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27495" windowHeight="14760" activeTab="0"/>
  </bookViews>
  <sheets>
    <sheet name="Rekapitulace stavby" sheetId="1" r:id="rId1"/>
    <sheet name="06-1-2018 - 1. etapa uzna..." sheetId="2" r:id="rId2"/>
    <sheet name="06-2-2018 - 1. etapa neuz..." sheetId="3" r:id="rId3"/>
    <sheet name="06-3-2018 - 2. etapa uzna..." sheetId="4" r:id="rId4"/>
    <sheet name="06-4-2018 - 2. etapa neuz..." sheetId="5" r:id="rId5"/>
    <sheet name="Pokyny pro vyplnění" sheetId="6" r:id="rId6"/>
  </sheets>
  <definedNames>
    <definedName name="_xlnm._FilterDatabase" localSheetId="1" hidden="1">'06-1-2018 - 1. etapa uzna...'!$C$87:$K$220</definedName>
    <definedName name="_xlnm._FilterDatabase" localSheetId="2" hidden="1">'06-2-2018 - 1. etapa neuz...'!$C$86:$K$176</definedName>
    <definedName name="_xlnm._FilterDatabase" localSheetId="3" hidden="1">'06-3-2018 - 2. etapa uzna...'!$C$88:$K$278</definedName>
    <definedName name="_xlnm._FilterDatabase" localSheetId="4" hidden="1">'06-4-2018 - 2. etapa neuz...'!$C$86:$K$167</definedName>
    <definedName name="_xlnm.Print_Area" localSheetId="1">'06-1-2018 - 1. etapa uzna...'!$C$4:$J$36,'06-1-2018 - 1. etapa uzna...'!$C$42:$J$69,'06-1-2018 - 1. etapa uzna...'!$C$75:$K$220</definedName>
    <definedName name="_xlnm.Print_Area" localSheetId="2">'06-2-2018 - 1. etapa neuz...'!$C$4:$J$36,'06-2-2018 - 1. etapa neuz...'!$C$42:$J$68,'06-2-2018 - 1. etapa neuz...'!$C$74:$K$176</definedName>
    <definedName name="_xlnm.Print_Area" localSheetId="3">'06-3-2018 - 2. etapa uzna...'!$C$4:$J$36,'06-3-2018 - 2. etapa uzna...'!$C$42:$J$70,'06-3-2018 - 2. etapa uzna...'!$C$76:$K$278</definedName>
    <definedName name="_xlnm.Print_Area" localSheetId="4">'06-4-2018 - 2. etapa neuz...'!$C$4:$J$36,'06-4-2018 - 2. etapa neuz...'!$C$42:$J$68,'06-4-2018 - 2. etapa neuz...'!$C$74:$K$167</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'06-1-2018 - 1. etapa uzna...'!$87:$87</definedName>
    <definedName name="_xlnm.Print_Titles" localSheetId="2">'06-2-2018 - 1. etapa neuz...'!$86:$86</definedName>
    <definedName name="_xlnm.Print_Titles" localSheetId="3">'06-3-2018 - 2. etapa uzna...'!$88:$88</definedName>
    <definedName name="_xlnm.Print_Titles" localSheetId="4">'06-4-2018 - 2. etapa neuz...'!$86:$86</definedName>
  </definedNames>
  <calcPr calcId="145621"/>
</workbook>
</file>

<file path=xl/sharedStrings.xml><?xml version="1.0" encoding="utf-8"?>
<sst xmlns="http://schemas.openxmlformats.org/spreadsheetml/2006/main" count="5669" uniqueCount="897">
  <si>
    <t>Export VZ</t>
  </si>
  <si>
    <t>List obsahuje:</t>
  </si>
  <si>
    <t>1) Rekapitulace stavby</t>
  </si>
  <si>
    <t>2) Rekapitulace objektů stavby a soupisů prací</t>
  </si>
  <si>
    <t>3.0</t>
  </si>
  <si>
    <t>ZAMOK</t>
  </si>
  <si>
    <t>False</t>
  </si>
  <si>
    <t>{0e4c3126-0afc-4840-be7b-f02297ac4cd2}</t>
  </si>
  <si>
    <t>0,01</t>
  </si>
  <si>
    <t>21</t>
  </si>
  <si>
    <t>15</t>
  </si>
  <si>
    <t>REKAPITULACE STAVBY</t>
  </si>
  <si>
    <t>v ---  níže se nacházejí doplnkové a pomocné údaje k sestavám  --- v</t>
  </si>
  <si>
    <t>Návod na vyplnění</t>
  </si>
  <si>
    <t>0,001</t>
  </si>
  <si>
    <t>Kód:</t>
  </si>
  <si>
    <t>06-2018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</si>
  <si>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</si>
  <si>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</si>
  <si>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výplní otvorů nám. Míru 1 - Nový Bor</t>
  </si>
  <si>
    <t>0,1</t>
  </si>
  <si>
    <t>KSO:</t>
  </si>
  <si>
    <t/>
  </si>
  <si>
    <t>CC-CZ:</t>
  </si>
  <si>
    <t>1</t>
  </si>
  <si>
    <t>Místo:</t>
  </si>
  <si>
    <t xml:space="preserve"> </t>
  </si>
  <si>
    <t>Datum:</t>
  </si>
  <si>
    <t>5. 2. 2018</t>
  </si>
  <si>
    <t>10</t>
  </si>
  <si>
    <t>100</t>
  </si>
  <si>
    <t>Zadavatel:</t>
  </si>
  <si>
    <t>IČ:</t>
  </si>
  <si>
    <t>DIČ:</t>
  </si>
  <si>
    <t>Uchazeč:</t>
  </si>
  <si>
    <t>Vyplň údaj</t>
  </si>
  <si>
    <t>Projektant:</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</si>
  <si>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</si>
  <si>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</si>
  <si>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</si>
  <si>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</si>
  <si>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</si>
  <si>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</si>
  <si>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</si>
  <si>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</si>
  <si>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</si>
  <si>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</si>
  <si>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</si>
  <si>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</si>
  <si>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</si>
  <si>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</si>
  <si>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</si>
  <si>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</si>
  <si>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</si>
  <si>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</si>
  <si>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</si>
  <si>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</si>
  <si>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</si>
  <si>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</si>
  <si>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</si>
  <si>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</si>
  <si>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</si>
  <si>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</si>
  <si>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</si>
  <si>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</si>
  <si>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</si>
  <si>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</si>
  <si>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</si>
  <si>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</si>
  <si>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</si>
  <si>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</si>
  <si>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</si>
  <si>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</si>
  <si>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</si>
  <si>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</si>
  <si>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</si>
  <si>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</si>
  <si>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</si>
  <si>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06-1-2018</t>
  </si>
  <si>
    <t>1. etapa uznatelné náklady</t>
  </si>
  <si>
    <t>STA</t>
  </si>
  <si>
    <t>{b824daba-85a5-400c-b497-8b09cbe2281b}</t>
  </si>
  <si>
    <t>2</t>
  </si>
  <si>
    <t>06-2-2018</t>
  </si>
  <si>
    <t>1. etapa neuznatelné náklady</t>
  </si>
  <si>
    <t>{c37fc5cb-10c6-4c72-915c-511b11886fa1}</t>
  </si>
  <si>
    <t>06-3-2018</t>
  </si>
  <si>
    <t>2. etapa uznatelné náklady</t>
  </si>
  <si>
    <t>{4d6e8b52-7e46-40d2-9500-5adfc62b0b58}</t>
  </si>
  <si>
    <t>06-4-2018</t>
  </si>
  <si>
    <t>2. etapa neuznatelné náklady</t>
  </si>
  <si>
    <t>{843f6704-20f8-410c-8565-77a569f76108}</t>
  </si>
  <si>
    <t>1) Krycí list soupisu</t>
  </si>
  <si>
    <t>2) Rekapitulace</t>
  </si>
  <si>
    <t>3) Soupis prací</t>
  </si>
  <si>
    <t>Zpět na list:</t>
  </si>
  <si>
    <t>Rekapitulace stavby</t>
  </si>
  <si>
    <t>KRYCÍ LIST SOUPISU</t>
  </si>
  <si>
    <t>Objekt:</t>
  </si>
  <si>
    <t>06-1-2018 - 1. etapa uznatelné náklady</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</si>
  <si>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</si>
  <si>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</si>
  <si>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</si>
  <si>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</si>
  <si>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</si>
  <si>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</si>
  <si>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</si>
  <si>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</si>
  <si>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</si>
  <si>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94 - Lešení a stavební výtahy</t>
  </si>
  <si>
    <t xml:space="preserve">      96 - Bourání konstrukcí</t>
  </si>
  <si>
    <t xml:space="preserve">      99 - Přesuny hmot a suti</t>
  </si>
  <si>
    <t>PSV - Práce a dodávky PSV</t>
  </si>
  <si>
    <t xml:space="preserve">    764 - Konstrukce klempířské</t>
  </si>
  <si>
    <t xml:space="preserve">    766 - Konstrukce truhlářské</t>
  </si>
  <si>
    <t xml:space="preserve">    767 - Konstrukce zámečnické</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</si>
  <si>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</si>
  <si>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</si>
  <si>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</si>
  <si>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</si>
  <si>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</si>
  <si>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</si>
  <si>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</si>
  <si>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</si>
  <si>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</si>
  <si>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</si>
  <si>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</si>
  <si>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</si>
  <si>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</si>
  <si>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</si>
  <si>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</si>
  <si>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</si>
  <si>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</si>
  <si>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</si>
  <si>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</si>
  <si>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</si>
  <si>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</si>
  <si>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310238211</t>
  </si>
  <si>
    <t>Zazdívka otvorů ve zdivu nadzákladovém cihlami pálenými plochy přes 0,25 m2 do 1 m2 na maltu vápenocementovou</t>
  </si>
  <si>
    <t>m3</t>
  </si>
  <si>
    <t>CS ÚRS 2017 01</t>
  </si>
  <si>
    <t>4</t>
  </si>
  <si>
    <t>1923640115</t>
  </si>
  <si>
    <t>P</t>
  </si>
  <si>
    <t>Poznámka k položce:
ostění, nadpraží, parapety, 
výkaz výměr viz výkres č. 9</t>
  </si>
  <si>
    <t>6</t>
  </si>
  <si>
    <t>Úpravy povrchů, podlahy a osazování výplní</t>
  </si>
  <si>
    <t>612325301</t>
  </si>
  <si>
    <t>Vápenocementová nebo vápenná omítka ostění nebo nadpraží hladká</t>
  </si>
  <si>
    <t>m2</t>
  </si>
  <si>
    <t>310082005</t>
  </si>
  <si>
    <t>PSC</t>
  </si>
  <si>
    <t xml:space="preserve">Poznámka k souboru cen:
1. Ceny lze použít jen pro ocenění samostatně upravovaného ostění a nadpraží ( např. při dodatečné výměně oken nebo zárubní ) v šířce do 300 mm okolo upravovaného otvoru. </t>
  </si>
  <si>
    <t>Poznámka k položce:
výkaz výměr viz výkres č. 9</t>
  </si>
  <si>
    <t>612325302</t>
  </si>
  <si>
    <t>Vápenocementová nebo vápenná omítka ostění nebo nadpraží štuková</t>
  </si>
  <si>
    <t>641918876</t>
  </si>
  <si>
    <t>629991011</t>
  </si>
  <si>
    <t>Zakrytí vnějších ploch před znečištěním včetně pozdějšího odkrytí výplní otvorů a svislých ploch fólií přilepenou lepící páskou</t>
  </si>
  <si>
    <t>-1060493356</t>
  </si>
  <si>
    <t xml:space="preserve">Poznámka k souboru cen:
1. V ceně -1012 nejsou započteny náklady na dodávku a montáž začišťovací lišty; tyto se oceňují cenou 622 14-3004 této části katalogu a materiálem ve specifikaci. </t>
  </si>
  <si>
    <t>Poznámka k položce:
zakrytí oken 3 NP</t>
  </si>
  <si>
    <t>VV</t>
  </si>
  <si>
    <t>1,1*1,7*35</t>
  </si>
  <si>
    <t>True</t>
  </si>
  <si>
    <t>5</t>
  </si>
  <si>
    <t>642946112</t>
  </si>
  <si>
    <t>Osazení stavebního pouzdra posuvných dveří do zděné příčky s jednou kapsou pro jedno dveřní křídlo průchozí šířky přes 800 do 1200 mm</t>
  </si>
  <si>
    <t>kus</t>
  </si>
  <si>
    <t>-1731290584</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</si>
  <si>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</si>
  <si>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Poznámka k položce:
Osazení dřevěných rámů špaletových oken
okna 3 NP</t>
  </si>
  <si>
    <t>9</t>
  </si>
  <si>
    <t>Ostatní konstrukce a práce, bourání</t>
  </si>
  <si>
    <t>985131111</t>
  </si>
  <si>
    <t>Očištění ploch stěn, rubu kleneb a podlah tlakovou vodou</t>
  </si>
  <si>
    <t>-1094458305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</si>
  <si>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</si>
  <si>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Poznámka k položce:
očištění kamenných říms a šambrán ručně omytí vodou, 3. NP,
viz Technická zpráva</t>
  </si>
  <si>
    <t>1,125*35</t>
  </si>
  <si>
    <t>7</t>
  </si>
  <si>
    <t>985131311</t>
  </si>
  <si>
    <t>Očištění ploch stěn, rubu kleneb a podlah ruční dočištění ocelovými kartáči</t>
  </si>
  <si>
    <t>-509840711</t>
  </si>
  <si>
    <t>Poznámka k položce:
očištění kamenných šambrán, 3. NP,
viz Technická zpráva</t>
  </si>
  <si>
    <t>8</t>
  </si>
  <si>
    <t>R00000001</t>
  </si>
  <si>
    <t>Vyspravení ploch kamenného ostění vhodným materiálem</t>
  </si>
  <si>
    <t>-1571542393</t>
  </si>
  <si>
    <t>Poznámka k položce:
3. NP, viz Technická zpráva</t>
  </si>
  <si>
    <t>(1,125*35)*0,25</t>
  </si>
  <si>
    <t>R00000002</t>
  </si>
  <si>
    <t>Penetrace TOLL-TEX pigment.</t>
  </si>
  <si>
    <t>100804804</t>
  </si>
  <si>
    <t>Poznámka k položce:
vizpol- č- 7</t>
  </si>
  <si>
    <t>R00000003</t>
  </si>
  <si>
    <t>Nástřik vnějších stěn Ceramitz leš.</t>
  </si>
  <si>
    <t>1716863447</t>
  </si>
  <si>
    <t>Poznámka k položce:
viz pol. č. 7</t>
  </si>
  <si>
    <t>94</t>
  </si>
  <si>
    <t>Lešení a stavební výtahy</t>
  </si>
  <si>
    <t>11</t>
  </si>
  <si>
    <t>941111131</t>
  </si>
  <si>
    <t>Montáž lešení řadového trubkového lehkého pracovního s podlahami s provozním zatížením tř. 3 do 200 kg/m2 šířky tř. W12 přes 1,2 do 1,5 m, výšky do 10 m</t>
  </si>
  <si>
    <t>-1667691855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</si>
  <si>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</si>
  <si>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Poznámka k položce:
montáž a demontáž lehkého lešení ve schodišti - mezipodesta 3. NP</t>
  </si>
  <si>
    <t>12</t>
  </si>
  <si>
    <t>945421112</t>
  </si>
  <si>
    <t>Hydraulická zvedací plošina včetně obsluhy instalovaná na automobilovém podvozku, výšky zdvihu do 34 m</t>
  </si>
  <si>
    <t>hod</t>
  </si>
  <si>
    <t>1079227311</t>
  </si>
  <si>
    <t xml:space="preserve">Poznámka k souboru cen:
1. Množství měrných jednotek se určuje v hodinách skutečného použití plošiny, přičemž každá započatá hodina se zaokrouhlí: a) na půlhodinu, trvá-li práce méně než 30 minut, b) na celou hodinu, trvá-li práce 30 minut a více. </t>
  </si>
  <si>
    <t>Poznámka k položce:
2 hod na 1 okno - 3 a 4. NP</t>
  </si>
  <si>
    <t>96</t>
  </si>
  <si>
    <t>Bourání konstrukcí</t>
  </si>
  <si>
    <t>13</t>
  </si>
  <si>
    <t>766622861</t>
  </si>
  <si>
    <t>Demontáž okenních konstrukcí k opětovnému použití vyvěšení křídel dřevěných nebo plastových okenních, plochy otvoru do 1,5 m2</t>
  </si>
  <si>
    <t>-1380850338</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</si>
  <si>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</si>
  <si>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Poznámka k položce:
vyvěšení dřevěných okenních křídel</t>
  </si>
  <si>
    <t>35*6</t>
  </si>
  <si>
    <t>22*2</t>
  </si>
  <si>
    <t>Součet</t>
  </si>
  <si>
    <t>14</t>
  </si>
  <si>
    <t>968062245</t>
  </si>
  <si>
    <t>Vybourání dřevěných rámů oken s křídly, dveřních zárubní, vrat, stěn, ostění nebo obkladů rámů oken s křídly jednoduchých, plochy do 2 m2</t>
  </si>
  <si>
    <t>1230914874</t>
  </si>
  <si>
    <t xml:space="preserve">Poznámka k souboru cen:
1. V cenách -2244 až -2747 jsou započteny i náklady na vyvěšení křídel. </t>
  </si>
  <si>
    <t>Poznámka k položce:
Vybourání dřevěných rámů dvojitých oken - ručně, 4 NP</t>
  </si>
  <si>
    <t>(0,87*1,12+0,435/0,31)*22</t>
  </si>
  <si>
    <t>968062376</t>
  </si>
  <si>
    <t>Vybourání dřevěných rámů oken s křídly, dveřních zárubní, vrat, stěn, ostění nebo obkladů rámů oken s křídly zdvojených, plochy do 4 m2</t>
  </si>
  <si>
    <t>1910926457</t>
  </si>
  <si>
    <t>Poznámka k položce:
Vybourání dřevěných rámů špaletových oken - ručně,3 NP</t>
  </si>
  <si>
    <t>1,3*1,85*35</t>
  </si>
  <si>
    <t>16</t>
  </si>
  <si>
    <t>978013191</t>
  </si>
  <si>
    <t>Otlučení vápenných nebo vápenocementových omítek vnitřních ploch stěn s vyškrabáním spar, s očištěním zdiva, v rozsahu přes 50 do 100 %</t>
  </si>
  <si>
    <t>406277478</t>
  </si>
  <si>
    <t xml:space="preserve">Poznámka k souboru cen:
1. Položky lze použít i pro ocenění otlučení sádrových, hliněných apod. vnitřních omítek. </t>
  </si>
  <si>
    <t>Poznámka k položce:
otlučení omítek vnitřního ostění, 3 NP</t>
  </si>
  <si>
    <t>0,67*35</t>
  </si>
  <si>
    <t>17</t>
  </si>
  <si>
    <t>978059511</t>
  </si>
  <si>
    <t>Odsekání obkladů stěn včetně otlučení podkladní omítky až na zdivo z obkládaček vnitřních, z jakýchkoliv materiálů, plochy do 1 m2</t>
  </si>
  <si>
    <t>1492465010</t>
  </si>
  <si>
    <t xml:space="preserve">Poznámka k souboru cen:
1. Odsekání soklíků se oceňuje cenami souboru cen 965 08. </t>
  </si>
  <si>
    <t>Poznámka k položce:
WC</t>
  </si>
  <si>
    <t>18</t>
  </si>
  <si>
    <t>997211111</t>
  </si>
  <si>
    <t>Svislá doprava suti nebo vybouraných hmot s naložením do dopravního zařízení a s vyprázdněním dopravního zařízení na hromadu nebo do dopravního prostředku suti na výšku do 3,5 m</t>
  </si>
  <si>
    <t>t</t>
  </si>
  <si>
    <t>-1910487036</t>
  </si>
  <si>
    <t xml:space="preserve">Poznámka k souboru cen:
1. Shazuje-li se suť z jakékoliv výšky na místo, kde zůstane ležet, aniž se s ní dále manipuluje, oceňuje se její svislá doprava pouze cenou 1111. 2. Výška svislé dopravy je svislá vzdálenost mezi místem nakládání do zařízení pro svislou dopravu a místem, kde se toto zařízení vyprazdňuje. </t>
  </si>
  <si>
    <t>19</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</si>
  <si>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</si>
  <si>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</si>
  <si>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-288804946</t>
  </si>
  <si>
    <t>20</t>
  </si>
  <si>
    <t>997013111</t>
  </si>
  <si>
    <t>Vnitrostaveništní doprava suti a vybouraných hmot vodorovně do 50 m svisle s použitím mechanizace pro budovy a haly výšky do 6 m</t>
  </si>
  <si>
    <t>-2132616510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</si>
  <si>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</si>
  <si>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</si>
  <si>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</si>
  <si>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1522865541</t>
  </si>
  <si>
    <t>22</t>
  </si>
  <si>
    <t>997013501</t>
  </si>
  <si>
    <t>Odvoz suti a vybouraných hmot na skládku nebo meziskládku se složením, na vzdálenost do 1 km</t>
  </si>
  <si>
    <t>1802573486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</si>
  <si>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</si>
  <si>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23</t>
  </si>
  <si>
    <t>997013509</t>
  </si>
  <si>
    <t>Odvoz suti a vybouraných hmot na skládku nebo meziskládku se složením, na vzdálenost Příplatek k ceně za každý další i započatý 1 km přes 1 km</t>
  </si>
  <si>
    <t>-470976723</t>
  </si>
  <si>
    <t>24</t>
  </si>
  <si>
    <t>997013801</t>
  </si>
  <si>
    <t>Poplatek za uložení stavebního odpadu na skládce (skládkovné) betonového</t>
  </si>
  <si>
    <t>1892281271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</si>
  <si>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</si>
  <si>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</si>
  <si>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997013811</t>
  </si>
  <si>
    <t>Poplatek za uložení stavebního odpadu na skládce (skládkovné) dřevěného</t>
  </si>
  <si>
    <t>1736386499</t>
  </si>
  <si>
    <t>99</t>
  </si>
  <si>
    <t>Přesuny hmot a suti</t>
  </si>
  <si>
    <t>26</t>
  </si>
  <si>
    <t>R00000004</t>
  </si>
  <si>
    <t>Přesun hmot pro opravy a údržbu</t>
  </si>
  <si>
    <t>387062305</t>
  </si>
  <si>
    <t>PSV</t>
  </si>
  <si>
    <t>Práce a dodávky PSV</t>
  </si>
  <si>
    <t>764</t>
  </si>
  <si>
    <t>Konstrukce klempířské</t>
  </si>
  <si>
    <t>27</t>
  </si>
  <si>
    <t>R00000005</t>
  </si>
  <si>
    <t>Odstranění hřebíků z vnějších parapetů</t>
  </si>
  <si>
    <t>-1620468696</t>
  </si>
  <si>
    <t>(35+22)*0,5</t>
  </si>
  <si>
    <t>28</t>
  </si>
  <si>
    <t>R00000006</t>
  </si>
  <si>
    <t>Úprava klemp. Cu opl. parapet rš 100</t>
  </si>
  <si>
    <t>m</t>
  </si>
  <si>
    <t>-564589690</t>
  </si>
  <si>
    <t>Poznámka k položce:
3 NP</t>
  </si>
  <si>
    <t>1,3*35</t>
  </si>
  <si>
    <t>29</t>
  </si>
  <si>
    <t>R00000007</t>
  </si>
  <si>
    <t>Úprava klemp. Cu opl. parapet rš 125</t>
  </si>
  <si>
    <t>1404207035</t>
  </si>
  <si>
    <t>Poznámka k položce:
4 NP</t>
  </si>
  <si>
    <t>1,3*22</t>
  </si>
  <si>
    <t>30</t>
  </si>
  <si>
    <t>R00000008</t>
  </si>
  <si>
    <t>Připojení vnějšího klemp. ostění a parapetu</t>
  </si>
  <si>
    <t>1743219416</t>
  </si>
  <si>
    <t>31</t>
  </si>
  <si>
    <t>998764103</t>
  </si>
  <si>
    <t>Přesun hmot pro konstrukce klempířské stanovený z hmotnosti přesunovaného materiálu vodorovná dopravní vzdálenost do 50 m v objektech výšky přes 12 do 24 m</t>
  </si>
  <si>
    <t>95318731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</si>
  <si>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</si>
  <si>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</si>
  <si>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</si>
  <si>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32</t>
  </si>
  <si>
    <t>766441811</t>
  </si>
  <si>
    <t>Demontáž parapetních desek dřevěných nebo plastových šířky do 300 mm délky do 1m</t>
  </si>
  <si>
    <t>-306004688</t>
  </si>
  <si>
    <t>33</t>
  </si>
  <si>
    <t>766441821</t>
  </si>
  <si>
    <t>Demontáž parapetních desek dřevěných nebo plastových šířky do 300 mm délky přes 1m</t>
  </si>
  <si>
    <t>-1938874647</t>
  </si>
  <si>
    <t>34</t>
  </si>
  <si>
    <t>X00000009</t>
  </si>
  <si>
    <t xml:space="preserve">Mtž oken kompl.dvoj.2kř.nad 2.10m2 do zazděných rámů s dřev. špaletou </t>
  </si>
  <si>
    <t>ks</t>
  </si>
  <si>
    <t>446598918</t>
  </si>
  <si>
    <t>35</t>
  </si>
  <si>
    <t>M</t>
  </si>
  <si>
    <t>MX0000010</t>
  </si>
  <si>
    <t xml:space="preserve">Okno vnitřní 1300/1850                  jednoduché zasklení                     </t>
  </si>
  <si>
    <t>-847517747</t>
  </si>
  <si>
    <t>Poznámka k položce:
+ 1 ks vzorek</t>
  </si>
  <si>
    <t>36</t>
  </si>
  <si>
    <t>MX0000011</t>
  </si>
  <si>
    <t xml:space="preserve">Dřevěná vnitřní špaleta š.250 mm        </t>
  </si>
  <si>
    <t>-931361780</t>
  </si>
  <si>
    <t>37</t>
  </si>
  <si>
    <t>766623912</t>
  </si>
  <si>
    <t>Oprava oken dřevěných zdvojených s otevíravými a sklápěcími křídly s výměnou kování</t>
  </si>
  <si>
    <t>1146939984</t>
  </si>
  <si>
    <t xml:space="preserve">Poznámka k souboru cen:
1. Cenami -1913, -1923, -2913, -2923, -3913, -3923, se oceňuje nejvýše 50% okenního otvoru; počtu všech křídel. Při výměně přes 50% křídel se oceňuje výměna všech okenních křídel cenami části A 01 Konstrukce truhlářské – montáž. </t>
  </si>
  <si>
    <t>38</t>
  </si>
  <si>
    <t>766694112</t>
  </si>
  <si>
    <t>Montáž ostatních truhlářských konstrukcí parapetních desek dřevěných nebo plastových šířky do 300 mm, délky přes 1000 do 1600 mm</t>
  </si>
  <si>
    <t>1904098580</t>
  </si>
  <si>
    <t xml:space="preserve">Poznámka k souboru cen:
1. Cenami -8111 a -8112 se oceňuje montáž vrat oboru JKPOV 611. 2. Cenami -97 . . nelze oceňovat venkovní krycí lišty balkónových dveří; tato montáž se oceňuje cenou -1610. </t>
  </si>
  <si>
    <t>39</t>
  </si>
  <si>
    <t>766694122</t>
  </si>
  <si>
    <t>Montáž ostatních truhlářských konstrukcí parapetních desek dřevěných nebo plastových šířky přes 300 mm, délky přes 1000 do 1600 mm</t>
  </si>
  <si>
    <t>-1779370097</t>
  </si>
  <si>
    <t>40</t>
  </si>
  <si>
    <t>MX0000012</t>
  </si>
  <si>
    <t xml:space="preserve">Desky parapet.drev. s.20cm s nosem                                          </t>
  </si>
  <si>
    <t>1936976957</t>
  </si>
  <si>
    <t>1,6*30</t>
  </si>
  <si>
    <t>41</t>
  </si>
  <si>
    <t>MX0000013</t>
  </si>
  <si>
    <t xml:space="preserve">Desky parapet.drev. s.30cm s nosem             </t>
  </si>
  <si>
    <t>-67280121</t>
  </si>
  <si>
    <t>1,6*4</t>
  </si>
  <si>
    <t>42</t>
  </si>
  <si>
    <t>MX0000014</t>
  </si>
  <si>
    <t xml:space="preserve">Desky parapet.drev. s.55cm s nosem              </t>
  </si>
  <si>
    <t>-1558533697</t>
  </si>
  <si>
    <t>1,5*1</t>
  </si>
  <si>
    <t>43</t>
  </si>
  <si>
    <t>766694121</t>
  </si>
  <si>
    <t>Montáž ostatních truhlářských konstrukcí parapetních desek dřevěných nebo plastových šířky přes 300 mm, délky do 1000 mm</t>
  </si>
  <si>
    <t>-942855755</t>
  </si>
  <si>
    <t>44</t>
  </si>
  <si>
    <t>607941090</t>
  </si>
  <si>
    <t>deska parapetní dřevotřísková vnitřní 0,6 x 1 m</t>
  </si>
  <si>
    <t>1428114914</t>
  </si>
  <si>
    <t>0,9*22</t>
  </si>
  <si>
    <t>45</t>
  </si>
  <si>
    <t>998766103</t>
  </si>
  <si>
    <t>Přesun hmot pro konstrukce truhlářské stanovený z hmotnosti přesunovaného materiálu vodorovná dopravní vzdálenost do 50 m v objektech výšky přes 12 do 24 m</t>
  </si>
  <si>
    <t>1920106147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</si>
  <si>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</si>
  <si>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</si>
  <si>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</si>
  <si>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46</t>
  </si>
  <si>
    <t>X00000016</t>
  </si>
  <si>
    <t>Dmtž + mtž zábradlí na mezipodestě</t>
  </si>
  <si>
    <t>-790914696</t>
  </si>
  <si>
    <t>Poznámka k položce:
mezipodesta 3 NP</t>
  </si>
  <si>
    <t>OST</t>
  </si>
  <si>
    <t>Ostatní</t>
  </si>
  <si>
    <t>48</t>
  </si>
  <si>
    <t>032002000</t>
  </si>
  <si>
    <t>Hlavní tituly průvodních činností a nákladů zařízení staveniště vybavení staveniště</t>
  </si>
  <si>
    <t>%</t>
  </si>
  <si>
    <t>1024</t>
  </si>
  <si>
    <t>750348301</t>
  </si>
  <si>
    <t>06-2-2018 - 1. etapa neuznatelné náklady</t>
  </si>
  <si>
    <t xml:space="preserve">      95 - Různé dokončovací konstrukce a práce pozemních staveb</t>
  </si>
  <si>
    <t xml:space="preserve">    998 - Přesun hmot</t>
  </si>
  <si>
    <t xml:space="preserve">    763 - Konstrukce suché výstavby</t>
  </si>
  <si>
    <t xml:space="preserve">    781 - Dokončovací práce - obklady</t>
  </si>
  <si>
    <t xml:space="preserve">    784 - Dokončovací práce - malby a tapety</t>
  </si>
  <si>
    <t xml:space="preserve">Osazovani ramu oken dřev. izolační dvojsklo pl.do 2,5m2 </t>
  </si>
  <si>
    <t>1325356227</t>
  </si>
  <si>
    <t xml:space="preserve">Poznámka k položce:
35 ks 3 NP, 22 ks 4 NP, </t>
  </si>
  <si>
    <t>35+22</t>
  </si>
  <si>
    <t xml:space="preserve">Dodávka a mtž těsnící pásky TP600 ručně </t>
  </si>
  <si>
    <t>-321113440</t>
  </si>
  <si>
    <t>Poznámka k položce:
viz Technická zpráva</t>
  </si>
  <si>
    <t>3 NP</t>
  </si>
  <si>
    <t>(1,75*2+1,2)*35</t>
  </si>
  <si>
    <t>4 NP</t>
  </si>
  <si>
    <t>(0,55*2+1,12*2)*22+0,87*22</t>
  </si>
  <si>
    <t xml:space="preserve">Dodávka a mtž okenní fólie ME 508 ručně </t>
  </si>
  <si>
    <t>223541923</t>
  </si>
  <si>
    <t>Poznámka k položce:
viz technická zpráva</t>
  </si>
  <si>
    <t>(1,85+1,3)*2*34+1,2*35</t>
  </si>
  <si>
    <t>1,87*22</t>
  </si>
  <si>
    <t xml:space="preserve">Dodávka a mtž okenní fólie ME 314 s textilií </t>
  </si>
  <si>
    <t>1453523914</t>
  </si>
  <si>
    <t>(0,55*2+1,12*2+0,87)*22</t>
  </si>
  <si>
    <t xml:space="preserve">Dodávka a mtž tekuté membrány SP925 Dodávka a mtž tekuté membrány SP925 </t>
  </si>
  <si>
    <t>-1738664903</t>
  </si>
  <si>
    <t>95</t>
  </si>
  <si>
    <t>Různé dokončovací konstrukce a práce pozemních staveb</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</si>
  <si>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</si>
  <si>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</si>
  <si>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2018890026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</si>
  <si>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</si>
  <si>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60</t>
  </si>
  <si>
    <t xml:space="preserve">Přípravné práce-zakrývání nábytku, podlahy, radiátorů </t>
  </si>
  <si>
    <t>soub</t>
  </si>
  <si>
    <t>-612391731</t>
  </si>
  <si>
    <t>998</t>
  </si>
  <si>
    <t>Přesun hmot</t>
  </si>
  <si>
    <t>998011003</t>
  </si>
  <si>
    <t>Přesun hmot pro budovy občanské výstavby, bydlení, výrobu a služby s nosnou svislou konstrukcí zděnou z cihel, tvárnic nebo kamene vodorovná dopravní vzdálenost do 100 m pro budovy výšky přes 12 do 24 m</t>
  </si>
  <si>
    <t>-1507688230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</si>
  <si>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</si>
  <si>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763</t>
  </si>
  <si>
    <t>Konstrukce suché výstavby</t>
  </si>
  <si>
    <t>763112811</t>
  </si>
  <si>
    <t>Demontáž příček ze sádrokartonových desek desek, opláštění jednoduché</t>
  </si>
  <si>
    <t>-261252540</t>
  </si>
  <si>
    <t xml:space="preserve">Poznámka k souboru cen:
1. Ceny -1811 až -1821 jsou určeny pro kompletní demontáž příčky, tj. nosné konstrukce, desek i tepelné izolace. 2. Ceny demontáže desek -2811 až -2813 jsou určeny pro odstranění pouze desek z obou stran příčky. </t>
  </si>
  <si>
    <t>Poznámka k položce:
včetně roštu, vikýře, viz výkres č. 4</t>
  </si>
  <si>
    <t>9,68+47,08+39,6</t>
  </si>
  <si>
    <t xml:space="preserve">Ostění.zav.1x skd-B12.5 1x ocel.kce. </t>
  </si>
  <si>
    <t>-362698528</t>
  </si>
  <si>
    <t>Poznámka k položce:
montáž SDK vikýře</t>
  </si>
  <si>
    <t>Příplatek za členitost plocha dp 1 m2</t>
  </si>
  <si>
    <t>1234159349</t>
  </si>
  <si>
    <t>763131751</t>
  </si>
  <si>
    <t>Podhled ze sádrokartonových desek ostatní práce a konstrukce na podhledech ze sádrokartonových desek montáž parotěsné zábrany</t>
  </si>
  <si>
    <t>1863456471</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</si>
  <si>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</si>
  <si>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</si>
  <si>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</si>
  <si>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1365261136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</si>
  <si>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</si>
  <si>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283292820</t>
  </si>
  <si>
    <t>folie podstřešní parotěsná s reflexní Al vrstvou 170 g/m2 (1,5 x 50 m)</t>
  </si>
  <si>
    <t>1084496795</t>
  </si>
  <si>
    <t>R00000009</t>
  </si>
  <si>
    <t>Montáž a dodávka "J" lišty</t>
  </si>
  <si>
    <t>-2110499245</t>
  </si>
  <si>
    <t>4,2*22</t>
  </si>
  <si>
    <t>R00000010</t>
  </si>
  <si>
    <t xml:space="preserve">Mtz oken kompl.izolač.2kr.do 1.45m2 do zazděných rámů </t>
  </si>
  <si>
    <t>1944241489</t>
  </si>
  <si>
    <t>RM000011</t>
  </si>
  <si>
    <t xml:space="preserve">Okno vnější s nadsvětlíkem 870/143 izolační dvojsklo     </t>
  </si>
  <si>
    <t>-1079467813</t>
  </si>
  <si>
    <t>R00000012</t>
  </si>
  <si>
    <t xml:space="preserve">Mtz oken kompl.izolač.2kr.do 2.10m2 do zazděných rámů </t>
  </si>
  <si>
    <t>-1782249073</t>
  </si>
  <si>
    <t>RM000013</t>
  </si>
  <si>
    <t xml:space="preserve">Okno vnější 1200/1750 izolační dvojsklo                  </t>
  </si>
  <si>
    <t>-809373367</t>
  </si>
  <si>
    <t>Poznámka k položce:
1 ks vzorek</t>
  </si>
  <si>
    <t>1820707708</t>
  </si>
  <si>
    <t>781</t>
  </si>
  <si>
    <t>Dokončovací práce - obklady</t>
  </si>
  <si>
    <t>781414111</t>
  </si>
  <si>
    <t>Montáž obkladů vnitřních stěn z obkladaček a dekorů (listel) pórovinových lepených flexibilním lepidlem z obkladaček pravoúhlých do 22 ks/m2</t>
  </si>
  <si>
    <t>-951371170</t>
  </si>
  <si>
    <t>781419195</t>
  </si>
  <si>
    <t>Montáž obkladů vnitřních stěn z obkladaček a dekorů (listel) pórovinových Příplatek k cenám obkladaček za spárování cement bílý</t>
  </si>
  <si>
    <t>-903338241</t>
  </si>
  <si>
    <t>RM000014</t>
  </si>
  <si>
    <t xml:space="preserve">Obkl ker b br hl 200x200                </t>
  </si>
  <si>
    <t>1587068354</t>
  </si>
  <si>
    <t>998781103</t>
  </si>
  <si>
    <t>Přesun hmot pro obklady keramické stanovený z hmotnosti přesunovaného materiálu vodorovná dopravní vzdálenost do 50 m v objektech výšky přes 12 do 24 m</t>
  </si>
  <si>
    <t>-1747159746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</si>
  <si>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</si>
  <si>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784</t>
  </si>
  <si>
    <t>Dokončovací práce - malby a tapety</t>
  </si>
  <si>
    <t>784211101</t>
  </si>
  <si>
    <t>Malby z malířských směsí otěruvzdorných za mokra dvojnásobné, bílé za mokra otěruvzdorné výborně v místnostech výšky do 3,80 m</t>
  </si>
  <si>
    <t>-1570087656</t>
  </si>
  <si>
    <t>Poznámka k položce:
3 NP, viz výkres č. 9</t>
  </si>
  <si>
    <t>784331001</t>
  </si>
  <si>
    <t>Malby protiplísňové dvojnásobné, bílé v místnostech výšky do 3,80 m</t>
  </si>
  <si>
    <t>1304218570</t>
  </si>
  <si>
    <t>Poznámka k položce:
sádrokartony 4 NP, viz výkres č. 4</t>
  </si>
  <si>
    <t>2133718069</t>
  </si>
  <si>
    <t>06-3-2018 - 2. etapa uznatelné náklady</t>
  </si>
  <si>
    <t xml:space="preserve">    783 - Dokončovací práce - nátěry</t>
  </si>
  <si>
    <t>-27602334</t>
  </si>
  <si>
    <t>Poznámka k položce:
ostění, nadpraží, parapety, výkres č. 9</t>
  </si>
  <si>
    <t>0,115*(27+35)</t>
  </si>
  <si>
    <t>-574849073</t>
  </si>
  <si>
    <t>Poznámka k položce:
výkres č. 9</t>
  </si>
  <si>
    <t>0,47*(27+35)</t>
  </si>
  <si>
    <t>1793610311</t>
  </si>
  <si>
    <t>0,67*(27+35)</t>
  </si>
  <si>
    <t>322246542</t>
  </si>
  <si>
    <t>1,1*1,7*(27+35)</t>
  </si>
  <si>
    <t>-891982211</t>
  </si>
  <si>
    <t>Poznámka k položce:
Osazení dřevěných rámů špaletových oken</t>
  </si>
  <si>
    <t>1 NP</t>
  </si>
  <si>
    <t>2 NP</t>
  </si>
  <si>
    <t>-1025022590</t>
  </si>
  <si>
    <t>Poznámka k položce:
očištění kamenných říms a šambrán ručně omytí vodou, viz Technická zpráva</t>
  </si>
  <si>
    <t>1,125*(27+35)</t>
  </si>
  <si>
    <t>-2037512829</t>
  </si>
  <si>
    <t>Poznámka k položce:
očištění kamenných šambrán, viz Technická zpráva</t>
  </si>
  <si>
    <t>-1282231908</t>
  </si>
  <si>
    <t>1,125*(27+35)*0,25</t>
  </si>
  <si>
    <t>876240232</t>
  </si>
  <si>
    <t>684388365</t>
  </si>
  <si>
    <t>949111111</t>
  </si>
  <si>
    <t>Montáž lešení lehkého kozového trubkového o výšce lešeňové podlahy do 1,2 m</t>
  </si>
  <si>
    <t>sada</t>
  </si>
  <si>
    <t>266733588</t>
  </si>
  <si>
    <t xml:space="preserve">Poznámka k souboru cen:
1. Množství měrných jednotek se určuje v počtu sad lešení (2 kozy a dřevěná podlaha). 2. V cenách nájmu jsou započteny i náklady na manipulaci s lešením. </t>
  </si>
  <si>
    <t>1,5*1*11</t>
  </si>
  <si>
    <t>949111811</t>
  </si>
  <si>
    <t>Demontáž lešení lehkého kozového trubkového o výšce lešeňové podlahy do 1,2 m</t>
  </si>
  <si>
    <t>-420788549</t>
  </si>
  <si>
    <t xml:space="preserve">Poznámka k souboru cen:
1. Množství měrných jednotek se určuje v počtu sad lešení (2 kozy a dřevěná podlaha). </t>
  </si>
  <si>
    <t>949111113</t>
  </si>
  <si>
    <t>Montáž lešení lehkého kozového trubkového o výšce lešeňové podlahy přes 1,9 do 2,5 m</t>
  </si>
  <si>
    <t>1479824298</t>
  </si>
  <si>
    <t>1,5*1*16</t>
  </si>
  <si>
    <t>949111813</t>
  </si>
  <si>
    <t>Demontáž lešení lehkého kozového trubkového o výšce lešeňové podlahy přes 1,9 do 2,5 m</t>
  </si>
  <si>
    <t>191647042</t>
  </si>
  <si>
    <t>292609595</t>
  </si>
  <si>
    <t>Poznámka k položce:
montáž a demontáž lehkého lešení ve schodišti</t>
  </si>
  <si>
    <t>2*1*2</t>
  </si>
  <si>
    <t>941111811</t>
  </si>
  <si>
    <t>Demontáž lešení řadového trubkového lehkého pracovního s podlahami s provozním zatížením tř. 3 do 200 kg/m2 šířky tř. W06 od 0,6 do 0,9 m, výšky do 10 m</t>
  </si>
  <si>
    <t>-1754832568</t>
  </si>
  <si>
    <t xml:space="preserve">Poznámka k souboru cen:
1. Demontáž lešení řadového trubkového lehkého výšky přes 25 m se oceňuje individuálně. </t>
  </si>
  <si>
    <t>-1135422774</t>
  </si>
  <si>
    <t>2*35</t>
  </si>
  <si>
    <t>443761972</t>
  </si>
  <si>
    <t>27*6</t>
  </si>
  <si>
    <t>-1933534538</t>
  </si>
  <si>
    <t>Poznámka k položce:
Vybourání dřevěných rámů dvojitých oken - ručně</t>
  </si>
  <si>
    <t>1,3*1,85*27</t>
  </si>
  <si>
    <t xml:space="preserve">Vybourání kov.mříží do 2m2 pevných ručně </t>
  </si>
  <si>
    <t>-1075151758</t>
  </si>
  <si>
    <t xml:space="preserve">Poznámka k položce:
vnější mříže oken  </t>
  </si>
  <si>
    <t>1 NP vnější</t>
  </si>
  <si>
    <t>1,*1,6*6</t>
  </si>
  <si>
    <t>1 NP vnitřní</t>
  </si>
  <si>
    <t>1*1,6*5</t>
  </si>
  <si>
    <t>-1805288805</t>
  </si>
  <si>
    <t>Poznámka k položce:
otlučení omítek vnitřního ostění, viz výkres č. 9</t>
  </si>
  <si>
    <t>0,67*27</t>
  </si>
  <si>
    <t>-516736769</t>
  </si>
  <si>
    <t>-746850448</t>
  </si>
  <si>
    <t>1581449428</t>
  </si>
  <si>
    <t>1467645342</t>
  </si>
  <si>
    <t>-965471311</t>
  </si>
  <si>
    <t>465030218</t>
  </si>
  <si>
    <t>559531137</t>
  </si>
  <si>
    <t>-1741907093</t>
  </si>
  <si>
    <t>762820795</t>
  </si>
  <si>
    <t>195699633</t>
  </si>
  <si>
    <t>1NP</t>
  </si>
  <si>
    <t>26*0,5</t>
  </si>
  <si>
    <t>35*0,5</t>
  </si>
  <si>
    <t>764002851</t>
  </si>
  <si>
    <t xml:space="preserve">Demontáž klempířských konstrukcí oplechování parapetů </t>
  </si>
  <si>
    <t>-1886662389</t>
  </si>
  <si>
    <t>Poznámka k položce:
1 NP, kompletní odstranění pararpetu</t>
  </si>
  <si>
    <t>764236406</t>
  </si>
  <si>
    <t>Oplechování parapetů z měděného plechu rovných mechanicky kotvených, bez rohů rš 500 mm</t>
  </si>
  <si>
    <t>-1545790786</t>
  </si>
  <si>
    <t>Poznámka k položce:
nový pararpet</t>
  </si>
  <si>
    <t>1,3</t>
  </si>
  <si>
    <t>-945280940</t>
  </si>
  <si>
    <t>1,3*26</t>
  </si>
  <si>
    <t>1075655838</t>
  </si>
  <si>
    <t>51493319</t>
  </si>
  <si>
    <t>1+2+10+7</t>
  </si>
  <si>
    <t>699503387</t>
  </si>
  <si>
    <t>-1444923172</t>
  </si>
  <si>
    <t>766694123</t>
  </si>
  <si>
    <t>Montáž ostatních truhlářských konstrukcí parapetních desek dřevěných nebo plastových šířky přes 300 mm, délky přes 1600 do 2600 mm</t>
  </si>
  <si>
    <t>-1748141714</t>
  </si>
  <si>
    <t>RM000001</t>
  </si>
  <si>
    <t>Desky parpet dřev. š 10cm s nosem</t>
  </si>
  <si>
    <t>-1913353987</t>
  </si>
  <si>
    <t>1,5*2</t>
  </si>
  <si>
    <t>RM000002</t>
  </si>
  <si>
    <t>913862553</t>
  </si>
  <si>
    <t>1,5*29</t>
  </si>
  <si>
    <t>RM000003</t>
  </si>
  <si>
    <t>2075560559</t>
  </si>
  <si>
    <t>1,5*14</t>
  </si>
  <si>
    <t>RM000004</t>
  </si>
  <si>
    <t>Desky parapet. dřev. š. 35cm s nosem</t>
  </si>
  <si>
    <t>1276393705</t>
  </si>
  <si>
    <t>1,5*6</t>
  </si>
  <si>
    <t>RM000005</t>
  </si>
  <si>
    <t xml:space="preserve">Desky parapet.drev. s.55cm nosem              </t>
  </si>
  <si>
    <t>-1269182640</t>
  </si>
  <si>
    <t>RM000006</t>
  </si>
  <si>
    <t>Desky parapet. dřev.š. 62cm s nosem</t>
  </si>
  <si>
    <t>-1912254078</t>
  </si>
  <si>
    <t>47</t>
  </si>
  <si>
    <t>1268278970</t>
  </si>
  <si>
    <t xml:space="preserve">1 NP </t>
  </si>
  <si>
    <t xml:space="preserve">2 NP </t>
  </si>
  <si>
    <t>RM000007</t>
  </si>
  <si>
    <t>-188882903</t>
  </si>
  <si>
    <t>49</t>
  </si>
  <si>
    <t>RM000008</t>
  </si>
  <si>
    <t>417171954</t>
  </si>
  <si>
    <t>52</t>
  </si>
  <si>
    <t>-1434723891</t>
  </si>
  <si>
    <t>53</t>
  </si>
  <si>
    <t>R00000011</t>
  </si>
  <si>
    <t>287801912</t>
  </si>
  <si>
    <t>Poznámka k položce:
délka 2 ks * 2 m</t>
  </si>
  <si>
    <t>2*1</t>
  </si>
  <si>
    <t>54</t>
  </si>
  <si>
    <t>767662120</t>
  </si>
  <si>
    <t xml:space="preserve">Montáž mříží pevných, </t>
  </si>
  <si>
    <t>-1365708040</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</si>
  <si>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</si>
  <si>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1*1,6*6</t>
  </si>
  <si>
    <t>55</t>
  </si>
  <si>
    <t>Okení mříž kovová pevná 1000/1600</t>
  </si>
  <si>
    <t>319415401</t>
  </si>
  <si>
    <t>56</t>
  </si>
  <si>
    <t>998767103</t>
  </si>
  <si>
    <t>Přesun hmot pro zámečnické konstrukce stanovený z hmotnosti přesunovaného materiálu vodorovná dopravní vzdálenost do 50 m v objektech výšky přes 12 do 24 m</t>
  </si>
  <si>
    <t>1309898915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</si>
  <si>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</si>
  <si>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</si>
  <si>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</si>
  <si>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57</t>
  </si>
  <si>
    <t>Nátěr dvojnásobný kovářských prvků grafitový fermežový</t>
  </si>
  <si>
    <t>463283482</t>
  </si>
  <si>
    <t>Poznámka k položce:
nátěry mříží</t>
  </si>
  <si>
    <t>9,6*2</t>
  </si>
  <si>
    <t>58</t>
  </si>
  <si>
    <t>-1013051910</t>
  </si>
  <si>
    <t>06-4-2018 - 2. etapa neuznatelné náklady</t>
  </si>
  <si>
    <t>1898833487</t>
  </si>
  <si>
    <t>2NP</t>
  </si>
  <si>
    <t>-4071003</t>
  </si>
  <si>
    <t>(1,75*2+1,2)*62</t>
  </si>
  <si>
    <t>-605014484</t>
  </si>
  <si>
    <t>(1,85+1,3)*2*60+1,2*62</t>
  </si>
  <si>
    <t>-1060104851</t>
  </si>
  <si>
    <t>1,2*62</t>
  </si>
  <si>
    <t>29719883</t>
  </si>
  <si>
    <t>60*2</t>
  </si>
  <si>
    <t>-1554492674</t>
  </si>
  <si>
    <t xml:space="preserve">Ochrana parapetů v 1. NP - 10ks </t>
  </si>
  <si>
    <t>-64147531</t>
  </si>
  <si>
    <t>-1066386292</t>
  </si>
  <si>
    <t>855188609</t>
  </si>
  <si>
    <t>Poznámka k položce:
včetně roštu</t>
  </si>
  <si>
    <t>1,58*0,67*10</t>
  </si>
  <si>
    <t>-1289859739</t>
  </si>
  <si>
    <t>-328214351</t>
  </si>
  <si>
    <t>R00000007.1</t>
  </si>
  <si>
    <t>471481574</t>
  </si>
  <si>
    <t>-586677724</t>
  </si>
  <si>
    <t>1416641980</t>
  </si>
  <si>
    <t>1,58*10</t>
  </si>
  <si>
    <t>1988515633</t>
  </si>
  <si>
    <t>534353785</t>
  </si>
  <si>
    <t>RM000010</t>
  </si>
  <si>
    <t>Okno vnější 1200/1750 izolační dvojsklo</t>
  </si>
  <si>
    <t>-398400649</t>
  </si>
  <si>
    <t>208466850</t>
  </si>
  <si>
    <t>-512634225</t>
  </si>
  <si>
    <t>-623101161</t>
  </si>
  <si>
    <t>2139089166</t>
  </si>
  <si>
    <t>952532814</t>
  </si>
  <si>
    <t>759627778</t>
  </si>
  <si>
    <t>Poznámka k položce:
viz výkre č. 9</t>
  </si>
  <si>
    <t>229,34</t>
  </si>
  <si>
    <t>236,69-10,6</t>
  </si>
  <si>
    <t>1700420755</t>
  </si>
  <si>
    <t>Poznámka k položce:
nátěr SDK</t>
  </si>
  <si>
    <t>151447692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</si>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</sst>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6" fillId="0" borderId="0" xfId="0" applyFont="1" applyBorder="1" applyAlignment="1" applyProtection="1">
      <alignment horizontal="left" vertical="center"/>
      <protection/>
    </xf>
    <xf numFmtId="0" fontId="37" fillId="0" borderId="0" xfId="0" applyFont="1" applyBorder="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2"/>
      <c r="AS2" s="382"/>
      <c r="AT2" s="382"/>
      <c r="AU2" s="382"/>
      <c r="AV2" s="382"/>
      <c r="AW2" s="382"/>
      <c r="AX2" s="382"/>
      <c r="AY2" s="382"/>
      <c r="AZ2" s="382"/>
      <c r="BA2" s="382"/>
      <c r="BB2" s="382"/>
      <c r="BC2" s="382"/>
      <c r="BD2" s="382"/>
      <c r="BE2" s="382"/>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7" t="s">
        <v>16</v>
      </c>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28"/>
      <c r="AQ5" s="30"/>
      <c r="BE5" s="345" t="s">
        <v>17</v>
      </c>
      <c r="BS5" s="23" t="s">
        <v>8</v>
      </c>
    </row>
    <row r="6" spans="2:71" ht="36.95" customHeight="1">
      <c r="B6" s="27"/>
      <c r="C6" s="28"/>
      <c r="D6" s="35" t="s">
        <v>18</v>
      </c>
      <c r="E6" s="28"/>
      <c r="F6" s="28"/>
      <c r="G6" s="28"/>
      <c r="H6" s="28"/>
      <c r="I6" s="28"/>
      <c r="J6" s="28"/>
      <c r="K6" s="349" t="s">
        <v>19</v>
      </c>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28"/>
      <c r="AQ6" s="30"/>
      <c r="BE6" s="346"/>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46"/>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46"/>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6"/>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46"/>
      <c r="BS10" s="23" t="s">
        <v>20</v>
      </c>
    </row>
    <row r="11" spans="2:71" ht="18.4" customHeight="1">
      <c r="B11" s="27"/>
      <c r="C11" s="28"/>
      <c r="D11" s="28"/>
      <c r="E11" s="34" t="s">
        <v>26</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33</v>
      </c>
      <c r="AL11" s="28"/>
      <c r="AM11" s="28"/>
      <c r="AN11" s="34" t="s">
        <v>22</v>
      </c>
      <c r="AO11" s="28"/>
      <c r="AP11" s="28"/>
      <c r="AQ11" s="30"/>
      <c r="BE11" s="346"/>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6"/>
      <c r="BS12" s="23" t="s">
        <v>20</v>
      </c>
    </row>
    <row r="13" spans="2:71" ht="14.45" customHeight="1">
      <c r="B13" s="27"/>
      <c r="C13" s="28"/>
      <c r="D13" s="36" t="s">
        <v>34</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35</v>
      </c>
      <c r="AO13" s="28"/>
      <c r="AP13" s="28"/>
      <c r="AQ13" s="30"/>
      <c r="BE13" s="346"/>
      <c r="BS13" s="23" t="s">
        <v>20</v>
      </c>
    </row>
    <row r="14" spans="2:71" ht="13.5">
      <c r="B14" s="27"/>
      <c r="C14" s="28"/>
      <c r="D14" s="28"/>
      <c r="E14" s="350" t="s">
        <v>35</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6" t="s">
        <v>33</v>
      </c>
      <c r="AL14" s="28"/>
      <c r="AM14" s="28"/>
      <c r="AN14" s="38" t="s">
        <v>35</v>
      </c>
      <c r="AO14" s="28"/>
      <c r="AP14" s="28"/>
      <c r="AQ14" s="30"/>
      <c r="BE14" s="346"/>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6"/>
      <c r="BS15" s="23" t="s">
        <v>6</v>
      </c>
    </row>
    <row r="16" spans="2:71" ht="14.45" customHeight="1">
      <c r="B16" s="27"/>
      <c r="C16" s="28"/>
      <c r="D16" s="36" t="s">
        <v>36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22</v>
      </c>
      <c r="AO16" s="28"/>
      <c r="AP16" s="28"/>
      <c r="AQ16" s="30"/>
      <c r="BE16" s="346"/>
      <c r="BS16" s="23" t="s">
        <v>6</v>
      </c>
    </row>
    <row r="17" spans="2:71" ht="18.4" customHeight="1">
      <c r="B17" s="27"/>
      <c r="C17" s="28"/>
      <c r="D17" s="28"/>
      <c r="E17" s="34" t="s">
        <v>26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33</v>
      </c>
      <c r="AL17" s="28"/>
      <c r="AM17" s="28"/>
      <c r="AN17" s="34" t="s">
        <v>22</v>
      </c>
      <c r="AO17" s="28"/>
      <c r="AP17" s="28"/>
      <c r="AQ17" s="30"/>
      <c r="BE17" s="346"/>
      <c r="BS17" s="23" t="s">
        <v>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6"/>
      <c r="BS18" s="23" t="s">
        <v>8</v>
      </c>
    </row>
    <row r="19" spans="2:71" ht="14.45"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6"/>
      <c r="BS19" s="23" t="s">
        <v>8</v>
      </c>
    </row>
    <row r="20" spans="2:71" ht="48.75" customHeight="1">
      <c r="B20" s="27"/>
      <c r="C20" s="28"/>
      <c r="D20" s="28"/>
      <c r="E20" s="352" t="s">
        <v>38</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28"/>
      <c r="AP20" s="28"/>
      <c r="AQ20" s="30"/>
      <c r="BE20" s="346"/>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6"/>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6"/>
    </row>
    <row r="23" spans="2:57" s="1" customFormat="1" ht="25.9"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3">
        <f>ROUND(AG51,2)</f>
        <v>0</v>
      </c>
      <c r="AL23" s="354"/>
      <c r="AM23" s="354"/>
      <c r="AN23" s="354"/>
      <c r="AO23" s="354"/>
      <c r="AP23" s="41"/>
      <c r="AQ23" s="44"/>
      <c r="BE23" s="346"/>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6"/>
    </row>
    <row r="25" spans="2:57" s="1" customFormat="1" ht="13.5">
      <c r="B25" s="40"/>
      <c r="C25" s="41"/>
      <c r="D25" s="41"/>
      <c r="E25" s="41"/>
      <c r="F25" s="41"/>
      <c r="G25" s="41"/>
      <c r="H25" s="41"/>
      <c r="I25" s="41"/>
      <c r="J25" s="41"/>
      <c r="K25" s="41"/>
      <c r="L25" s="355" t="s">
        <v>40</v>
      </c>
      <c r="M25" s="355"/>
      <c r="N25" s="355"/>
      <c r="O25" s="355"/>
      <c r="P25" s="41"/>
      <c r="Q25" s="41"/>
      <c r="R25" s="41"/>
      <c r="S25" s="41"/>
      <c r="T25" s="41"/>
      <c r="U25" s="41"/>
      <c r="V25" s="41"/>
      <c r="W25" s="355" t="s">
        <v>41</v>
      </c>
      <c r="X25" s="355"/>
      <c r="Y25" s="355"/>
      <c r="Z25" s="355"/>
      <c r="AA25" s="355"/>
      <c r="AB25" s="355"/>
      <c r="AC25" s="355"/>
      <c r="AD25" s="355"/>
      <c r="AE25" s="355"/>
      <c r="AF25" s="41"/>
      <c r="AG25" s="41"/>
      <c r="AH25" s="41"/>
      <c r="AI25" s="41"/>
      <c r="AJ25" s="41"/>
      <c r="AK25" s="355" t="s">
        <v>42</v>
      </c>
      <c r="AL25" s="355"/>
      <c r="AM25" s="355"/>
      <c r="AN25" s="355"/>
      <c r="AO25" s="355"/>
      <c r="AP25" s="41"/>
      <c r="AQ25" s="44"/>
      <c r="BE25" s="346"/>
    </row>
    <row r="26" spans="2:57" s="2" customFormat="1" ht="14.45" customHeight="1">
      <c r="B26" s="46"/>
      <c r="C26" s="47"/>
      <c r="D26" s="48" t="s">
        <v>43</v>
      </c>
      <c r="E26" s="47"/>
      <c r="F26" s="48" t="s">
        <v>44</v>
      </c>
      <c r="G26" s="47"/>
      <c r="H26" s="47"/>
      <c r="I26" s="47"/>
      <c r="J26" s="47"/>
      <c r="K26" s="47"/>
      <c r="L26" s="356">
        <v>0.21</v>
      </c>
      <c r="M26" s="357"/>
      <c r="N26" s="357"/>
      <c r="O26" s="357"/>
      <c r="P26" s="47"/>
      <c r="Q26" s="47"/>
      <c r="R26" s="47"/>
      <c r="S26" s="47"/>
      <c r="T26" s="47"/>
      <c r="U26" s="47"/>
      <c r="V26" s="47"/>
      <c r="W26" s="358">
        <f>ROUND(AZ51,2)</f>
        <v>0</v>
      </c>
      <c r="X26" s="357"/>
      <c r="Y26" s="357"/>
      <c r="Z26" s="357"/>
      <c r="AA26" s="357"/>
      <c r="AB26" s="357"/>
      <c r="AC26" s="357"/>
      <c r="AD26" s="357"/>
      <c r="AE26" s="357"/>
      <c r="AF26" s="47"/>
      <c r="AG26" s="47"/>
      <c r="AH26" s="47"/>
      <c r="AI26" s="47"/>
      <c r="AJ26" s="47"/>
      <c r="AK26" s="358">
        <f>ROUND(AV51,2)</f>
        <v>0</v>
      </c>
      <c r="AL26" s="357"/>
      <c r="AM26" s="357"/>
      <c r="AN26" s="357"/>
      <c r="AO26" s="357"/>
      <c r="AP26" s="47"/>
      <c r="AQ26" s="49"/>
      <c r="BE26" s="346"/>
    </row>
    <row r="27" spans="2:57" s="2" customFormat="1" ht="14.45" customHeight="1">
      <c r="B27" s="46"/>
      <c r="C27" s="47"/>
      <c r="D27" s="47"/>
      <c r="E27" s="47"/>
      <c r="F27" s="48" t="s">
        <v>45</v>
      </c>
      <c r="G27" s="47"/>
      <c r="H27" s="47"/>
      <c r="I27" s="47"/>
      <c r="J27" s="47"/>
      <c r="K27" s="47"/>
      <c r="L27" s="356">
        <v>0.15</v>
      </c>
      <c r="M27" s="357"/>
      <c r="N27" s="357"/>
      <c r="O27" s="357"/>
      <c r="P27" s="47"/>
      <c r="Q27" s="47"/>
      <c r="R27" s="47"/>
      <c r="S27" s="47"/>
      <c r="T27" s="47"/>
      <c r="U27" s="47"/>
      <c r="V27" s="47"/>
      <c r="W27" s="358">
        <f>ROUND(BA51,2)</f>
        <v>0</v>
      </c>
      <c r="X27" s="357"/>
      <c r="Y27" s="357"/>
      <c r="Z27" s="357"/>
      <c r="AA27" s="357"/>
      <c r="AB27" s="357"/>
      <c r="AC27" s="357"/>
      <c r="AD27" s="357"/>
      <c r="AE27" s="357"/>
      <c r="AF27" s="47"/>
      <c r="AG27" s="47"/>
      <c r="AH27" s="47"/>
      <c r="AI27" s="47"/>
      <c r="AJ27" s="47"/>
      <c r="AK27" s="358">
        <f>ROUND(AW51,2)</f>
        <v>0</v>
      </c>
      <c r="AL27" s="357"/>
      <c r="AM27" s="357"/>
      <c r="AN27" s="357"/>
      <c r="AO27" s="357"/>
      <c r="AP27" s="47"/>
      <c r="AQ27" s="49"/>
      <c r="BE27" s="346"/>
    </row>
    <row r="28" spans="2:57" s="2" customFormat="1" ht="14.45" customHeight="1" hidden="1">
      <c r="B28" s="46"/>
      <c r="C28" s="47"/>
      <c r="D28" s="47"/>
      <c r="E28" s="47"/>
      <c r="F28" s="48" t="s">
        <v>46</v>
      </c>
      <c r="G28" s="47"/>
      <c r="H28" s="47"/>
      <c r="I28" s="47"/>
      <c r="J28" s="47"/>
      <c r="K28" s="47"/>
      <c r="L28" s="356">
        <v>0.21</v>
      </c>
      <c r="M28" s="357"/>
      <c r="N28" s="357"/>
      <c r="O28" s="357"/>
      <c r="P28" s="47"/>
      <c r="Q28" s="47"/>
      <c r="R28" s="47"/>
      <c r="S28" s="47"/>
      <c r="T28" s="47"/>
      <c r="U28" s="47"/>
      <c r="V28" s="47"/>
      <c r="W28" s="358">
        <f>ROUND(BB51,2)</f>
        <v>0</v>
      </c>
      <c r="X28" s="357"/>
      <c r="Y28" s="357"/>
      <c r="Z28" s="357"/>
      <c r="AA28" s="357"/>
      <c r="AB28" s="357"/>
      <c r="AC28" s="357"/>
      <c r="AD28" s="357"/>
      <c r="AE28" s="357"/>
      <c r="AF28" s="47"/>
      <c r="AG28" s="47"/>
      <c r="AH28" s="47"/>
      <c r="AI28" s="47"/>
      <c r="AJ28" s="47"/>
      <c r="AK28" s="358">
        <v>0</v>
      </c>
      <c r="AL28" s="357"/>
      <c r="AM28" s="357"/>
      <c r="AN28" s="357"/>
      <c r="AO28" s="357"/>
      <c r="AP28" s="47"/>
      <c r="AQ28" s="49"/>
      <c r="BE28" s="346"/>
    </row>
    <row r="29" spans="2:57" s="2" customFormat="1" ht="14.45" customHeight="1" hidden="1">
      <c r="B29" s="46"/>
      <c r="C29" s="47"/>
      <c r="D29" s="47"/>
      <c r="E29" s="47"/>
      <c r="F29" s="48" t="s">
        <v>47</v>
      </c>
      <c r="G29" s="47"/>
      <c r="H29" s="47"/>
      <c r="I29" s="47"/>
      <c r="J29" s="47"/>
      <c r="K29" s="47"/>
      <c r="L29" s="356">
        <v>0.15</v>
      </c>
      <c r="M29" s="357"/>
      <c r="N29" s="357"/>
      <c r="O29" s="357"/>
      <c r="P29" s="47"/>
      <c r="Q29" s="47"/>
      <c r="R29" s="47"/>
      <c r="S29" s="47"/>
      <c r="T29" s="47"/>
      <c r="U29" s="47"/>
      <c r="V29" s="47"/>
      <c r="W29" s="358">
        <f>ROUND(BC51,2)</f>
        <v>0</v>
      </c>
      <c r="X29" s="357"/>
      <c r="Y29" s="357"/>
      <c r="Z29" s="357"/>
      <c r="AA29" s="357"/>
      <c r="AB29" s="357"/>
      <c r="AC29" s="357"/>
      <c r="AD29" s="357"/>
      <c r="AE29" s="357"/>
      <c r="AF29" s="47"/>
      <c r="AG29" s="47"/>
      <c r="AH29" s="47"/>
      <c r="AI29" s="47"/>
      <c r="AJ29" s="47"/>
      <c r="AK29" s="358">
        <v>0</v>
      </c>
      <c r="AL29" s="357"/>
      <c r="AM29" s="357"/>
      <c r="AN29" s="357"/>
      <c r="AO29" s="357"/>
      <c r="AP29" s="47"/>
      <c r="AQ29" s="49"/>
      <c r="BE29" s="346"/>
    </row>
    <row r="30" spans="2:57" s="2" customFormat="1" ht="14.45" customHeight="1" hidden="1">
      <c r="B30" s="46"/>
      <c r="C30" s="47"/>
      <c r="D30" s="47"/>
      <c r="E30" s="47"/>
      <c r="F30" s="48" t="s">
        <v>48</v>
      </c>
      <c r="G30" s="47"/>
      <c r="H30" s="47"/>
      <c r="I30" s="47"/>
      <c r="J30" s="47"/>
      <c r="K30" s="47"/>
      <c r="L30" s="356">
        <v>0</v>
      </c>
      <c r="M30" s="357"/>
      <c r="N30" s="357"/>
      <c r="O30" s="357"/>
      <c r="P30" s="47"/>
      <c r="Q30" s="47"/>
      <c r="R30" s="47"/>
      <c r="S30" s="47"/>
      <c r="T30" s="47"/>
      <c r="U30" s="47"/>
      <c r="V30" s="47"/>
      <c r="W30" s="358">
        <f>ROUND(BD51,2)</f>
        <v>0</v>
      </c>
      <c r="X30" s="357"/>
      <c r="Y30" s="357"/>
      <c r="Z30" s="357"/>
      <c r="AA30" s="357"/>
      <c r="AB30" s="357"/>
      <c r="AC30" s="357"/>
      <c r="AD30" s="357"/>
      <c r="AE30" s="357"/>
      <c r="AF30" s="47"/>
      <c r="AG30" s="47"/>
      <c r="AH30" s="47"/>
      <c r="AI30" s="47"/>
      <c r="AJ30" s="47"/>
      <c r="AK30" s="358">
        <v>0</v>
      </c>
      <c r="AL30" s="357"/>
      <c r="AM30" s="357"/>
      <c r="AN30" s="357"/>
      <c r="AO30" s="357"/>
      <c r="AP30" s="47"/>
      <c r="AQ30" s="49"/>
      <c r="BE30" s="346"/>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6"/>
    </row>
    <row r="32" spans="2:57" s="1" customFormat="1" ht="25.9"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59" t="s">
        <v>51</v>
      </c>
      <c r="Y32" s="360"/>
      <c r="Z32" s="360"/>
      <c r="AA32" s="360"/>
      <c r="AB32" s="360"/>
      <c r="AC32" s="52"/>
      <c r="AD32" s="52"/>
      <c r="AE32" s="52"/>
      <c r="AF32" s="52"/>
      <c r="AG32" s="52"/>
      <c r="AH32" s="52"/>
      <c r="AI32" s="52"/>
      <c r="AJ32" s="52"/>
      <c r="AK32" s="361">
        <f>SUM(AK23:AK30)</f>
        <v>0</v>
      </c>
      <c r="AL32" s="360"/>
      <c r="AM32" s="360"/>
      <c r="AN32" s="360"/>
      <c r="AO32" s="362"/>
      <c r="AP32" s="50"/>
      <c r="AQ32" s="54"/>
      <c r="BE32" s="346"/>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06-2018</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3" t="str">
        <f>K6</f>
        <v>Výměna výplní otvorů nám. Míru 1 - Nový Bor</v>
      </c>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25</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65" t="str">
        <f>IF(AN8="","",AN8)</f>
        <v>5. 2. 2018</v>
      </c>
      <c r="AN44" s="365"/>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31</v>
      </c>
      <c r="D46" s="62"/>
      <c r="E46" s="62"/>
      <c r="F46" s="62"/>
      <c r="G46" s="62"/>
      <c r="H46" s="62"/>
      <c r="I46" s="62"/>
      <c r="J46" s="62"/>
      <c r="K46" s="62"/>
      <c r="L46" s="65" t="str">
        <f>IF(E11="","",E11)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36</v>
      </c>
      <c r="AJ46" s="62"/>
      <c r="AK46" s="62"/>
      <c r="AL46" s="62"/>
      <c r="AM46" s="366" t="str">
        <f>IF(E17="","",E17)</f>
        <v xml:space="preserve"> </v>
      </c>
      <c r="AN46" s="366"/>
      <c r="AO46" s="366"/>
      <c r="AP46" s="366"/>
      <c r="AQ46" s="62"/>
      <c r="AR46" s="60"/>
      <c r="AS46" s="367" t="s">
        <v>53</v>
      </c>
      <c r="AT46" s="368"/>
      <c r="AU46" s="73"/>
      <c r="AV46" s="73"/>
      <c r="AW46" s="73"/>
      <c r="AX46" s="73"/>
      <c r="AY46" s="73"/>
      <c r="AZ46" s="73"/>
      <c r="BA46" s="73"/>
      <c r="BB46" s="73"/>
      <c r="BC46" s="73"/>
      <c r="BD46" s="74"/>
    </row>
    <row r="47" spans="2:56" s="1" customFormat="1" ht="13.5">
      <c r="B47" s="40"/>
      <c r="C47" s="64" t="s">
        <v>34</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9"/>
      <c r="AT47" s="370"/>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71"/>
      <c r="AT48" s="372"/>
      <c r="AU48" s="41"/>
      <c r="AV48" s="41"/>
      <c r="AW48" s="41"/>
      <c r="AX48" s="41"/>
      <c r="AY48" s="41"/>
      <c r="AZ48" s="41"/>
      <c r="BA48" s="41"/>
      <c r="BB48" s="41"/>
      <c r="BC48" s="41"/>
      <c r="BD48" s="77"/>
    </row>
    <row r="49" spans="2:56" s="1" customFormat="1" ht="29.25" customHeight="1">
      <c r="B49" s="40"/>
      <c r="C49" s="373" t="s">
        <v>54</v>
      </c>
      <c r="D49" s="374"/>
      <c r="E49" s="374"/>
      <c r="F49" s="374"/>
      <c r="G49" s="374"/>
      <c r="H49" s="78"/>
      <c r="I49" s="375" t="s">
        <v>55</v>
      </c>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6" t="s">
        <v>56</v>
      </c>
      <c r="AH49" s="374"/>
      <c r="AI49" s="374"/>
      <c r="AJ49" s="374"/>
      <c r="AK49" s="374"/>
      <c r="AL49" s="374"/>
      <c r="AM49" s="374"/>
      <c r="AN49" s="375" t="s">
        <v>57</v>
      </c>
      <c r="AO49" s="374"/>
      <c r="AP49" s="374"/>
      <c r="AQ49" s="79" t="s">
        <v>58</v>
      </c>
      <c r="AR49" s="60"/>
      <c r="AS49" s="80" t="s">
        <v>59</v>
      </c>
      <c r="AT49" s="81" t="s">
        <v>60</v>
      </c>
      <c r="AU49" s="81" t="s">
        <v>61</v>
      </c>
      <c r="AV49" s="81" t="s">
        <v>62</v>
      </c>
      <c r="AW49" s="81" t="s">
        <v>63</v>
      </c>
      <c r="AX49" s="81" t="s">
        <v>64</v>
      </c>
      <c r="AY49" s="81" t="s">
        <v>65</v>
      </c>
      <c r="AZ49" s="81" t="s">
        <v>66</v>
      </c>
      <c r="BA49" s="81" t="s">
        <v>67</v>
      </c>
      <c r="BB49" s="81" t="s">
        <v>68</v>
      </c>
      <c r="BC49" s="81" t="s">
        <v>69</v>
      </c>
      <c r="BD49" s="82" t="s">
        <v>70</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0">
        <f>ROUND(SUM(AG52:AG55),2)</f>
        <v>0</v>
      </c>
      <c r="AH51" s="380"/>
      <c r="AI51" s="380"/>
      <c r="AJ51" s="380"/>
      <c r="AK51" s="380"/>
      <c r="AL51" s="380"/>
      <c r="AM51" s="380"/>
      <c r="AN51" s="381">
        <f>SUM(AG51,AT51)</f>
        <v>0</v>
      </c>
      <c r="AO51" s="381"/>
      <c r="AP51" s="381"/>
      <c r="AQ51" s="88" t="s">
        <v>22</v>
      </c>
      <c r="AR51" s="70"/>
      <c r="AS51" s="89">
        <f>ROUND(SUM(AS52:AS55),2)</f>
        <v>0</v>
      </c>
      <c r="AT51" s="90">
        <f>ROUND(SUM(AV51:AW51),2)</f>
        <v>0</v>
      </c>
      <c r="AU51" s="91">
        <f>ROUND(SUM(AU52:AU55),5)</f>
        <v>0</v>
      </c>
      <c r="AV51" s="90">
        <f>ROUND(AZ51*L26,2)</f>
        <v>0</v>
      </c>
      <c r="AW51" s="90">
        <f>ROUND(BA51*L27,2)</f>
        <v>0</v>
      </c>
      <c r="AX51" s="90">
        <f>ROUND(BB51*L26,2)</f>
        <v>0</v>
      </c>
      <c r="AY51" s="90">
        <f>ROUND(BC51*L27,2)</f>
        <v>0</v>
      </c>
      <c r="AZ51" s="90">
        <f>ROUND(SUM(AZ52:AZ55),2)</f>
        <v>0</v>
      </c>
      <c r="BA51" s="90">
        <f>ROUND(SUM(BA52:BA55),2)</f>
        <v>0</v>
      </c>
      <c r="BB51" s="90">
        <f>ROUND(SUM(BB52:BB55),2)</f>
        <v>0</v>
      </c>
      <c r="BC51" s="90">
        <f>ROUND(SUM(BC52:BC55),2)</f>
        <v>0</v>
      </c>
      <c r="BD51" s="92">
        <f>ROUND(SUM(BD52:BD55),2)</f>
        <v>0</v>
      </c>
      <c r="BS51" s="93" t="s">
        <v>72</v>
      </c>
      <c r="BT51" s="93" t="s">
        <v>73</v>
      </c>
      <c r="BU51" s="94" t="s">
        <v>74</v>
      </c>
      <c r="BV51" s="93" t="s">
        <v>75</v>
      </c>
      <c r="BW51" s="93" t="s">
        <v>7</v>
      </c>
      <c r="BX51" s="93" t="s">
        <v>76</v>
      </c>
      <c r="CL51" s="93" t="s">
        <v>22</v>
      </c>
    </row>
    <row r="52" spans="1:91" s="5" customFormat="1" ht="37.5" customHeight="1">
      <c r="A52" s="95" t="s">
        <v>77</v>
      </c>
      <c r="B52" s="96"/>
      <c r="C52" s="97"/>
      <c r="D52" s="379" t="s">
        <v>78</v>
      </c>
      <c r="E52" s="379"/>
      <c r="F52" s="379"/>
      <c r="G52" s="379"/>
      <c r="H52" s="379"/>
      <c r="I52" s="98"/>
      <c r="J52" s="379" t="s">
        <v>79</v>
      </c>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7">
        <f>'06-1-2018 - 1. etapa uzna...'!J27</f>
        <v>0</v>
      </c>
      <c r="AH52" s="378"/>
      <c r="AI52" s="378"/>
      <c r="AJ52" s="378"/>
      <c r="AK52" s="378"/>
      <c r="AL52" s="378"/>
      <c r="AM52" s="378"/>
      <c r="AN52" s="377">
        <f>SUM(AG52,AT52)</f>
        <v>0</v>
      </c>
      <c r="AO52" s="378"/>
      <c r="AP52" s="378"/>
      <c r="AQ52" s="99" t="s">
        <v>80</v>
      </c>
      <c r="AR52" s="100"/>
      <c r="AS52" s="101">
        <v>0</v>
      </c>
      <c r="AT52" s="102">
        <f>ROUND(SUM(AV52:AW52),2)</f>
        <v>0</v>
      </c>
      <c r="AU52" s="103">
        <f>'06-1-2018 - 1. etapa uzna...'!P88</f>
        <v>0</v>
      </c>
      <c r="AV52" s="102">
        <f>'06-1-2018 - 1. etapa uzna...'!J30</f>
        <v>0</v>
      </c>
      <c r="AW52" s="102">
        <f>'06-1-2018 - 1. etapa uzna...'!J31</f>
        <v>0</v>
      </c>
      <c r="AX52" s="102">
        <f>'06-1-2018 - 1. etapa uzna...'!J32</f>
        <v>0</v>
      </c>
      <c r="AY52" s="102">
        <f>'06-1-2018 - 1. etapa uzna...'!J33</f>
        <v>0</v>
      </c>
      <c r="AZ52" s="102">
        <f>'06-1-2018 - 1. etapa uzna...'!F30</f>
        <v>0</v>
      </c>
      <c r="BA52" s="102">
        <f>'06-1-2018 - 1. etapa uzna...'!F31</f>
        <v>0</v>
      </c>
      <c r="BB52" s="102">
        <f>'06-1-2018 - 1. etapa uzna...'!F32</f>
        <v>0</v>
      </c>
      <c r="BC52" s="102">
        <f>'06-1-2018 - 1. etapa uzna...'!F33</f>
        <v>0</v>
      </c>
      <c r="BD52" s="104">
        <f>'06-1-2018 - 1. etapa uzna...'!F34</f>
        <v>0</v>
      </c>
      <c r="BT52" s="105" t="s">
        <v>24</v>
      </c>
      <c r="BV52" s="105" t="s">
        <v>75</v>
      </c>
      <c r="BW52" s="105" t="s">
        <v>81</v>
      </c>
      <c r="BX52" s="105" t="s">
        <v>7</v>
      </c>
      <c r="CL52" s="105" t="s">
        <v>22</v>
      </c>
      <c r="CM52" s="105" t="s">
        <v>82</v>
      </c>
    </row>
    <row r="53" spans="1:91" s="5" customFormat="1" ht="37.5" customHeight="1">
      <c r="A53" s="95" t="s">
        <v>77</v>
      </c>
      <c r="B53" s="96"/>
      <c r="C53" s="97"/>
      <c r="D53" s="379" t="s">
        <v>83</v>
      </c>
      <c r="E53" s="379"/>
      <c r="F53" s="379"/>
      <c r="G53" s="379"/>
      <c r="H53" s="379"/>
      <c r="I53" s="98"/>
      <c r="J53" s="379" t="s">
        <v>84</v>
      </c>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7">
        <f>'06-2-2018 - 1. etapa neuz...'!J27</f>
        <v>0</v>
      </c>
      <c r="AH53" s="378"/>
      <c r="AI53" s="378"/>
      <c r="AJ53" s="378"/>
      <c r="AK53" s="378"/>
      <c r="AL53" s="378"/>
      <c r="AM53" s="378"/>
      <c r="AN53" s="377">
        <f>SUM(AG53,AT53)</f>
        <v>0</v>
      </c>
      <c r="AO53" s="378"/>
      <c r="AP53" s="378"/>
      <c r="AQ53" s="99" t="s">
        <v>80</v>
      </c>
      <c r="AR53" s="100"/>
      <c r="AS53" s="101">
        <v>0</v>
      </c>
      <c r="AT53" s="102">
        <f>ROUND(SUM(AV53:AW53),2)</f>
        <v>0</v>
      </c>
      <c r="AU53" s="103">
        <f>'06-2-2018 - 1. etapa neuz...'!P87</f>
        <v>0</v>
      </c>
      <c r="AV53" s="102">
        <f>'06-2-2018 - 1. etapa neuz...'!J30</f>
        <v>0</v>
      </c>
      <c r="AW53" s="102">
        <f>'06-2-2018 - 1. etapa neuz...'!J31</f>
        <v>0</v>
      </c>
      <c r="AX53" s="102">
        <f>'06-2-2018 - 1. etapa neuz...'!J32</f>
        <v>0</v>
      </c>
      <c r="AY53" s="102">
        <f>'06-2-2018 - 1. etapa neuz...'!J33</f>
        <v>0</v>
      </c>
      <c r="AZ53" s="102">
        <f>'06-2-2018 - 1. etapa neuz...'!F30</f>
        <v>0</v>
      </c>
      <c r="BA53" s="102">
        <f>'06-2-2018 - 1. etapa neuz...'!F31</f>
        <v>0</v>
      </c>
      <c r="BB53" s="102">
        <f>'06-2-2018 - 1. etapa neuz...'!F32</f>
        <v>0</v>
      </c>
      <c r="BC53" s="102">
        <f>'06-2-2018 - 1. etapa neuz...'!F33</f>
        <v>0</v>
      </c>
      <c r="BD53" s="104">
        <f>'06-2-2018 - 1. etapa neuz...'!F34</f>
        <v>0</v>
      </c>
      <c r="BT53" s="105" t="s">
        <v>24</v>
      </c>
      <c r="BV53" s="105" t="s">
        <v>75</v>
      </c>
      <c r="BW53" s="105" t="s">
        <v>85</v>
      </c>
      <c r="BX53" s="105" t="s">
        <v>7</v>
      </c>
      <c r="CL53" s="105" t="s">
        <v>22</v>
      </c>
      <c r="CM53" s="105" t="s">
        <v>82</v>
      </c>
    </row>
    <row r="54" spans="1:91" s="5" customFormat="1" ht="37.5" customHeight="1">
      <c r="A54" s="95" t="s">
        <v>77</v>
      </c>
      <c r="B54" s="96"/>
      <c r="C54" s="97"/>
      <c r="D54" s="379" t="s">
        <v>86</v>
      </c>
      <c r="E54" s="379"/>
      <c r="F54" s="379"/>
      <c r="G54" s="379"/>
      <c r="H54" s="379"/>
      <c r="I54" s="98"/>
      <c r="J54" s="379" t="s">
        <v>87</v>
      </c>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7">
        <f>'06-3-2018 - 2. etapa uzna...'!J27</f>
        <v>0</v>
      </c>
      <c r="AH54" s="378"/>
      <c r="AI54" s="378"/>
      <c r="AJ54" s="378"/>
      <c r="AK54" s="378"/>
      <c r="AL54" s="378"/>
      <c r="AM54" s="378"/>
      <c r="AN54" s="377">
        <f>SUM(AG54,AT54)</f>
        <v>0</v>
      </c>
      <c r="AO54" s="378"/>
      <c r="AP54" s="378"/>
      <c r="AQ54" s="99" t="s">
        <v>80</v>
      </c>
      <c r="AR54" s="100"/>
      <c r="AS54" s="101">
        <v>0</v>
      </c>
      <c r="AT54" s="102">
        <f>ROUND(SUM(AV54:AW54),2)</f>
        <v>0</v>
      </c>
      <c r="AU54" s="103">
        <f>'06-3-2018 - 2. etapa uzna...'!P89</f>
        <v>0</v>
      </c>
      <c r="AV54" s="102">
        <f>'06-3-2018 - 2. etapa uzna...'!J30</f>
        <v>0</v>
      </c>
      <c r="AW54" s="102">
        <f>'06-3-2018 - 2. etapa uzna...'!J31</f>
        <v>0</v>
      </c>
      <c r="AX54" s="102">
        <f>'06-3-2018 - 2. etapa uzna...'!J32</f>
        <v>0</v>
      </c>
      <c r="AY54" s="102">
        <f>'06-3-2018 - 2. etapa uzna...'!J33</f>
        <v>0</v>
      </c>
      <c r="AZ54" s="102">
        <f>'06-3-2018 - 2. etapa uzna...'!F30</f>
        <v>0</v>
      </c>
      <c r="BA54" s="102">
        <f>'06-3-2018 - 2. etapa uzna...'!F31</f>
        <v>0</v>
      </c>
      <c r="BB54" s="102">
        <f>'06-3-2018 - 2. etapa uzna...'!F32</f>
        <v>0</v>
      </c>
      <c r="BC54" s="102">
        <f>'06-3-2018 - 2. etapa uzna...'!F33</f>
        <v>0</v>
      </c>
      <c r="BD54" s="104">
        <f>'06-3-2018 - 2. etapa uzna...'!F34</f>
        <v>0</v>
      </c>
      <c r="BT54" s="105" t="s">
        <v>24</v>
      </c>
      <c r="BV54" s="105" t="s">
        <v>75</v>
      </c>
      <c r="BW54" s="105" t="s">
        <v>88</v>
      </c>
      <c r="BX54" s="105" t="s">
        <v>7</v>
      </c>
      <c r="CL54" s="105" t="s">
        <v>22</v>
      </c>
      <c r="CM54" s="105" t="s">
        <v>82</v>
      </c>
    </row>
    <row r="55" spans="1:91" s="5" customFormat="1" ht="37.5" customHeight="1">
      <c r="A55" s="95" t="s">
        <v>77</v>
      </c>
      <c r="B55" s="96"/>
      <c r="C55" s="97"/>
      <c r="D55" s="379" t="s">
        <v>89</v>
      </c>
      <c r="E55" s="379"/>
      <c r="F55" s="379"/>
      <c r="G55" s="379"/>
      <c r="H55" s="379"/>
      <c r="I55" s="98"/>
      <c r="J55" s="379" t="s">
        <v>90</v>
      </c>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7">
        <f>'06-4-2018 - 2. etapa neuz...'!J27</f>
        <v>0</v>
      </c>
      <c r="AH55" s="378"/>
      <c r="AI55" s="378"/>
      <c r="AJ55" s="378"/>
      <c r="AK55" s="378"/>
      <c r="AL55" s="378"/>
      <c r="AM55" s="378"/>
      <c r="AN55" s="377">
        <f>SUM(AG55,AT55)</f>
        <v>0</v>
      </c>
      <c r="AO55" s="378"/>
      <c r="AP55" s="378"/>
      <c r="AQ55" s="99" t="s">
        <v>80</v>
      </c>
      <c r="AR55" s="100"/>
      <c r="AS55" s="106">
        <v>0</v>
      </c>
      <c r="AT55" s="107">
        <f>ROUND(SUM(AV55:AW55),2)</f>
        <v>0</v>
      </c>
      <c r="AU55" s="108">
        <f>'06-4-2018 - 2. etapa neuz...'!P87</f>
        <v>0</v>
      </c>
      <c r="AV55" s="107">
        <f>'06-4-2018 - 2. etapa neuz...'!J30</f>
        <v>0</v>
      </c>
      <c r="AW55" s="107">
        <f>'06-4-2018 - 2. etapa neuz...'!J31</f>
        <v>0</v>
      </c>
      <c r="AX55" s="107">
        <f>'06-4-2018 - 2. etapa neuz...'!J32</f>
        <v>0</v>
      </c>
      <c r="AY55" s="107">
        <f>'06-4-2018 - 2. etapa neuz...'!J33</f>
        <v>0</v>
      </c>
      <c r="AZ55" s="107">
        <f>'06-4-2018 - 2. etapa neuz...'!F30</f>
        <v>0</v>
      </c>
      <c r="BA55" s="107">
        <f>'06-4-2018 - 2. etapa neuz...'!F31</f>
        <v>0</v>
      </c>
      <c r="BB55" s="107">
        <f>'06-4-2018 - 2. etapa neuz...'!F32</f>
        <v>0</v>
      </c>
      <c r="BC55" s="107">
        <f>'06-4-2018 - 2. etapa neuz...'!F33</f>
        <v>0</v>
      </c>
      <c r="BD55" s="109">
        <f>'06-4-2018 - 2. etapa neuz...'!F34</f>
        <v>0</v>
      </c>
      <c r="BT55" s="105" t="s">
        <v>24</v>
      </c>
      <c r="BV55" s="105" t="s">
        <v>75</v>
      </c>
      <c r="BW55" s="105" t="s">
        <v>91</v>
      </c>
      <c r="BX55" s="105" t="s">
        <v>7</v>
      </c>
      <c r="CL55" s="105" t="s">
        <v>22</v>
      </c>
      <c r="CM55" s="105" t="s">
        <v>82</v>
      </c>
    </row>
    <row r="56" spans="2:44"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2:44"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password="CC35"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6-1-2018 - 1. etapa uzna...'!C2" display="/"/>
    <hyperlink ref="A53" location="'06-2-2018 - 1. etapa neuz...'!C2" display="/"/>
    <hyperlink ref="A54" location="'06-3-2018 - 2. etapa uzna...'!C2" display="/"/>
    <hyperlink ref="A55" location="'06-4-2018 - 2. etapa neuz...'!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90" t="s">
        <v>93</v>
      </c>
      <c r="H1" s="390"/>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2"/>
      <c r="M2" s="382"/>
      <c r="N2" s="382"/>
      <c r="O2" s="382"/>
      <c r="P2" s="382"/>
      <c r="Q2" s="382"/>
      <c r="R2" s="382"/>
      <c r="S2" s="382"/>
      <c r="T2" s="382"/>
      <c r="U2" s="382"/>
      <c r="V2" s="382"/>
      <c r="AT2" s="23" t="s">
        <v>81</v>
      </c>
    </row>
    <row r="3" spans="2:46" ht="6.95" customHeight="1">
      <c r="B3" s="24"/>
      <c r="C3" s="25"/>
      <c r="D3" s="25"/>
      <c r="E3" s="25"/>
      <c r="F3" s="25"/>
      <c r="G3" s="25"/>
      <c r="H3" s="25"/>
      <c r="I3" s="115"/>
      <c r="J3" s="25"/>
      <c r="K3" s="26"/>
      <c r="AT3" s="23" t="s">
        <v>82</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3" t="str">
        <f>'Rekapitulace stavby'!K6</f>
        <v>Výměna výplní otvorů nám. Míru 1 - Nový Bor</v>
      </c>
      <c r="F7" s="384"/>
      <c r="G7" s="384"/>
      <c r="H7" s="384"/>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85" t="s">
        <v>99</v>
      </c>
      <c r="F9" s="386"/>
      <c r="G9" s="386"/>
      <c r="H9" s="386"/>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5. 2. 2018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2" t="s">
        <v>22</v>
      </c>
      <c r="F24" s="352"/>
      <c r="G24" s="352"/>
      <c r="H24" s="35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ROUND(SUM(BE88:BE220),2)</f>
        <v>0</v>
      </c>
      <c r="G30" s="41"/>
      <c r="H30" s="41"/>
      <c r="I30" s="130">
        <v>0.21</v>
      </c>
      <c r="J30" s="129">
        <f>ROUND(ROUND((SUM(BE88:BE220)),2)*I30,2)</f>
        <v>0</v>
      </c>
      <c r="K30" s="44"/>
    </row>
    <row r="31" spans="2:11" s="1" customFormat="1" ht="14.45" customHeight="1">
      <c r="B31" s="40"/>
      <c r="C31" s="41"/>
      <c r="D31" s="41"/>
      <c r="E31" s="48" t="s">
        <v>45</v>
      </c>
      <c r="F31" s="129">
        <f>ROUND(SUM(BF88:BF220),2)</f>
        <v>0</v>
      </c>
      <c r="G31" s="41"/>
      <c r="H31" s="41"/>
      <c r="I31" s="130">
        <v>0.15</v>
      </c>
      <c r="J31" s="129">
        <f>ROUND(ROUND((SUM(BF88:BF220)),2)*I31,2)</f>
        <v>0</v>
      </c>
      <c r="K31" s="44"/>
    </row>
    <row r="32" spans="2:11" s="1" customFormat="1" ht="14.45" customHeight="1" hidden="1">
      <c r="B32" s="40"/>
      <c r="C32" s="41"/>
      <c r="D32" s="41"/>
      <c r="E32" s="48" t="s">
        <v>46</v>
      </c>
      <c r="F32" s="129">
        <f>ROUND(SUM(BG88:BG220),2)</f>
        <v>0</v>
      </c>
      <c r="G32" s="41"/>
      <c r="H32" s="41"/>
      <c r="I32" s="130">
        <v>0.21</v>
      </c>
      <c r="J32" s="129">
        <v>0</v>
      </c>
      <c r="K32" s="44"/>
    </row>
    <row r="33" spans="2:11" s="1" customFormat="1" ht="14.45" customHeight="1" hidden="1">
      <c r="B33" s="40"/>
      <c r="C33" s="41"/>
      <c r="D33" s="41"/>
      <c r="E33" s="48" t="s">
        <v>47</v>
      </c>
      <c r="F33" s="129">
        <f>ROUND(SUM(BH88:BH220),2)</f>
        <v>0</v>
      </c>
      <c r="G33" s="41"/>
      <c r="H33" s="41"/>
      <c r="I33" s="130">
        <v>0.15</v>
      </c>
      <c r="J33" s="129">
        <v>0</v>
      </c>
      <c r="K33" s="44"/>
    </row>
    <row r="34" spans="2:11" s="1" customFormat="1" ht="14.45" customHeight="1" hidden="1">
      <c r="B34" s="40"/>
      <c r="C34" s="41"/>
      <c r="D34" s="41"/>
      <c r="E34" s="48" t="s">
        <v>48</v>
      </c>
      <c r="F34" s="129">
        <f>ROUND(SUM(BI88:BI220),2)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3" t="str">
        <f>E7</f>
        <v>Výměna výplní otvorů nám. Míru 1 - Nový Bor</v>
      </c>
      <c r="F45" s="384"/>
      <c r="G45" s="384"/>
      <c r="H45" s="384"/>
      <c r="I45" s="117"/>
      <c r="J45" s="41"/>
      <c r="K45" s="44"/>
    </row>
    <row r="46" spans="2:11" s="1" customFormat="1" ht="14.45" customHeight="1">
      <c r="B46" s="40"/>
      <c r="C46" s="36" t="s">
        <v>98</v>
      </c>
      <c r="D46" s="41"/>
      <c r="E46" s="41"/>
      <c r="F46" s="41"/>
      <c r="G46" s="41"/>
      <c r="H46" s="41"/>
      <c r="I46" s="117"/>
      <c r="J46" s="41"/>
      <c r="K46" s="44"/>
    </row>
    <row r="47" spans="2:11" s="1" customFormat="1" ht="23.25" customHeight="1">
      <c r="B47" s="40"/>
      <c r="C47" s="41"/>
      <c r="D47" s="41"/>
      <c r="E47" s="385" t="str">
        <f>E9</f>
        <v>06-1-2018 - 1. etapa uznatelné náklady</v>
      </c>
      <c r="F47" s="386"/>
      <c r="G47" s="386"/>
      <c r="H47" s="386"/>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5. 2. 2018</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36</v>
      </c>
      <c r="J51" s="34" t="str">
        <f>E21</f>
        <v xml:space="preserve"> </v>
      </c>
      <c r="K51" s="44"/>
    </row>
    <row r="52" spans="2:11" s="1" customFormat="1" ht="14.45" customHeight="1">
      <c r="B52" s="40"/>
      <c r="C52" s="36" t="s">
        <v>34</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J88</f>
        <v>0</v>
      </c>
      <c r="K56" s="44"/>
      <c r="AU56" s="23" t="s">
        <v>104</v>
      </c>
    </row>
    <row r="57" spans="2:11" s="7" customFormat="1" ht="24.95" customHeight="1">
      <c r="B57" s="148"/>
      <c r="C57" s="149"/>
      <c r="D57" s="150" t="s">
        <v>105</v>
      </c>
      <c r="E57" s="151"/>
      <c r="F57" s="151"/>
      <c r="G57" s="151"/>
      <c r="H57" s="151"/>
      <c r="I57" s="152"/>
      <c r="J57" s="153">
        <f>J89</f>
        <v>0</v>
      </c>
      <c r="K57" s="154"/>
    </row>
    <row r="58" spans="2:11" s="8" customFormat="1" ht="19.9" customHeight="1">
      <c r="B58" s="155"/>
      <c r="C58" s="156"/>
      <c r="D58" s="157" t="s">
        <v>106</v>
      </c>
      <c r="E58" s="158"/>
      <c r="F58" s="158"/>
      <c r="G58" s="158"/>
      <c r="H58" s="158"/>
      <c r="I58" s="159"/>
      <c r="J58" s="160">
        <f>J90</f>
        <v>0</v>
      </c>
      <c r="K58" s="161"/>
    </row>
    <row r="59" spans="2:11" s="8" customFormat="1" ht="19.9" customHeight="1">
      <c r="B59" s="155"/>
      <c r="C59" s="156"/>
      <c r="D59" s="157" t="s">
        <v>107</v>
      </c>
      <c r="E59" s="158"/>
      <c r="F59" s="158"/>
      <c r="G59" s="158"/>
      <c r="H59" s="158"/>
      <c r="I59" s="159"/>
      <c r="J59" s="160">
        <f>J93</f>
        <v>0</v>
      </c>
      <c r="K59" s="161"/>
    </row>
    <row r="60" spans="2:11" s="8" customFormat="1" ht="19.9" customHeight="1">
      <c r="B60" s="155"/>
      <c r="C60" s="156"/>
      <c r="D60" s="157" t="s">
        <v>108</v>
      </c>
      <c r="E60" s="158"/>
      <c r="F60" s="158"/>
      <c r="G60" s="158"/>
      <c r="H60" s="158"/>
      <c r="I60" s="159"/>
      <c r="J60" s="160">
        <f>J107</f>
        <v>0</v>
      </c>
      <c r="K60" s="161"/>
    </row>
    <row r="61" spans="2:11" s="8" customFormat="1" ht="14.85" customHeight="1">
      <c r="B61" s="155"/>
      <c r="C61" s="156"/>
      <c r="D61" s="157" t="s">
        <v>109</v>
      </c>
      <c r="E61" s="158"/>
      <c r="F61" s="158"/>
      <c r="G61" s="158"/>
      <c r="H61" s="158"/>
      <c r="I61" s="159"/>
      <c r="J61" s="160">
        <f>J125</f>
        <v>0</v>
      </c>
      <c r="K61" s="161"/>
    </row>
    <row r="62" spans="2:11" s="8" customFormat="1" ht="14.85" customHeight="1">
      <c r="B62" s="155"/>
      <c r="C62" s="156"/>
      <c r="D62" s="157" t="s">
        <v>110</v>
      </c>
      <c r="E62" s="158"/>
      <c r="F62" s="158"/>
      <c r="G62" s="158"/>
      <c r="H62" s="158"/>
      <c r="I62" s="159"/>
      <c r="J62" s="160">
        <f>J132</f>
        <v>0</v>
      </c>
      <c r="K62" s="161"/>
    </row>
    <row r="63" spans="2:11" s="8" customFormat="1" ht="14.85" customHeight="1">
      <c r="B63" s="155"/>
      <c r="C63" s="156"/>
      <c r="D63" s="157" t="s">
        <v>111</v>
      </c>
      <c r="E63" s="158"/>
      <c r="F63" s="158"/>
      <c r="G63" s="158"/>
      <c r="H63" s="158"/>
      <c r="I63" s="159"/>
      <c r="J63" s="160">
        <f>J170</f>
        <v>0</v>
      </c>
      <c r="K63" s="161"/>
    </row>
    <row r="64" spans="2:11" s="7" customFormat="1" ht="24.95" customHeight="1">
      <c r="B64" s="148"/>
      <c r="C64" s="149"/>
      <c r="D64" s="150" t="s">
        <v>112</v>
      </c>
      <c r="E64" s="151"/>
      <c r="F64" s="151"/>
      <c r="G64" s="151"/>
      <c r="H64" s="151"/>
      <c r="I64" s="152"/>
      <c r="J64" s="153">
        <f>J172</f>
        <v>0</v>
      </c>
      <c r="K64" s="154"/>
    </row>
    <row r="65" spans="2:11" s="8" customFormat="1" ht="19.9" customHeight="1">
      <c r="B65" s="155"/>
      <c r="C65" s="156"/>
      <c r="D65" s="157" t="s">
        <v>113</v>
      </c>
      <c r="E65" s="158"/>
      <c r="F65" s="158"/>
      <c r="G65" s="158"/>
      <c r="H65" s="158"/>
      <c r="I65" s="159"/>
      <c r="J65" s="160">
        <f>J173</f>
        <v>0</v>
      </c>
      <c r="K65" s="161"/>
    </row>
    <row r="66" spans="2:11" s="8" customFormat="1" ht="19.9" customHeight="1">
      <c r="B66" s="155"/>
      <c r="C66" s="156"/>
      <c r="D66" s="157" t="s">
        <v>114</v>
      </c>
      <c r="E66" s="158"/>
      <c r="F66" s="158"/>
      <c r="G66" s="158"/>
      <c r="H66" s="158"/>
      <c r="I66" s="159"/>
      <c r="J66" s="160">
        <f>J187</f>
        <v>0</v>
      </c>
      <c r="K66" s="161"/>
    </row>
    <row r="67" spans="2:11" s="8" customFormat="1" ht="19.9" customHeight="1">
      <c r="B67" s="155"/>
      <c r="C67" s="156"/>
      <c r="D67" s="157" t="s">
        <v>115</v>
      </c>
      <c r="E67" s="158"/>
      <c r="F67" s="158"/>
      <c r="G67" s="158"/>
      <c r="H67" s="158"/>
      <c r="I67" s="159"/>
      <c r="J67" s="160">
        <f>J216</f>
        <v>0</v>
      </c>
      <c r="K67" s="161"/>
    </row>
    <row r="68" spans="2:11" s="7" customFormat="1" ht="24.95" customHeight="1">
      <c r="B68" s="148"/>
      <c r="C68" s="149"/>
      <c r="D68" s="150" t="s">
        <v>116</v>
      </c>
      <c r="E68" s="151"/>
      <c r="F68" s="151"/>
      <c r="G68" s="151"/>
      <c r="H68" s="151"/>
      <c r="I68" s="152"/>
      <c r="J68" s="153">
        <f>J219</f>
        <v>0</v>
      </c>
      <c r="K68" s="154"/>
    </row>
    <row r="69" spans="2:11" s="1" customFormat="1" ht="21.75" customHeight="1">
      <c r="B69" s="40"/>
      <c r="C69" s="41"/>
      <c r="D69" s="41"/>
      <c r="E69" s="41"/>
      <c r="F69" s="41"/>
      <c r="G69" s="41"/>
      <c r="H69" s="41"/>
      <c r="I69" s="117"/>
      <c r="J69" s="41"/>
      <c r="K69" s="44"/>
    </row>
    <row r="70" spans="2:11" s="1" customFormat="1" ht="6.95" customHeight="1">
      <c r="B70" s="55"/>
      <c r="C70" s="56"/>
      <c r="D70" s="56"/>
      <c r="E70" s="56"/>
      <c r="F70" s="56"/>
      <c r="G70" s="56"/>
      <c r="H70" s="56"/>
      <c r="I70" s="138"/>
      <c r="J70" s="56"/>
      <c r="K70" s="57"/>
    </row>
    <row r="74" spans="2:12" s="1" customFormat="1" ht="6.95" customHeight="1">
      <c r="B74" s="58"/>
      <c r="C74" s="59"/>
      <c r="D74" s="59"/>
      <c r="E74" s="59"/>
      <c r="F74" s="59"/>
      <c r="G74" s="59"/>
      <c r="H74" s="59"/>
      <c r="I74" s="141"/>
      <c r="J74" s="59"/>
      <c r="K74" s="59"/>
      <c r="L74" s="60"/>
    </row>
    <row r="75" spans="2:12" s="1" customFormat="1" ht="36.95" customHeight="1">
      <c r="B75" s="40"/>
      <c r="C75" s="61" t="s">
        <v>117</v>
      </c>
      <c r="D75" s="62"/>
      <c r="E75" s="62"/>
      <c r="F75" s="62"/>
      <c r="G75" s="62"/>
      <c r="H75" s="62"/>
      <c r="I75" s="162"/>
      <c r="J75" s="62"/>
      <c r="K75" s="62"/>
      <c r="L75" s="60"/>
    </row>
    <row r="76" spans="2:12" s="1" customFormat="1" ht="6.95" customHeight="1">
      <c r="B76" s="40"/>
      <c r="C76" s="62"/>
      <c r="D76" s="62"/>
      <c r="E76" s="62"/>
      <c r="F76" s="62"/>
      <c r="G76" s="62"/>
      <c r="H76" s="62"/>
      <c r="I76" s="162"/>
      <c r="J76" s="62"/>
      <c r="K76" s="62"/>
      <c r="L76" s="60"/>
    </row>
    <row r="77" spans="2:12" s="1" customFormat="1" ht="14.45" customHeight="1">
      <c r="B77" s="40"/>
      <c r="C77" s="64" t="s">
        <v>18</v>
      </c>
      <c r="D77" s="62"/>
      <c r="E77" s="62"/>
      <c r="F77" s="62"/>
      <c r="G77" s="62"/>
      <c r="H77" s="62"/>
      <c r="I77" s="162"/>
      <c r="J77" s="62"/>
      <c r="K77" s="62"/>
      <c r="L77" s="60"/>
    </row>
    <row r="78" spans="2:12" s="1" customFormat="1" ht="22.5" customHeight="1">
      <c r="B78" s="40"/>
      <c r="C78" s="62"/>
      <c r="D78" s="62"/>
      <c r="E78" s="387" t="str">
        <f>E7</f>
        <v>Výměna výplní otvorů nám. Míru 1 - Nový Bor</v>
      </c>
      <c r="F78" s="388"/>
      <c r="G78" s="388"/>
      <c r="H78" s="388"/>
      <c r="I78" s="162"/>
      <c r="J78" s="62"/>
      <c r="K78" s="62"/>
      <c r="L78" s="60"/>
    </row>
    <row r="79" spans="2:12" s="1" customFormat="1" ht="14.45" customHeight="1">
      <c r="B79" s="40"/>
      <c r="C79" s="64" t="s">
        <v>98</v>
      </c>
      <c r="D79" s="62"/>
      <c r="E79" s="62"/>
      <c r="F79" s="62"/>
      <c r="G79" s="62"/>
      <c r="H79" s="62"/>
      <c r="I79" s="162"/>
      <c r="J79" s="62"/>
      <c r="K79" s="62"/>
      <c r="L79" s="60"/>
    </row>
    <row r="80" spans="2:12" s="1" customFormat="1" ht="23.25" customHeight="1">
      <c r="B80" s="40"/>
      <c r="C80" s="62"/>
      <c r="D80" s="62"/>
      <c r="E80" s="363" t="str">
        <f>E9</f>
        <v>06-1-2018 - 1. etapa uznatelné náklady</v>
      </c>
      <c r="F80" s="389"/>
      <c r="G80" s="389"/>
      <c r="H80" s="389"/>
      <c r="I80" s="162"/>
      <c r="J80" s="62"/>
      <c r="K80" s="62"/>
      <c r="L80" s="60"/>
    </row>
    <row r="81" spans="2:12" s="1" customFormat="1" ht="6.95" customHeight="1">
      <c r="B81" s="40"/>
      <c r="C81" s="62"/>
      <c r="D81" s="62"/>
      <c r="E81" s="62"/>
      <c r="F81" s="62"/>
      <c r="G81" s="62"/>
      <c r="H81" s="62"/>
      <c r="I81" s="162"/>
      <c r="J81" s="62"/>
      <c r="K81" s="62"/>
      <c r="L81" s="60"/>
    </row>
    <row r="82" spans="2:12" s="1" customFormat="1" ht="18" customHeight="1">
      <c r="B82" s="40"/>
      <c r="C82" s="64" t="s">
        <v>25</v>
      </c>
      <c r="D82" s="62"/>
      <c r="E82" s="62"/>
      <c r="F82" s="163" t="str">
        <f>F12</f>
        <v xml:space="preserve"> </v>
      </c>
      <c r="G82" s="62"/>
      <c r="H82" s="62"/>
      <c r="I82" s="164" t="s">
        <v>27</v>
      </c>
      <c r="J82" s="72" t="str">
        <f>IF(J12="","",J12)</f>
        <v>5. 2. 2018</v>
      </c>
      <c r="K82" s="62"/>
      <c r="L82" s="60"/>
    </row>
    <row r="83" spans="2:12" s="1" customFormat="1" ht="6.95" customHeight="1">
      <c r="B83" s="40"/>
      <c r="C83" s="62"/>
      <c r="D83" s="62"/>
      <c r="E83" s="62"/>
      <c r="F83" s="62"/>
      <c r="G83" s="62"/>
      <c r="H83" s="62"/>
      <c r="I83" s="162"/>
      <c r="J83" s="62"/>
      <c r="K83" s="62"/>
      <c r="L83" s="60"/>
    </row>
    <row r="84" spans="2:12" s="1" customFormat="1" ht="13.5">
      <c r="B84" s="40"/>
      <c r="C84" s="64" t="s">
        <v>31</v>
      </c>
      <c r="D84" s="62"/>
      <c r="E84" s="62"/>
      <c r="F84" s="163" t="str">
        <f>E15</f>
        <v xml:space="preserve"> </v>
      </c>
      <c r="G84" s="62"/>
      <c r="H84" s="62"/>
      <c r="I84" s="164" t="s">
        <v>36</v>
      </c>
      <c r="J84" s="163" t="str">
        <f>E21</f>
        <v xml:space="preserve"> </v>
      </c>
      <c r="K84" s="62"/>
      <c r="L84" s="60"/>
    </row>
    <row r="85" spans="2:12" s="1" customFormat="1" ht="14.45" customHeight="1">
      <c r="B85" s="40"/>
      <c r="C85" s="64" t="s">
        <v>34</v>
      </c>
      <c r="D85" s="62"/>
      <c r="E85" s="62"/>
      <c r="F85" s="163" t="str">
        <f>IF(E18="","",E18)</f>
        <v/>
      </c>
      <c r="G85" s="62"/>
      <c r="H85" s="62"/>
      <c r="I85" s="162"/>
      <c r="J85" s="62"/>
      <c r="K85" s="62"/>
      <c r="L85" s="60"/>
    </row>
    <row r="86" spans="2:12" s="1" customFormat="1" ht="10.35" customHeight="1">
      <c r="B86" s="40"/>
      <c r="C86" s="62"/>
      <c r="D86" s="62"/>
      <c r="E86" s="62"/>
      <c r="F86" s="62"/>
      <c r="G86" s="62"/>
      <c r="H86" s="62"/>
      <c r="I86" s="162"/>
      <c r="J86" s="62"/>
      <c r="K86" s="62"/>
      <c r="L86" s="60"/>
    </row>
    <row r="87" spans="2:20" s="9" customFormat="1" ht="29.25" customHeight="1">
      <c r="B87" s="165"/>
      <c r="C87" s="166" t="s">
        <v>118</v>
      </c>
      <c r="D87" s="167" t="s">
        <v>58</v>
      </c>
      <c r="E87" s="167" t="s">
        <v>54</v>
      </c>
      <c r="F87" s="167" t="s">
        <v>119</v>
      </c>
      <c r="G87" s="167" t="s">
        <v>120</v>
      </c>
      <c r="H87" s="167" t="s">
        <v>121</v>
      </c>
      <c r="I87" s="168" t="s">
        <v>122</v>
      </c>
      <c r="J87" s="167" t="s">
        <v>102</v>
      </c>
      <c r="K87" s="169" t="s">
        <v>123</v>
      </c>
      <c r="L87" s="170"/>
      <c r="M87" s="80" t="s">
        <v>124</v>
      </c>
      <c r="N87" s="81" t="s">
        <v>43</v>
      </c>
      <c r="O87" s="81" t="s">
        <v>125</v>
      </c>
      <c r="P87" s="81" t="s">
        <v>126</v>
      </c>
      <c r="Q87" s="81" t="s">
        <v>127</v>
      </c>
      <c r="R87" s="81" t="s">
        <v>128</v>
      </c>
      <c r="S87" s="81" t="s">
        <v>129</v>
      </c>
      <c r="T87" s="82" t="s">
        <v>130</v>
      </c>
    </row>
    <row r="88" spans="2:63" s="1" customFormat="1" ht="29.25" customHeight="1">
      <c r="B88" s="40"/>
      <c r="C88" s="86" t="s">
        <v>103</v>
      </c>
      <c r="D88" s="62"/>
      <c r="E88" s="62"/>
      <c r="F88" s="62"/>
      <c r="G88" s="62"/>
      <c r="H88" s="62"/>
      <c r="I88" s="162"/>
      <c r="J88" s="171">
        <f>BK88</f>
        <v>0</v>
      </c>
      <c r="K88" s="62"/>
      <c r="L88" s="60"/>
      <c r="M88" s="83"/>
      <c r="N88" s="84"/>
      <c r="O88" s="84"/>
      <c r="P88" s="172">
        <f>P89+P172+P219</f>
        <v>0</v>
      </c>
      <c r="Q88" s="84"/>
      <c r="R88" s="172">
        <f>R89+R172+R219</f>
        <v>10.927845000000001</v>
      </c>
      <c r="S88" s="84"/>
      <c r="T88" s="173">
        <f>T89+T172+T219</f>
        <v>5.864221000000001</v>
      </c>
      <c r="AT88" s="23" t="s">
        <v>72</v>
      </c>
      <c r="AU88" s="23" t="s">
        <v>104</v>
      </c>
      <c r="BK88" s="174">
        <f>BK89+BK172+BK219</f>
        <v>0</v>
      </c>
    </row>
    <row r="89" spans="2:63" s="10" customFormat="1" ht="37.35" customHeight="1">
      <c r="B89" s="175"/>
      <c r="C89" s="176"/>
      <c r="D89" s="177" t="s">
        <v>72</v>
      </c>
      <c r="E89" s="178" t="s">
        <v>131</v>
      </c>
      <c r="F89" s="178" t="s">
        <v>132</v>
      </c>
      <c r="G89" s="176"/>
      <c r="H89" s="176"/>
      <c r="I89" s="179"/>
      <c r="J89" s="180">
        <f>BK89</f>
        <v>0</v>
      </c>
      <c r="K89" s="176"/>
      <c r="L89" s="181"/>
      <c r="M89" s="182"/>
      <c r="N89" s="183"/>
      <c r="O89" s="183"/>
      <c r="P89" s="184">
        <f>P90+P93+P107</f>
        <v>0</v>
      </c>
      <c r="Q89" s="183"/>
      <c r="R89" s="184">
        <f>R90+R93+R107</f>
        <v>10.729845000000001</v>
      </c>
      <c r="S89" s="183"/>
      <c r="T89" s="185">
        <f>T90+T93+T107</f>
        <v>5.622038000000001</v>
      </c>
      <c r="AR89" s="186" t="s">
        <v>24</v>
      </c>
      <c r="AT89" s="187" t="s">
        <v>72</v>
      </c>
      <c r="AU89" s="187" t="s">
        <v>73</v>
      </c>
      <c r="AY89" s="186" t="s">
        <v>133</v>
      </c>
      <c r="BK89" s="188">
        <f>BK90+BK93+BK107</f>
        <v>0</v>
      </c>
    </row>
    <row r="90" spans="2:63" s="10" customFormat="1" ht="19.9" customHeight="1">
      <c r="B90" s="175"/>
      <c r="C90" s="176"/>
      <c r="D90" s="189" t="s">
        <v>72</v>
      </c>
      <c r="E90" s="190" t="s">
        <v>134</v>
      </c>
      <c r="F90" s="190" t="s">
        <v>135</v>
      </c>
      <c r="G90" s="176"/>
      <c r="H90" s="176"/>
      <c r="I90" s="179"/>
      <c r="J90" s="191">
        <f>BK90</f>
        <v>0</v>
      </c>
      <c r="K90" s="176"/>
      <c r="L90" s="181"/>
      <c r="M90" s="182"/>
      <c r="N90" s="183"/>
      <c r="O90" s="183"/>
      <c r="P90" s="184">
        <f>SUM(P91:P92)</f>
        <v>0</v>
      </c>
      <c r="Q90" s="183"/>
      <c r="R90" s="184">
        <f>SUM(R91:R92)</f>
        <v>7.5569375</v>
      </c>
      <c r="S90" s="183"/>
      <c r="T90" s="185">
        <f>SUM(T91:T92)</f>
        <v>0</v>
      </c>
      <c r="AR90" s="186" t="s">
        <v>24</v>
      </c>
      <c r="AT90" s="187" t="s">
        <v>72</v>
      </c>
      <c r="AU90" s="187" t="s">
        <v>24</v>
      </c>
      <c r="AY90" s="186" t="s">
        <v>133</v>
      </c>
      <c r="BK90" s="188">
        <f>SUM(BK91:BK92)</f>
        <v>0</v>
      </c>
    </row>
    <row r="91" spans="2:65" s="1" customFormat="1" ht="31.5" customHeight="1">
      <c r="B91" s="40"/>
      <c r="C91" s="192" t="s">
        <v>24</v>
      </c>
      <c r="D91" s="192" t="s">
        <v>136</v>
      </c>
      <c r="E91" s="193" t="s">
        <v>137</v>
      </c>
      <c r="F91" s="194" t="s">
        <v>138</v>
      </c>
      <c r="G91" s="195" t="s">
        <v>139</v>
      </c>
      <c r="H91" s="196">
        <v>4.025</v>
      </c>
      <c r="I91" s="197"/>
      <c r="J91" s="198">
        <f>ROUND(I91*H91,2)</f>
        <v>0</v>
      </c>
      <c r="K91" s="194" t="s">
        <v>140</v>
      </c>
      <c r="L91" s="60"/>
      <c r="M91" s="199" t="s">
        <v>22</v>
      </c>
      <c r="N91" s="200" t="s">
        <v>44</v>
      </c>
      <c r="O91" s="41"/>
      <c r="P91" s="201">
        <f>O91*H91</f>
        <v>0</v>
      </c>
      <c r="Q91" s="201">
        <v>1.8775</v>
      </c>
      <c r="R91" s="201">
        <f>Q91*H91</f>
        <v>7.5569375</v>
      </c>
      <c r="S91" s="201">
        <v>0</v>
      </c>
      <c r="T91" s="202">
        <f>S91*H91</f>
        <v>0</v>
      </c>
      <c r="AR91" s="23" t="s">
        <v>141</v>
      </c>
      <c r="AT91" s="23" t="s">
        <v>136</v>
      </c>
      <c r="AU91" s="23" t="s">
        <v>82</v>
      </c>
      <c r="AY91" s="23" t="s">
        <v>133</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141</v>
      </c>
      <c r="BM91" s="23" t="s">
        <v>142</v>
      </c>
    </row>
    <row r="92" spans="2:47" s="1" customFormat="1" ht="40.5">
      <c r="B92" s="40"/>
      <c r="C92" s="62"/>
      <c r="D92" s="204" t="s">
        <v>143</v>
      </c>
      <c r="E92" s="62"/>
      <c r="F92" s="205" t="s">
        <v>144</v>
      </c>
      <c r="G92" s="62"/>
      <c r="H92" s="62"/>
      <c r="I92" s="162"/>
      <c r="J92" s="62"/>
      <c r="K92" s="62"/>
      <c r="L92" s="60"/>
      <c r="M92" s="206"/>
      <c r="N92" s="41"/>
      <c r="O92" s="41"/>
      <c r="P92" s="41"/>
      <c r="Q92" s="41"/>
      <c r="R92" s="41"/>
      <c r="S92" s="41"/>
      <c r="T92" s="77"/>
      <c r="AT92" s="23" t="s">
        <v>143</v>
      </c>
      <c r="AU92" s="23" t="s">
        <v>82</v>
      </c>
    </row>
    <row r="93" spans="2:63" s="10" customFormat="1" ht="29.85" customHeight="1">
      <c r="B93" s="175"/>
      <c r="C93" s="176"/>
      <c r="D93" s="189" t="s">
        <v>72</v>
      </c>
      <c r="E93" s="190" t="s">
        <v>145</v>
      </c>
      <c r="F93" s="190" t="s">
        <v>146</v>
      </c>
      <c r="G93" s="176"/>
      <c r="H93" s="176"/>
      <c r="I93" s="179"/>
      <c r="J93" s="191">
        <f>BK93</f>
        <v>0</v>
      </c>
      <c r="K93" s="176"/>
      <c r="L93" s="181"/>
      <c r="M93" s="182"/>
      <c r="N93" s="183"/>
      <c r="O93" s="183"/>
      <c r="P93" s="184">
        <f>SUM(P94:P106)</f>
        <v>0</v>
      </c>
      <c r="Q93" s="183"/>
      <c r="R93" s="184">
        <f>SUM(R94:R106)</f>
        <v>3.1729075</v>
      </c>
      <c r="S93" s="183"/>
      <c r="T93" s="185">
        <f>SUM(T94:T106)</f>
        <v>0</v>
      </c>
      <c r="AR93" s="186" t="s">
        <v>24</v>
      </c>
      <c r="AT93" s="187" t="s">
        <v>72</v>
      </c>
      <c r="AU93" s="187" t="s">
        <v>24</v>
      </c>
      <c r="AY93" s="186" t="s">
        <v>133</v>
      </c>
      <c r="BK93" s="188">
        <f>SUM(BK94:BK106)</f>
        <v>0</v>
      </c>
    </row>
    <row r="94" spans="2:65" s="1" customFormat="1" ht="22.5" customHeight="1">
      <c r="B94" s="40"/>
      <c r="C94" s="192" t="s">
        <v>82</v>
      </c>
      <c r="D94" s="192" t="s">
        <v>136</v>
      </c>
      <c r="E94" s="193" t="s">
        <v>147</v>
      </c>
      <c r="F94" s="194" t="s">
        <v>148</v>
      </c>
      <c r="G94" s="195" t="s">
        <v>149</v>
      </c>
      <c r="H94" s="196">
        <v>16.45</v>
      </c>
      <c r="I94" s="197"/>
      <c r="J94" s="198">
        <f>ROUND(I94*H94,2)</f>
        <v>0</v>
      </c>
      <c r="K94" s="194" t="s">
        <v>140</v>
      </c>
      <c r="L94" s="60"/>
      <c r="M94" s="199" t="s">
        <v>22</v>
      </c>
      <c r="N94" s="200" t="s">
        <v>44</v>
      </c>
      <c r="O94" s="41"/>
      <c r="P94" s="201">
        <f>O94*H94</f>
        <v>0</v>
      </c>
      <c r="Q94" s="201">
        <v>0.03045</v>
      </c>
      <c r="R94" s="201">
        <f>Q94*H94</f>
        <v>0.5009025</v>
      </c>
      <c r="S94" s="201">
        <v>0</v>
      </c>
      <c r="T94" s="202">
        <f>S94*H94</f>
        <v>0</v>
      </c>
      <c r="AR94" s="23" t="s">
        <v>141</v>
      </c>
      <c r="AT94" s="23" t="s">
        <v>136</v>
      </c>
      <c r="AU94" s="23" t="s">
        <v>82</v>
      </c>
      <c r="AY94" s="23" t="s">
        <v>133</v>
      </c>
      <c r="BE94" s="203">
        <f>IF(N94="základní",J94,0)</f>
        <v>0</v>
      </c>
      <c r="BF94" s="203">
        <f>IF(N94="snížená",J94,0)</f>
        <v>0</v>
      </c>
      <c r="BG94" s="203">
        <f>IF(N94="zákl. přenesená",J94,0)</f>
        <v>0</v>
      </c>
      <c r="BH94" s="203">
        <f>IF(N94="sníž. přenesená",J94,0)</f>
        <v>0</v>
      </c>
      <c r="BI94" s="203">
        <f>IF(N94="nulová",J94,0)</f>
        <v>0</v>
      </c>
      <c r="BJ94" s="23" t="s">
        <v>24</v>
      </c>
      <c r="BK94" s="203">
        <f>ROUND(I94*H94,2)</f>
        <v>0</v>
      </c>
      <c r="BL94" s="23" t="s">
        <v>141</v>
      </c>
      <c r="BM94" s="23" t="s">
        <v>150</v>
      </c>
    </row>
    <row r="95" spans="2:47" s="1" customFormat="1" ht="40.5">
      <c r="B95" s="40"/>
      <c r="C95" s="62"/>
      <c r="D95" s="204" t="s">
        <v>151</v>
      </c>
      <c r="E95" s="62"/>
      <c r="F95" s="205" t="s">
        <v>152</v>
      </c>
      <c r="G95" s="62"/>
      <c r="H95" s="62"/>
      <c r="I95" s="162"/>
      <c r="J95" s="62"/>
      <c r="K95" s="62"/>
      <c r="L95" s="60"/>
      <c r="M95" s="206"/>
      <c r="N95" s="41"/>
      <c r="O95" s="41"/>
      <c r="P95" s="41"/>
      <c r="Q95" s="41"/>
      <c r="R95" s="41"/>
      <c r="S95" s="41"/>
      <c r="T95" s="77"/>
      <c r="AT95" s="23" t="s">
        <v>151</v>
      </c>
      <c r="AU95" s="23" t="s">
        <v>82</v>
      </c>
    </row>
    <row r="96" spans="2:47" s="1" customFormat="1" ht="27">
      <c r="B96" s="40"/>
      <c r="C96" s="62"/>
      <c r="D96" s="207" t="s">
        <v>143</v>
      </c>
      <c r="E96" s="62"/>
      <c r="F96" s="208" t="s">
        <v>153</v>
      </c>
      <c r="G96" s="62"/>
      <c r="H96" s="62"/>
      <c r="I96" s="162"/>
      <c r="J96" s="62"/>
      <c r="K96" s="62"/>
      <c r="L96" s="60"/>
      <c r="M96" s="206"/>
      <c r="N96" s="41"/>
      <c r="O96" s="41"/>
      <c r="P96" s="41"/>
      <c r="Q96" s="41"/>
      <c r="R96" s="41"/>
      <c r="S96" s="41"/>
      <c r="T96" s="77"/>
      <c r="AT96" s="23" t="s">
        <v>143</v>
      </c>
      <c r="AU96" s="23" t="s">
        <v>82</v>
      </c>
    </row>
    <row r="97" spans="2:65" s="1" customFormat="1" ht="22.5" customHeight="1">
      <c r="B97" s="40"/>
      <c r="C97" s="192" t="s">
        <v>134</v>
      </c>
      <c r="D97" s="192" t="s">
        <v>136</v>
      </c>
      <c r="E97" s="193" t="s">
        <v>154</v>
      </c>
      <c r="F97" s="194" t="s">
        <v>155</v>
      </c>
      <c r="G97" s="195" t="s">
        <v>149</v>
      </c>
      <c r="H97" s="196">
        <v>23.45</v>
      </c>
      <c r="I97" s="197"/>
      <c r="J97" s="198">
        <f>ROUND(I97*H97,2)</f>
        <v>0</v>
      </c>
      <c r="K97" s="194" t="s">
        <v>140</v>
      </c>
      <c r="L97" s="60"/>
      <c r="M97" s="199" t="s">
        <v>22</v>
      </c>
      <c r="N97" s="200" t="s">
        <v>44</v>
      </c>
      <c r="O97" s="41"/>
      <c r="P97" s="201">
        <f>O97*H97</f>
        <v>0</v>
      </c>
      <c r="Q97" s="201">
        <v>0.03358</v>
      </c>
      <c r="R97" s="201">
        <f>Q97*H97</f>
        <v>0.7874509999999999</v>
      </c>
      <c r="S97" s="201">
        <v>0</v>
      </c>
      <c r="T97" s="202">
        <f>S97*H97</f>
        <v>0</v>
      </c>
      <c r="AR97" s="23" t="s">
        <v>141</v>
      </c>
      <c r="AT97" s="23" t="s">
        <v>136</v>
      </c>
      <c r="AU97" s="23" t="s">
        <v>82</v>
      </c>
      <c r="AY97" s="23" t="s">
        <v>133</v>
      </c>
      <c r="BE97" s="203">
        <f>IF(N97="základní",J97,0)</f>
        <v>0</v>
      </c>
      <c r="BF97" s="203">
        <f>IF(N97="snížená",J97,0)</f>
        <v>0</v>
      </c>
      <c r="BG97" s="203">
        <f>IF(N97="zákl. přenesená",J97,0)</f>
        <v>0</v>
      </c>
      <c r="BH97" s="203">
        <f>IF(N97="sníž. přenesená",J97,0)</f>
        <v>0</v>
      </c>
      <c r="BI97" s="203">
        <f>IF(N97="nulová",J97,0)</f>
        <v>0</v>
      </c>
      <c r="BJ97" s="23" t="s">
        <v>24</v>
      </c>
      <c r="BK97" s="203">
        <f>ROUND(I97*H97,2)</f>
        <v>0</v>
      </c>
      <c r="BL97" s="23" t="s">
        <v>141</v>
      </c>
      <c r="BM97" s="23" t="s">
        <v>156</v>
      </c>
    </row>
    <row r="98" spans="2:47" s="1" customFormat="1" ht="40.5">
      <c r="B98" s="40"/>
      <c r="C98" s="62"/>
      <c r="D98" s="204" t="s">
        <v>151</v>
      </c>
      <c r="E98" s="62"/>
      <c r="F98" s="205" t="s">
        <v>152</v>
      </c>
      <c r="G98" s="62"/>
      <c r="H98" s="62"/>
      <c r="I98" s="162"/>
      <c r="J98" s="62"/>
      <c r="K98" s="62"/>
      <c r="L98" s="60"/>
      <c r="M98" s="206"/>
      <c r="N98" s="41"/>
      <c r="O98" s="41"/>
      <c r="P98" s="41"/>
      <c r="Q98" s="41"/>
      <c r="R98" s="41"/>
      <c r="S98" s="41"/>
      <c r="T98" s="77"/>
      <c r="AT98" s="23" t="s">
        <v>151</v>
      </c>
      <c r="AU98" s="23" t="s">
        <v>82</v>
      </c>
    </row>
    <row r="99" spans="2:47" s="1" customFormat="1" ht="27">
      <c r="B99" s="40"/>
      <c r="C99" s="62"/>
      <c r="D99" s="207" t="s">
        <v>143</v>
      </c>
      <c r="E99" s="62"/>
      <c r="F99" s="208" t="s">
        <v>153</v>
      </c>
      <c r="G99" s="62"/>
      <c r="H99" s="62"/>
      <c r="I99" s="162"/>
      <c r="J99" s="62"/>
      <c r="K99" s="62"/>
      <c r="L99" s="60"/>
      <c r="M99" s="206"/>
      <c r="N99" s="41"/>
      <c r="O99" s="41"/>
      <c r="P99" s="41"/>
      <c r="Q99" s="41"/>
      <c r="R99" s="41"/>
      <c r="S99" s="41"/>
      <c r="T99" s="77"/>
      <c r="AT99" s="23" t="s">
        <v>143</v>
      </c>
      <c r="AU99" s="23" t="s">
        <v>82</v>
      </c>
    </row>
    <row r="100" spans="2:65" s="1" customFormat="1" ht="31.5" customHeight="1">
      <c r="B100" s="40"/>
      <c r="C100" s="192" t="s">
        <v>141</v>
      </c>
      <c r="D100" s="192" t="s">
        <v>136</v>
      </c>
      <c r="E100" s="193" t="s">
        <v>157</v>
      </c>
      <c r="F100" s="194" t="s">
        <v>158</v>
      </c>
      <c r="G100" s="195" t="s">
        <v>149</v>
      </c>
      <c r="H100" s="196">
        <v>65.45</v>
      </c>
      <c r="I100" s="197"/>
      <c r="J100" s="198">
        <f>ROUND(I100*H100,2)</f>
        <v>0</v>
      </c>
      <c r="K100" s="194" t="s">
        <v>140</v>
      </c>
      <c r="L100" s="60"/>
      <c r="M100" s="199" t="s">
        <v>22</v>
      </c>
      <c r="N100" s="200" t="s">
        <v>44</v>
      </c>
      <c r="O100" s="41"/>
      <c r="P100" s="201">
        <f>O100*H100</f>
        <v>0</v>
      </c>
      <c r="Q100" s="201">
        <v>0.00012</v>
      </c>
      <c r="R100" s="201">
        <f>Q100*H100</f>
        <v>0.007854</v>
      </c>
      <c r="S100" s="201">
        <v>0</v>
      </c>
      <c r="T100" s="202">
        <f>S100*H100</f>
        <v>0</v>
      </c>
      <c r="AR100" s="23" t="s">
        <v>141</v>
      </c>
      <c r="AT100" s="23" t="s">
        <v>136</v>
      </c>
      <c r="AU100" s="23" t="s">
        <v>82</v>
      </c>
      <c r="AY100" s="23" t="s">
        <v>133</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141</v>
      </c>
      <c r="BM100" s="23" t="s">
        <v>159</v>
      </c>
    </row>
    <row r="101" spans="2:47" s="1" customFormat="1" ht="40.5">
      <c r="B101" s="40"/>
      <c r="C101" s="62"/>
      <c r="D101" s="204" t="s">
        <v>151</v>
      </c>
      <c r="E101" s="62"/>
      <c r="F101" s="205" t="s">
        <v>160</v>
      </c>
      <c r="G101" s="62"/>
      <c r="H101" s="62"/>
      <c r="I101" s="162"/>
      <c r="J101" s="62"/>
      <c r="K101" s="62"/>
      <c r="L101" s="60"/>
      <c r="M101" s="206"/>
      <c r="N101" s="41"/>
      <c r="O101" s="41"/>
      <c r="P101" s="41"/>
      <c r="Q101" s="41"/>
      <c r="R101" s="41"/>
      <c r="S101" s="41"/>
      <c r="T101" s="77"/>
      <c r="AT101" s="23" t="s">
        <v>151</v>
      </c>
      <c r="AU101" s="23" t="s">
        <v>82</v>
      </c>
    </row>
    <row r="102" spans="2:47" s="1" customFormat="1" ht="27">
      <c r="B102" s="40"/>
      <c r="C102" s="62"/>
      <c r="D102" s="204" t="s">
        <v>143</v>
      </c>
      <c r="E102" s="62"/>
      <c r="F102" s="205" t="s">
        <v>161</v>
      </c>
      <c r="G102" s="62"/>
      <c r="H102" s="62"/>
      <c r="I102" s="162"/>
      <c r="J102" s="62"/>
      <c r="K102" s="62"/>
      <c r="L102" s="60"/>
      <c r="M102" s="206"/>
      <c r="N102" s="41"/>
      <c r="O102" s="41"/>
      <c r="P102" s="41"/>
      <c r="Q102" s="41"/>
      <c r="R102" s="41"/>
      <c r="S102" s="41"/>
      <c r="T102" s="77"/>
      <c r="AT102" s="23" t="s">
        <v>143</v>
      </c>
      <c r="AU102" s="23" t="s">
        <v>82</v>
      </c>
    </row>
    <row r="103" spans="2:51" s="11" customFormat="1" ht="13.5">
      <c r="B103" s="209"/>
      <c r="C103" s="210"/>
      <c r="D103" s="207" t="s">
        <v>162</v>
      </c>
      <c r="E103" s="211" t="s">
        <v>22</v>
      </c>
      <c r="F103" s="212" t="s">
        <v>163</v>
      </c>
      <c r="G103" s="210"/>
      <c r="H103" s="213">
        <v>65.45</v>
      </c>
      <c r="I103" s="214"/>
      <c r="J103" s="210"/>
      <c r="K103" s="210"/>
      <c r="L103" s="215"/>
      <c r="M103" s="216"/>
      <c r="N103" s="217"/>
      <c r="O103" s="217"/>
      <c r="P103" s="217"/>
      <c r="Q103" s="217"/>
      <c r="R103" s="217"/>
      <c r="S103" s="217"/>
      <c r="T103" s="218"/>
      <c r="AT103" s="219" t="s">
        <v>162</v>
      </c>
      <c r="AU103" s="219" t="s">
        <v>82</v>
      </c>
      <c r="AV103" s="11" t="s">
        <v>82</v>
      </c>
      <c r="AW103" s="11" t="s">
        <v>164</v>
      </c>
      <c r="AX103" s="11" t="s">
        <v>24</v>
      </c>
      <c r="AY103" s="219" t="s">
        <v>133</v>
      </c>
    </row>
    <row r="104" spans="2:65" s="1" customFormat="1" ht="31.5" customHeight="1">
      <c r="B104" s="40"/>
      <c r="C104" s="192" t="s">
        <v>165</v>
      </c>
      <c r="D104" s="192" t="s">
        <v>136</v>
      </c>
      <c r="E104" s="193" t="s">
        <v>166</v>
      </c>
      <c r="F104" s="194" t="s">
        <v>167</v>
      </c>
      <c r="G104" s="195" t="s">
        <v>168</v>
      </c>
      <c r="H104" s="196">
        <v>35</v>
      </c>
      <c r="I104" s="197"/>
      <c r="J104" s="198">
        <f>ROUND(I104*H104,2)</f>
        <v>0</v>
      </c>
      <c r="K104" s="194" t="s">
        <v>140</v>
      </c>
      <c r="L104" s="60"/>
      <c r="M104" s="199" t="s">
        <v>22</v>
      </c>
      <c r="N104" s="200" t="s">
        <v>44</v>
      </c>
      <c r="O104" s="41"/>
      <c r="P104" s="201">
        <f>O104*H104</f>
        <v>0</v>
      </c>
      <c r="Q104" s="201">
        <v>0.05362</v>
      </c>
      <c r="R104" s="201">
        <f>Q104*H104</f>
        <v>1.8767</v>
      </c>
      <c r="S104" s="201">
        <v>0</v>
      </c>
      <c r="T104" s="202">
        <f>S104*H104</f>
        <v>0</v>
      </c>
      <c r="AR104" s="23" t="s">
        <v>141</v>
      </c>
      <c r="AT104" s="23" t="s">
        <v>136</v>
      </c>
      <c r="AU104" s="23" t="s">
        <v>82</v>
      </c>
      <c r="AY104" s="23" t="s">
        <v>133</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141</v>
      </c>
      <c r="BM104" s="23" t="s">
        <v>169</v>
      </c>
    </row>
    <row r="105" spans="2:47" s="1" customFormat="1" ht="94.5">
      <c r="B105" s="40"/>
      <c r="C105" s="62"/>
      <c r="D105" s="204" t="s">
        <v>151</v>
      </c>
      <c r="E105" s="62"/>
      <c r="F105" s="205" t="s">
        <v>170</v>
      </c>
      <c r="G105" s="62"/>
      <c r="H105" s="62"/>
      <c r="I105" s="162"/>
      <c r="J105" s="62"/>
      <c r="K105" s="62"/>
      <c r="L105" s="60"/>
      <c r="M105" s="206"/>
      <c r="N105" s="41"/>
      <c r="O105" s="41"/>
      <c r="P105" s="41"/>
      <c r="Q105" s="41"/>
      <c r="R105" s="41"/>
      <c r="S105" s="41"/>
      <c r="T105" s="77"/>
      <c r="AT105" s="23" t="s">
        <v>151</v>
      </c>
      <c r="AU105" s="23" t="s">
        <v>82</v>
      </c>
    </row>
    <row r="106" spans="2:47" s="1" customFormat="1" ht="40.5">
      <c r="B106" s="40"/>
      <c r="C106" s="62"/>
      <c r="D106" s="204" t="s">
        <v>143</v>
      </c>
      <c r="E106" s="62"/>
      <c r="F106" s="205" t="s">
        <v>171</v>
      </c>
      <c r="G106" s="62"/>
      <c r="H106" s="62"/>
      <c r="I106" s="162"/>
      <c r="J106" s="62"/>
      <c r="K106" s="62"/>
      <c r="L106" s="60"/>
      <c r="M106" s="206"/>
      <c r="N106" s="41"/>
      <c r="O106" s="41"/>
      <c r="P106" s="41"/>
      <c r="Q106" s="41"/>
      <c r="R106" s="41"/>
      <c r="S106" s="41"/>
      <c r="T106" s="77"/>
      <c r="AT106" s="23" t="s">
        <v>143</v>
      </c>
      <c r="AU106" s="23" t="s">
        <v>82</v>
      </c>
    </row>
    <row r="107" spans="2:63" s="10" customFormat="1" ht="29.85" customHeight="1">
      <c r="B107" s="175"/>
      <c r="C107" s="176"/>
      <c r="D107" s="189" t="s">
        <v>72</v>
      </c>
      <c r="E107" s="190" t="s">
        <v>172</v>
      </c>
      <c r="F107" s="190" t="s">
        <v>173</v>
      </c>
      <c r="G107" s="176"/>
      <c r="H107" s="176"/>
      <c r="I107" s="179"/>
      <c r="J107" s="191">
        <f>BK107</f>
        <v>0</v>
      </c>
      <c r="K107" s="176"/>
      <c r="L107" s="181"/>
      <c r="M107" s="182"/>
      <c r="N107" s="183"/>
      <c r="O107" s="183"/>
      <c r="P107" s="184">
        <f>P108+SUM(P109:P125)+P132+P170</f>
        <v>0</v>
      </c>
      <c r="Q107" s="183"/>
      <c r="R107" s="184">
        <f>R108+SUM(R109:R125)+R132+R170</f>
        <v>0</v>
      </c>
      <c r="S107" s="183"/>
      <c r="T107" s="185">
        <f>T108+SUM(T109:T125)+T132+T170</f>
        <v>5.622038000000001</v>
      </c>
      <c r="AR107" s="186" t="s">
        <v>24</v>
      </c>
      <c r="AT107" s="187" t="s">
        <v>72</v>
      </c>
      <c r="AU107" s="187" t="s">
        <v>24</v>
      </c>
      <c r="AY107" s="186" t="s">
        <v>133</v>
      </c>
      <c r="BK107" s="188">
        <f>BK108+SUM(BK109:BK125)+BK132+BK170</f>
        <v>0</v>
      </c>
    </row>
    <row r="108" spans="2:65" s="1" customFormat="1" ht="22.5" customHeight="1">
      <c r="B108" s="40"/>
      <c r="C108" s="192" t="s">
        <v>145</v>
      </c>
      <c r="D108" s="192" t="s">
        <v>136</v>
      </c>
      <c r="E108" s="193" t="s">
        <v>174</v>
      </c>
      <c r="F108" s="194" t="s">
        <v>175</v>
      </c>
      <c r="G108" s="195" t="s">
        <v>149</v>
      </c>
      <c r="H108" s="196">
        <v>39.375</v>
      </c>
      <c r="I108" s="197"/>
      <c r="J108" s="198">
        <f>ROUND(I108*H108,2)</f>
        <v>0</v>
      </c>
      <c r="K108" s="194" t="s">
        <v>140</v>
      </c>
      <c r="L108" s="60"/>
      <c r="M108" s="199" t="s">
        <v>22</v>
      </c>
      <c r="N108" s="200" t="s">
        <v>44</v>
      </c>
      <c r="O108" s="41"/>
      <c r="P108" s="201">
        <f>O108*H108</f>
        <v>0</v>
      </c>
      <c r="Q108" s="201">
        <v>0</v>
      </c>
      <c r="R108" s="201">
        <f>Q108*H108</f>
        <v>0</v>
      </c>
      <c r="S108" s="201">
        <v>0</v>
      </c>
      <c r="T108" s="202">
        <f>S108*H108</f>
        <v>0</v>
      </c>
      <c r="AR108" s="23" t="s">
        <v>141</v>
      </c>
      <c r="AT108" s="23" t="s">
        <v>136</v>
      </c>
      <c r="AU108" s="23" t="s">
        <v>82</v>
      </c>
      <c r="AY108" s="23" t="s">
        <v>133</v>
      </c>
      <c r="BE108" s="203">
        <f>IF(N108="základní",J108,0)</f>
        <v>0</v>
      </c>
      <c r="BF108" s="203">
        <f>IF(N108="snížená",J108,0)</f>
        <v>0</v>
      </c>
      <c r="BG108" s="203">
        <f>IF(N108="zákl. přenesená",J108,0)</f>
        <v>0</v>
      </c>
      <c r="BH108" s="203">
        <f>IF(N108="sníž. přenesená",J108,0)</f>
        <v>0</v>
      </c>
      <c r="BI108" s="203">
        <f>IF(N108="nulová",J108,0)</f>
        <v>0</v>
      </c>
      <c r="BJ108" s="23" t="s">
        <v>24</v>
      </c>
      <c r="BK108" s="203">
        <f>ROUND(I108*H108,2)</f>
        <v>0</v>
      </c>
      <c r="BL108" s="23" t="s">
        <v>141</v>
      </c>
      <c r="BM108" s="23" t="s">
        <v>176</v>
      </c>
    </row>
    <row r="109" spans="2:47" s="1" customFormat="1" ht="67.5">
      <c r="B109" s="40"/>
      <c r="C109" s="62"/>
      <c r="D109" s="204" t="s">
        <v>151</v>
      </c>
      <c r="E109" s="62"/>
      <c r="F109" s="205" t="s">
        <v>177</v>
      </c>
      <c r="G109" s="62"/>
      <c r="H109" s="62"/>
      <c r="I109" s="162"/>
      <c r="J109" s="62"/>
      <c r="K109" s="62"/>
      <c r="L109" s="60"/>
      <c r="M109" s="206"/>
      <c r="N109" s="41"/>
      <c r="O109" s="41"/>
      <c r="P109" s="41"/>
      <c r="Q109" s="41"/>
      <c r="R109" s="41"/>
      <c r="S109" s="41"/>
      <c r="T109" s="77"/>
      <c r="AT109" s="23" t="s">
        <v>151</v>
      </c>
      <c r="AU109" s="23" t="s">
        <v>82</v>
      </c>
    </row>
    <row r="110" spans="2:47" s="1" customFormat="1" ht="40.5">
      <c r="B110" s="40"/>
      <c r="C110" s="62"/>
      <c r="D110" s="204" t="s">
        <v>143</v>
      </c>
      <c r="E110" s="62"/>
      <c r="F110" s="205" t="s">
        <v>178</v>
      </c>
      <c r="G110" s="62"/>
      <c r="H110" s="62"/>
      <c r="I110" s="162"/>
      <c r="J110" s="62"/>
      <c r="K110" s="62"/>
      <c r="L110" s="60"/>
      <c r="M110" s="206"/>
      <c r="N110" s="41"/>
      <c r="O110" s="41"/>
      <c r="P110" s="41"/>
      <c r="Q110" s="41"/>
      <c r="R110" s="41"/>
      <c r="S110" s="41"/>
      <c r="T110" s="77"/>
      <c r="AT110" s="23" t="s">
        <v>143</v>
      </c>
      <c r="AU110" s="23" t="s">
        <v>82</v>
      </c>
    </row>
    <row r="111" spans="2:51" s="11" customFormat="1" ht="13.5">
      <c r="B111" s="209"/>
      <c r="C111" s="210"/>
      <c r="D111" s="207" t="s">
        <v>162</v>
      </c>
      <c r="E111" s="211" t="s">
        <v>22</v>
      </c>
      <c r="F111" s="212" t="s">
        <v>179</v>
      </c>
      <c r="G111" s="210"/>
      <c r="H111" s="213">
        <v>39.375</v>
      </c>
      <c r="I111" s="214"/>
      <c r="J111" s="210"/>
      <c r="K111" s="210"/>
      <c r="L111" s="215"/>
      <c r="M111" s="216"/>
      <c r="N111" s="217"/>
      <c r="O111" s="217"/>
      <c r="P111" s="217"/>
      <c r="Q111" s="217"/>
      <c r="R111" s="217"/>
      <c r="S111" s="217"/>
      <c r="T111" s="218"/>
      <c r="AT111" s="219" t="s">
        <v>162</v>
      </c>
      <c r="AU111" s="219" t="s">
        <v>82</v>
      </c>
      <c r="AV111" s="11" t="s">
        <v>82</v>
      </c>
      <c r="AW111" s="11" t="s">
        <v>164</v>
      </c>
      <c r="AX111" s="11" t="s">
        <v>24</v>
      </c>
      <c r="AY111" s="219" t="s">
        <v>133</v>
      </c>
    </row>
    <row r="112" spans="2:65" s="1" customFormat="1" ht="22.5" customHeight="1">
      <c r="B112" s="40"/>
      <c r="C112" s="192" t="s">
        <v>180</v>
      </c>
      <c r="D112" s="192" t="s">
        <v>136</v>
      </c>
      <c r="E112" s="193" t="s">
        <v>181</v>
      </c>
      <c r="F112" s="194" t="s">
        <v>182</v>
      </c>
      <c r="G112" s="195" t="s">
        <v>149</v>
      </c>
      <c r="H112" s="196">
        <v>39.375</v>
      </c>
      <c r="I112" s="197"/>
      <c r="J112" s="198">
        <f>ROUND(I112*H112,2)</f>
        <v>0</v>
      </c>
      <c r="K112" s="194" t="s">
        <v>140</v>
      </c>
      <c r="L112" s="60"/>
      <c r="M112" s="199" t="s">
        <v>22</v>
      </c>
      <c r="N112" s="200" t="s">
        <v>44</v>
      </c>
      <c r="O112" s="41"/>
      <c r="P112" s="201">
        <f>O112*H112</f>
        <v>0</v>
      </c>
      <c r="Q112" s="201">
        <v>0</v>
      </c>
      <c r="R112" s="201">
        <f>Q112*H112</f>
        <v>0</v>
      </c>
      <c r="S112" s="201">
        <v>0</v>
      </c>
      <c r="T112" s="202">
        <f>S112*H112</f>
        <v>0</v>
      </c>
      <c r="AR112" s="23" t="s">
        <v>141</v>
      </c>
      <c r="AT112" s="23" t="s">
        <v>136</v>
      </c>
      <c r="AU112" s="23" t="s">
        <v>82</v>
      </c>
      <c r="AY112" s="23" t="s">
        <v>133</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141</v>
      </c>
      <c r="BM112" s="23" t="s">
        <v>183</v>
      </c>
    </row>
    <row r="113" spans="2:47" s="1" customFormat="1" ht="67.5">
      <c r="B113" s="40"/>
      <c r="C113" s="62"/>
      <c r="D113" s="204" t="s">
        <v>151</v>
      </c>
      <c r="E113" s="62"/>
      <c r="F113" s="205" t="s">
        <v>177</v>
      </c>
      <c r="G113" s="62"/>
      <c r="H113" s="62"/>
      <c r="I113" s="162"/>
      <c r="J113" s="62"/>
      <c r="K113" s="62"/>
      <c r="L113" s="60"/>
      <c r="M113" s="206"/>
      <c r="N113" s="41"/>
      <c r="O113" s="41"/>
      <c r="P113" s="41"/>
      <c r="Q113" s="41"/>
      <c r="R113" s="41"/>
      <c r="S113" s="41"/>
      <c r="T113" s="77"/>
      <c r="AT113" s="23" t="s">
        <v>151</v>
      </c>
      <c r="AU113" s="23" t="s">
        <v>82</v>
      </c>
    </row>
    <row r="114" spans="2:47" s="1" customFormat="1" ht="40.5">
      <c r="B114" s="40"/>
      <c r="C114" s="62"/>
      <c r="D114" s="204" t="s">
        <v>143</v>
      </c>
      <c r="E114" s="62"/>
      <c r="F114" s="205" t="s">
        <v>184</v>
      </c>
      <c r="G114" s="62"/>
      <c r="H114" s="62"/>
      <c r="I114" s="162"/>
      <c r="J114" s="62"/>
      <c r="K114" s="62"/>
      <c r="L114" s="60"/>
      <c r="M114" s="206"/>
      <c r="N114" s="41"/>
      <c r="O114" s="41"/>
      <c r="P114" s="41"/>
      <c r="Q114" s="41"/>
      <c r="R114" s="41"/>
      <c r="S114" s="41"/>
      <c r="T114" s="77"/>
      <c r="AT114" s="23" t="s">
        <v>143</v>
      </c>
      <c r="AU114" s="23" t="s">
        <v>82</v>
      </c>
    </row>
    <row r="115" spans="2:51" s="11" customFormat="1" ht="13.5">
      <c r="B115" s="209"/>
      <c r="C115" s="210"/>
      <c r="D115" s="207" t="s">
        <v>162</v>
      </c>
      <c r="E115" s="211" t="s">
        <v>22</v>
      </c>
      <c r="F115" s="212" t="s">
        <v>179</v>
      </c>
      <c r="G115" s="210"/>
      <c r="H115" s="213">
        <v>39.375</v>
      </c>
      <c r="I115" s="214"/>
      <c r="J115" s="210"/>
      <c r="K115" s="210"/>
      <c r="L115" s="215"/>
      <c r="M115" s="216"/>
      <c r="N115" s="217"/>
      <c r="O115" s="217"/>
      <c r="P115" s="217"/>
      <c r="Q115" s="217"/>
      <c r="R115" s="217"/>
      <c r="S115" s="217"/>
      <c r="T115" s="218"/>
      <c r="AT115" s="219" t="s">
        <v>162</v>
      </c>
      <c r="AU115" s="219" t="s">
        <v>82</v>
      </c>
      <c r="AV115" s="11" t="s">
        <v>82</v>
      </c>
      <c r="AW115" s="11" t="s">
        <v>164</v>
      </c>
      <c r="AX115" s="11" t="s">
        <v>24</v>
      </c>
      <c r="AY115" s="219" t="s">
        <v>133</v>
      </c>
    </row>
    <row r="116" spans="2:65" s="1" customFormat="1" ht="22.5" customHeight="1">
      <c r="B116" s="40"/>
      <c r="C116" s="192" t="s">
        <v>185</v>
      </c>
      <c r="D116" s="192" t="s">
        <v>136</v>
      </c>
      <c r="E116" s="193" t="s">
        <v>186</v>
      </c>
      <c r="F116" s="194" t="s">
        <v>187</v>
      </c>
      <c r="G116" s="195" t="s">
        <v>149</v>
      </c>
      <c r="H116" s="196">
        <v>9.844</v>
      </c>
      <c r="I116" s="197"/>
      <c r="J116" s="198">
        <f>ROUND(I116*H116,2)</f>
        <v>0</v>
      </c>
      <c r="K116" s="194" t="s">
        <v>22</v>
      </c>
      <c r="L116" s="60"/>
      <c r="M116" s="199" t="s">
        <v>22</v>
      </c>
      <c r="N116" s="200" t="s">
        <v>44</v>
      </c>
      <c r="O116" s="41"/>
      <c r="P116" s="201">
        <f>O116*H116</f>
        <v>0</v>
      </c>
      <c r="Q116" s="201">
        <v>0</v>
      </c>
      <c r="R116" s="201">
        <f>Q116*H116</f>
        <v>0</v>
      </c>
      <c r="S116" s="201">
        <v>0</v>
      </c>
      <c r="T116" s="202">
        <f>S116*H116</f>
        <v>0</v>
      </c>
      <c r="AR116" s="23" t="s">
        <v>141</v>
      </c>
      <c r="AT116" s="23" t="s">
        <v>136</v>
      </c>
      <c r="AU116" s="23" t="s">
        <v>82</v>
      </c>
      <c r="AY116" s="23" t="s">
        <v>133</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141</v>
      </c>
      <c r="BM116" s="23" t="s">
        <v>188</v>
      </c>
    </row>
    <row r="117" spans="2:47" s="1" customFormat="1" ht="27">
      <c r="B117" s="40"/>
      <c r="C117" s="62"/>
      <c r="D117" s="204" t="s">
        <v>143</v>
      </c>
      <c r="E117" s="62"/>
      <c r="F117" s="205" t="s">
        <v>189</v>
      </c>
      <c r="G117" s="62"/>
      <c r="H117" s="62"/>
      <c r="I117" s="162"/>
      <c r="J117" s="62"/>
      <c r="K117" s="62"/>
      <c r="L117" s="60"/>
      <c r="M117" s="206"/>
      <c r="N117" s="41"/>
      <c r="O117" s="41"/>
      <c r="P117" s="41"/>
      <c r="Q117" s="41"/>
      <c r="R117" s="41"/>
      <c r="S117" s="41"/>
      <c r="T117" s="77"/>
      <c r="AT117" s="23" t="s">
        <v>143</v>
      </c>
      <c r="AU117" s="23" t="s">
        <v>82</v>
      </c>
    </row>
    <row r="118" spans="2:51" s="11" customFormat="1" ht="13.5">
      <c r="B118" s="209"/>
      <c r="C118" s="210"/>
      <c r="D118" s="207" t="s">
        <v>162</v>
      </c>
      <c r="E118" s="211" t="s">
        <v>22</v>
      </c>
      <c r="F118" s="212" t="s">
        <v>190</v>
      </c>
      <c r="G118" s="210"/>
      <c r="H118" s="213">
        <v>9.84375</v>
      </c>
      <c r="I118" s="214"/>
      <c r="J118" s="210"/>
      <c r="K118" s="210"/>
      <c r="L118" s="215"/>
      <c r="M118" s="216"/>
      <c r="N118" s="217"/>
      <c r="O118" s="217"/>
      <c r="P118" s="217"/>
      <c r="Q118" s="217"/>
      <c r="R118" s="217"/>
      <c r="S118" s="217"/>
      <c r="T118" s="218"/>
      <c r="AT118" s="219" t="s">
        <v>162</v>
      </c>
      <c r="AU118" s="219" t="s">
        <v>82</v>
      </c>
      <c r="AV118" s="11" t="s">
        <v>82</v>
      </c>
      <c r="AW118" s="11" t="s">
        <v>164</v>
      </c>
      <c r="AX118" s="11" t="s">
        <v>24</v>
      </c>
      <c r="AY118" s="219" t="s">
        <v>133</v>
      </c>
    </row>
    <row r="119" spans="2:65" s="1" customFormat="1" ht="22.5" customHeight="1">
      <c r="B119" s="40"/>
      <c r="C119" s="192" t="s">
        <v>172</v>
      </c>
      <c r="D119" s="192" t="s">
        <v>136</v>
      </c>
      <c r="E119" s="193" t="s">
        <v>191</v>
      </c>
      <c r="F119" s="194" t="s">
        <v>192</v>
      </c>
      <c r="G119" s="195" t="s">
        <v>149</v>
      </c>
      <c r="H119" s="196">
        <v>39.375</v>
      </c>
      <c r="I119" s="197"/>
      <c r="J119" s="198">
        <f>ROUND(I119*H119,2)</f>
        <v>0</v>
      </c>
      <c r="K119" s="194" t="s">
        <v>22</v>
      </c>
      <c r="L119" s="60"/>
      <c r="M119" s="199" t="s">
        <v>22</v>
      </c>
      <c r="N119" s="200" t="s">
        <v>44</v>
      </c>
      <c r="O119" s="41"/>
      <c r="P119" s="201">
        <f>O119*H119</f>
        <v>0</v>
      </c>
      <c r="Q119" s="201">
        <v>0</v>
      </c>
      <c r="R119" s="201">
        <f>Q119*H119</f>
        <v>0</v>
      </c>
      <c r="S119" s="201">
        <v>0</v>
      </c>
      <c r="T119" s="202">
        <f>S119*H119</f>
        <v>0</v>
      </c>
      <c r="AR119" s="23" t="s">
        <v>141</v>
      </c>
      <c r="AT119" s="23" t="s">
        <v>136</v>
      </c>
      <c r="AU119" s="23" t="s">
        <v>82</v>
      </c>
      <c r="AY119" s="23" t="s">
        <v>133</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141</v>
      </c>
      <c r="BM119" s="23" t="s">
        <v>193</v>
      </c>
    </row>
    <row r="120" spans="2:47" s="1" customFormat="1" ht="27">
      <c r="B120" s="40"/>
      <c r="C120" s="62"/>
      <c r="D120" s="204" t="s">
        <v>143</v>
      </c>
      <c r="E120" s="62"/>
      <c r="F120" s="205" t="s">
        <v>194</v>
      </c>
      <c r="G120" s="62"/>
      <c r="H120" s="62"/>
      <c r="I120" s="162"/>
      <c r="J120" s="62"/>
      <c r="K120" s="62"/>
      <c r="L120" s="60"/>
      <c r="M120" s="206"/>
      <c r="N120" s="41"/>
      <c r="O120" s="41"/>
      <c r="P120" s="41"/>
      <c r="Q120" s="41"/>
      <c r="R120" s="41"/>
      <c r="S120" s="41"/>
      <c r="T120" s="77"/>
      <c r="AT120" s="23" t="s">
        <v>143</v>
      </c>
      <c r="AU120" s="23" t="s">
        <v>82</v>
      </c>
    </row>
    <row r="121" spans="2:51" s="11" customFormat="1" ht="13.5">
      <c r="B121" s="209"/>
      <c r="C121" s="210"/>
      <c r="D121" s="207" t="s">
        <v>162</v>
      </c>
      <c r="E121" s="211" t="s">
        <v>22</v>
      </c>
      <c r="F121" s="212" t="s">
        <v>179</v>
      </c>
      <c r="G121" s="210"/>
      <c r="H121" s="213">
        <v>39.375</v>
      </c>
      <c r="I121" s="214"/>
      <c r="J121" s="210"/>
      <c r="K121" s="210"/>
      <c r="L121" s="215"/>
      <c r="M121" s="216"/>
      <c r="N121" s="217"/>
      <c r="O121" s="217"/>
      <c r="P121" s="217"/>
      <c r="Q121" s="217"/>
      <c r="R121" s="217"/>
      <c r="S121" s="217"/>
      <c r="T121" s="218"/>
      <c r="AT121" s="219" t="s">
        <v>162</v>
      </c>
      <c r="AU121" s="219" t="s">
        <v>82</v>
      </c>
      <c r="AV121" s="11" t="s">
        <v>82</v>
      </c>
      <c r="AW121" s="11" t="s">
        <v>164</v>
      </c>
      <c r="AX121" s="11" t="s">
        <v>24</v>
      </c>
      <c r="AY121" s="219" t="s">
        <v>133</v>
      </c>
    </row>
    <row r="122" spans="2:65" s="1" customFormat="1" ht="22.5" customHeight="1">
      <c r="B122" s="40"/>
      <c r="C122" s="192" t="s">
        <v>29</v>
      </c>
      <c r="D122" s="192" t="s">
        <v>136</v>
      </c>
      <c r="E122" s="193" t="s">
        <v>195</v>
      </c>
      <c r="F122" s="194" t="s">
        <v>196</v>
      </c>
      <c r="G122" s="195" t="s">
        <v>149</v>
      </c>
      <c r="H122" s="196">
        <v>39.375</v>
      </c>
      <c r="I122" s="197"/>
      <c r="J122" s="198">
        <f>ROUND(I122*H122,2)</f>
        <v>0</v>
      </c>
      <c r="K122" s="194" t="s">
        <v>22</v>
      </c>
      <c r="L122" s="60"/>
      <c r="M122" s="199" t="s">
        <v>22</v>
      </c>
      <c r="N122" s="200" t="s">
        <v>44</v>
      </c>
      <c r="O122" s="41"/>
      <c r="P122" s="201">
        <f>O122*H122</f>
        <v>0</v>
      </c>
      <c r="Q122" s="201">
        <v>0</v>
      </c>
      <c r="R122" s="201">
        <f>Q122*H122</f>
        <v>0</v>
      </c>
      <c r="S122" s="201">
        <v>0</v>
      </c>
      <c r="T122" s="202">
        <f>S122*H122</f>
        <v>0</v>
      </c>
      <c r="AR122" s="23" t="s">
        <v>141</v>
      </c>
      <c r="AT122" s="23" t="s">
        <v>136</v>
      </c>
      <c r="AU122" s="23" t="s">
        <v>82</v>
      </c>
      <c r="AY122" s="23" t="s">
        <v>133</v>
      </c>
      <c r="BE122" s="203">
        <f>IF(N122="základní",J122,0)</f>
        <v>0</v>
      </c>
      <c r="BF122" s="203">
        <f>IF(N122="snížená",J122,0)</f>
        <v>0</v>
      </c>
      <c r="BG122" s="203">
        <f>IF(N122="zákl. přenesená",J122,0)</f>
        <v>0</v>
      </c>
      <c r="BH122" s="203">
        <f>IF(N122="sníž. přenesená",J122,0)</f>
        <v>0</v>
      </c>
      <c r="BI122" s="203">
        <f>IF(N122="nulová",J122,0)</f>
        <v>0</v>
      </c>
      <c r="BJ122" s="23" t="s">
        <v>24</v>
      </c>
      <c r="BK122" s="203">
        <f>ROUND(I122*H122,2)</f>
        <v>0</v>
      </c>
      <c r="BL122" s="23" t="s">
        <v>141</v>
      </c>
      <c r="BM122" s="23" t="s">
        <v>197</v>
      </c>
    </row>
    <row r="123" spans="2:47" s="1" customFormat="1" ht="27">
      <c r="B123" s="40"/>
      <c r="C123" s="62"/>
      <c r="D123" s="204" t="s">
        <v>143</v>
      </c>
      <c r="E123" s="62"/>
      <c r="F123" s="205" t="s">
        <v>198</v>
      </c>
      <c r="G123" s="62"/>
      <c r="H123" s="62"/>
      <c r="I123" s="162"/>
      <c r="J123" s="62"/>
      <c r="K123" s="62"/>
      <c r="L123" s="60"/>
      <c r="M123" s="206"/>
      <c r="N123" s="41"/>
      <c r="O123" s="41"/>
      <c r="P123" s="41"/>
      <c r="Q123" s="41"/>
      <c r="R123" s="41"/>
      <c r="S123" s="41"/>
      <c r="T123" s="77"/>
      <c r="AT123" s="23" t="s">
        <v>143</v>
      </c>
      <c r="AU123" s="23" t="s">
        <v>82</v>
      </c>
    </row>
    <row r="124" spans="2:51" s="11" customFormat="1" ht="13.5">
      <c r="B124" s="209"/>
      <c r="C124" s="210"/>
      <c r="D124" s="204" t="s">
        <v>162</v>
      </c>
      <c r="E124" s="220" t="s">
        <v>22</v>
      </c>
      <c r="F124" s="221" t="s">
        <v>179</v>
      </c>
      <c r="G124" s="210"/>
      <c r="H124" s="222">
        <v>39.375</v>
      </c>
      <c r="I124" s="214"/>
      <c r="J124" s="210"/>
      <c r="K124" s="210"/>
      <c r="L124" s="215"/>
      <c r="M124" s="216"/>
      <c r="N124" s="217"/>
      <c r="O124" s="217"/>
      <c r="P124" s="217"/>
      <c r="Q124" s="217"/>
      <c r="R124" s="217"/>
      <c r="S124" s="217"/>
      <c r="T124" s="218"/>
      <c r="AT124" s="219" t="s">
        <v>162</v>
      </c>
      <c r="AU124" s="219" t="s">
        <v>82</v>
      </c>
      <c r="AV124" s="11" t="s">
        <v>82</v>
      </c>
      <c r="AW124" s="11" t="s">
        <v>164</v>
      </c>
      <c r="AX124" s="11" t="s">
        <v>24</v>
      </c>
      <c r="AY124" s="219" t="s">
        <v>133</v>
      </c>
    </row>
    <row r="125" spans="2:63" s="10" customFormat="1" ht="22.35" customHeight="1">
      <c r="B125" s="175"/>
      <c r="C125" s="176"/>
      <c r="D125" s="189" t="s">
        <v>72</v>
      </c>
      <c r="E125" s="190" t="s">
        <v>199</v>
      </c>
      <c r="F125" s="190" t="s">
        <v>200</v>
      </c>
      <c r="G125" s="176"/>
      <c r="H125" s="176"/>
      <c r="I125" s="179"/>
      <c r="J125" s="191">
        <f>BK125</f>
        <v>0</v>
      </c>
      <c r="K125" s="176"/>
      <c r="L125" s="181"/>
      <c r="M125" s="182"/>
      <c r="N125" s="183"/>
      <c r="O125" s="183"/>
      <c r="P125" s="184">
        <f>SUM(P126:P131)</f>
        <v>0</v>
      </c>
      <c r="Q125" s="183"/>
      <c r="R125" s="184">
        <f>SUM(R126:R131)</f>
        <v>0</v>
      </c>
      <c r="S125" s="183"/>
      <c r="T125" s="185">
        <f>SUM(T126:T131)</f>
        <v>0</v>
      </c>
      <c r="AR125" s="186" t="s">
        <v>24</v>
      </c>
      <c r="AT125" s="187" t="s">
        <v>72</v>
      </c>
      <c r="AU125" s="187" t="s">
        <v>82</v>
      </c>
      <c r="AY125" s="186" t="s">
        <v>133</v>
      </c>
      <c r="BK125" s="188">
        <f>SUM(BK126:BK131)</f>
        <v>0</v>
      </c>
    </row>
    <row r="126" spans="2:65" s="1" customFormat="1" ht="31.5" customHeight="1">
      <c r="B126" s="40"/>
      <c r="C126" s="192" t="s">
        <v>201</v>
      </c>
      <c r="D126" s="192" t="s">
        <v>136</v>
      </c>
      <c r="E126" s="193" t="s">
        <v>202</v>
      </c>
      <c r="F126" s="194" t="s">
        <v>203</v>
      </c>
      <c r="G126" s="195" t="s">
        <v>149</v>
      </c>
      <c r="H126" s="196">
        <v>2</v>
      </c>
      <c r="I126" s="197"/>
      <c r="J126" s="198">
        <f>ROUND(I126*H126,2)</f>
        <v>0</v>
      </c>
      <c r="K126" s="194" t="s">
        <v>140</v>
      </c>
      <c r="L126" s="60"/>
      <c r="M126" s="199" t="s">
        <v>22</v>
      </c>
      <c r="N126" s="200" t="s">
        <v>44</v>
      </c>
      <c r="O126" s="41"/>
      <c r="P126" s="201">
        <f>O126*H126</f>
        <v>0</v>
      </c>
      <c r="Q126" s="201">
        <v>0</v>
      </c>
      <c r="R126" s="201">
        <f>Q126*H126</f>
        <v>0</v>
      </c>
      <c r="S126" s="201">
        <v>0</v>
      </c>
      <c r="T126" s="202">
        <f>S126*H126</f>
        <v>0</v>
      </c>
      <c r="AR126" s="23" t="s">
        <v>141</v>
      </c>
      <c r="AT126" s="23" t="s">
        <v>136</v>
      </c>
      <c r="AU126" s="23" t="s">
        <v>134</v>
      </c>
      <c r="AY126" s="23" t="s">
        <v>133</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141</v>
      </c>
      <c r="BM126" s="23" t="s">
        <v>204</v>
      </c>
    </row>
    <row r="127" spans="2:47" s="1" customFormat="1" ht="67.5">
      <c r="B127" s="40"/>
      <c r="C127" s="62"/>
      <c r="D127" s="204" t="s">
        <v>151</v>
      </c>
      <c r="E127" s="62"/>
      <c r="F127" s="205" t="s">
        <v>205</v>
      </c>
      <c r="G127" s="62"/>
      <c r="H127" s="62"/>
      <c r="I127" s="162"/>
      <c r="J127" s="62"/>
      <c r="K127" s="62"/>
      <c r="L127" s="60"/>
      <c r="M127" s="206"/>
      <c r="N127" s="41"/>
      <c r="O127" s="41"/>
      <c r="P127" s="41"/>
      <c r="Q127" s="41"/>
      <c r="R127" s="41"/>
      <c r="S127" s="41"/>
      <c r="T127" s="77"/>
      <c r="AT127" s="23" t="s">
        <v>151</v>
      </c>
      <c r="AU127" s="23" t="s">
        <v>134</v>
      </c>
    </row>
    <row r="128" spans="2:47" s="1" customFormat="1" ht="27">
      <c r="B128" s="40"/>
      <c r="C128" s="62"/>
      <c r="D128" s="207" t="s">
        <v>143</v>
      </c>
      <c r="E128" s="62"/>
      <c r="F128" s="208" t="s">
        <v>206</v>
      </c>
      <c r="G128" s="62"/>
      <c r="H128" s="62"/>
      <c r="I128" s="162"/>
      <c r="J128" s="62"/>
      <c r="K128" s="62"/>
      <c r="L128" s="60"/>
      <c r="M128" s="206"/>
      <c r="N128" s="41"/>
      <c r="O128" s="41"/>
      <c r="P128" s="41"/>
      <c r="Q128" s="41"/>
      <c r="R128" s="41"/>
      <c r="S128" s="41"/>
      <c r="T128" s="77"/>
      <c r="AT128" s="23" t="s">
        <v>143</v>
      </c>
      <c r="AU128" s="23" t="s">
        <v>134</v>
      </c>
    </row>
    <row r="129" spans="2:65" s="1" customFormat="1" ht="31.5" customHeight="1">
      <c r="B129" s="40"/>
      <c r="C129" s="192" t="s">
        <v>207</v>
      </c>
      <c r="D129" s="192" t="s">
        <v>136</v>
      </c>
      <c r="E129" s="193" t="s">
        <v>208</v>
      </c>
      <c r="F129" s="194" t="s">
        <v>209</v>
      </c>
      <c r="G129" s="195" t="s">
        <v>210</v>
      </c>
      <c r="H129" s="196">
        <v>136</v>
      </c>
      <c r="I129" s="197"/>
      <c r="J129" s="198">
        <f>ROUND(I129*H129,2)</f>
        <v>0</v>
      </c>
      <c r="K129" s="194" t="s">
        <v>140</v>
      </c>
      <c r="L129" s="60"/>
      <c r="M129" s="199" t="s">
        <v>22</v>
      </c>
      <c r="N129" s="200" t="s">
        <v>44</v>
      </c>
      <c r="O129" s="41"/>
      <c r="P129" s="201">
        <f>O129*H129</f>
        <v>0</v>
      </c>
      <c r="Q129" s="201">
        <v>0</v>
      </c>
      <c r="R129" s="201">
        <f>Q129*H129</f>
        <v>0</v>
      </c>
      <c r="S129" s="201">
        <v>0</v>
      </c>
      <c r="T129" s="202">
        <f>S129*H129</f>
        <v>0</v>
      </c>
      <c r="AR129" s="23" t="s">
        <v>141</v>
      </c>
      <c r="AT129" s="23" t="s">
        <v>136</v>
      </c>
      <c r="AU129" s="23" t="s">
        <v>134</v>
      </c>
      <c r="AY129" s="23" t="s">
        <v>133</v>
      </c>
      <c r="BE129" s="203">
        <f>IF(N129="základní",J129,0)</f>
        <v>0</v>
      </c>
      <c r="BF129" s="203">
        <f>IF(N129="snížená",J129,0)</f>
        <v>0</v>
      </c>
      <c r="BG129" s="203">
        <f>IF(N129="zákl. přenesená",J129,0)</f>
        <v>0</v>
      </c>
      <c r="BH129" s="203">
        <f>IF(N129="sníž. přenesená",J129,0)</f>
        <v>0</v>
      </c>
      <c r="BI129" s="203">
        <f>IF(N129="nulová",J129,0)</f>
        <v>0</v>
      </c>
      <c r="BJ129" s="23" t="s">
        <v>24</v>
      </c>
      <c r="BK129" s="203">
        <f>ROUND(I129*H129,2)</f>
        <v>0</v>
      </c>
      <c r="BL129" s="23" t="s">
        <v>141</v>
      </c>
      <c r="BM129" s="23" t="s">
        <v>211</v>
      </c>
    </row>
    <row r="130" spans="2:47" s="1" customFormat="1" ht="54">
      <c r="B130" s="40"/>
      <c r="C130" s="62"/>
      <c r="D130" s="204" t="s">
        <v>151</v>
      </c>
      <c r="E130" s="62"/>
      <c r="F130" s="205" t="s">
        <v>212</v>
      </c>
      <c r="G130" s="62"/>
      <c r="H130" s="62"/>
      <c r="I130" s="162"/>
      <c r="J130" s="62"/>
      <c r="K130" s="62"/>
      <c r="L130" s="60"/>
      <c r="M130" s="206"/>
      <c r="N130" s="41"/>
      <c r="O130" s="41"/>
      <c r="P130" s="41"/>
      <c r="Q130" s="41"/>
      <c r="R130" s="41"/>
      <c r="S130" s="41"/>
      <c r="T130" s="77"/>
      <c r="AT130" s="23" t="s">
        <v>151</v>
      </c>
      <c r="AU130" s="23" t="s">
        <v>134</v>
      </c>
    </row>
    <row r="131" spans="2:47" s="1" customFormat="1" ht="27">
      <c r="B131" s="40"/>
      <c r="C131" s="62"/>
      <c r="D131" s="204" t="s">
        <v>143</v>
      </c>
      <c r="E131" s="62"/>
      <c r="F131" s="205" t="s">
        <v>213</v>
      </c>
      <c r="G131" s="62"/>
      <c r="H131" s="62"/>
      <c r="I131" s="162"/>
      <c r="J131" s="62"/>
      <c r="K131" s="62"/>
      <c r="L131" s="60"/>
      <c r="M131" s="206"/>
      <c r="N131" s="41"/>
      <c r="O131" s="41"/>
      <c r="P131" s="41"/>
      <c r="Q131" s="41"/>
      <c r="R131" s="41"/>
      <c r="S131" s="41"/>
      <c r="T131" s="77"/>
      <c r="AT131" s="23" t="s">
        <v>143</v>
      </c>
      <c r="AU131" s="23" t="s">
        <v>134</v>
      </c>
    </row>
    <row r="132" spans="2:63" s="10" customFormat="1" ht="22.35" customHeight="1">
      <c r="B132" s="175"/>
      <c r="C132" s="176"/>
      <c r="D132" s="189" t="s">
        <v>72</v>
      </c>
      <c r="E132" s="190" t="s">
        <v>214</v>
      </c>
      <c r="F132" s="190" t="s">
        <v>215</v>
      </c>
      <c r="G132" s="176"/>
      <c r="H132" s="176"/>
      <c r="I132" s="179"/>
      <c r="J132" s="191">
        <f>BK132</f>
        <v>0</v>
      </c>
      <c r="K132" s="176"/>
      <c r="L132" s="181"/>
      <c r="M132" s="182"/>
      <c r="N132" s="183"/>
      <c r="O132" s="183"/>
      <c r="P132" s="184">
        <f>SUM(P133:P169)</f>
        <v>0</v>
      </c>
      <c r="Q132" s="183"/>
      <c r="R132" s="184">
        <f>SUM(R133:R169)</f>
        <v>0</v>
      </c>
      <c r="S132" s="183"/>
      <c r="T132" s="185">
        <f>SUM(T133:T169)</f>
        <v>5.622038000000001</v>
      </c>
      <c r="AR132" s="186" t="s">
        <v>24</v>
      </c>
      <c r="AT132" s="187" t="s">
        <v>72</v>
      </c>
      <c r="AU132" s="187" t="s">
        <v>82</v>
      </c>
      <c r="AY132" s="186" t="s">
        <v>133</v>
      </c>
      <c r="BK132" s="188">
        <f>SUM(BK133:BK169)</f>
        <v>0</v>
      </c>
    </row>
    <row r="133" spans="2:65" s="1" customFormat="1" ht="31.5" customHeight="1">
      <c r="B133" s="40"/>
      <c r="C133" s="192" t="s">
        <v>216</v>
      </c>
      <c r="D133" s="192" t="s">
        <v>136</v>
      </c>
      <c r="E133" s="193" t="s">
        <v>217</v>
      </c>
      <c r="F133" s="194" t="s">
        <v>218</v>
      </c>
      <c r="G133" s="195" t="s">
        <v>168</v>
      </c>
      <c r="H133" s="196">
        <v>254</v>
      </c>
      <c r="I133" s="197"/>
      <c r="J133" s="198">
        <f>ROUND(I133*H133,2)</f>
        <v>0</v>
      </c>
      <c r="K133" s="194" t="s">
        <v>140</v>
      </c>
      <c r="L133" s="60"/>
      <c r="M133" s="199" t="s">
        <v>22</v>
      </c>
      <c r="N133" s="200" t="s">
        <v>44</v>
      </c>
      <c r="O133" s="41"/>
      <c r="P133" s="201">
        <f>O133*H133</f>
        <v>0</v>
      </c>
      <c r="Q133" s="201">
        <v>0</v>
      </c>
      <c r="R133" s="201">
        <f>Q133*H133</f>
        <v>0</v>
      </c>
      <c r="S133" s="201">
        <v>0</v>
      </c>
      <c r="T133" s="202">
        <f>S133*H133</f>
        <v>0</v>
      </c>
      <c r="AR133" s="23" t="s">
        <v>141</v>
      </c>
      <c r="AT133" s="23" t="s">
        <v>136</v>
      </c>
      <c r="AU133" s="23" t="s">
        <v>134</v>
      </c>
      <c r="AY133" s="23" t="s">
        <v>133</v>
      </c>
      <c r="BE133" s="203">
        <f>IF(N133="základní",J133,0)</f>
        <v>0</v>
      </c>
      <c r="BF133" s="203">
        <f>IF(N133="snížená",J133,0)</f>
        <v>0</v>
      </c>
      <c r="BG133" s="203">
        <f>IF(N133="zákl. přenesená",J133,0)</f>
        <v>0</v>
      </c>
      <c r="BH133" s="203">
        <f>IF(N133="sníž. přenesená",J133,0)</f>
        <v>0</v>
      </c>
      <c r="BI133" s="203">
        <f>IF(N133="nulová",J133,0)</f>
        <v>0</v>
      </c>
      <c r="BJ133" s="23" t="s">
        <v>24</v>
      </c>
      <c r="BK133" s="203">
        <f>ROUND(I133*H133,2)</f>
        <v>0</v>
      </c>
      <c r="BL133" s="23" t="s">
        <v>141</v>
      </c>
      <c r="BM133" s="23" t="s">
        <v>219</v>
      </c>
    </row>
    <row r="134" spans="2:47" s="1" customFormat="1" ht="67.5">
      <c r="B134" s="40"/>
      <c r="C134" s="62"/>
      <c r="D134" s="204" t="s">
        <v>151</v>
      </c>
      <c r="E134" s="62"/>
      <c r="F134" s="205" t="s">
        <v>220</v>
      </c>
      <c r="G134" s="62"/>
      <c r="H134" s="62"/>
      <c r="I134" s="162"/>
      <c r="J134" s="62"/>
      <c r="K134" s="62"/>
      <c r="L134" s="60"/>
      <c r="M134" s="206"/>
      <c r="N134" s="41"/>
      <c r="O134" s="41"/>
      <c r="P134" s="41"/>
      <c r="Q134" s="41"/>
      <c r="R134" s="41"/>
      <c r="S134" s="41"/>
      <c r="T134" s="77"/>
      <c r="AT134" s="23" t="s">
        <v>151</v>
      </c>
      <c r="AU134" s="23" t="s">
        <v>134</v>
      </c>
    </row>
    <row r="135" spans="2:47" s="1" customFormat="1" ht="27">
      <c r="B135" s="40"/>
      <c r="C135" s="62"/>
      <c r="D135" s="204" t="s">
        <v>143</v>
      </c>
      <c r="E135" s="62"/>
      <c r="F135" s="205" t="s">
        <v>221</v>
      </c>
      <c r="G135" s="62"/>
      <c r="H135" s="62"/>
      <c r="I135" s="162"/>
      <c r="J135" s="62"/>
      <c r="K135" s="62"/>
      <c r="L135" s="60"/>
      <c r="M135" s="206"/>
      <c r="N135" s="41"/>
      <c r="O135" s="41"/>
      <c r="P135" s="41"/>
      <c r="Q135" s="41"/>
      <c r="R135" s="41"/>
      <c r="S135" s="41"/>
      <c r="T135" s="77"/>
      <c r="AT135" s="23" t="s">
        <v>143</v>
      </c>
      <c r="AU135" s="23" t="s">
        <v>134</v>
      </c>
    </row>
    <row r="136" spans="2:51" s="11" customFormat="1" ht="13.5">
      <c r="B136" s="209"/>
      <c r="C136" s="210"/>
      <c r="D136" s="204" t="s">
        <v>162</v>
      </c>
      <c r="E136" s="220" t="s">
        <v>22</v>
      </c>
      <c r="F136" s="221" t="s">
        <v>222</v>
      </c>
      <c r="G136" s="210"/>
      <c r="H136" s="222">
        <v>210</v>
      </c>
      <c r="I136" s="214"/>
      <c r="J136" s="210"/>
      <c r="K136" s="210"/>
      <c r="L136" s="215"/>
      <c r="M136" s="216"/>
      <c r="N136" s="217"/>
      <c r="O136" s="217"/>
      <c r="P136" s="217"/>
      <c r="Q136" s="217"/>
      <c r="R136" s="217"/>
      <c r="S136" s="217"/>
      <c r="T136" s="218"/>
      <c r="AT136" s="219" t="s">
        <v>162</v>
      </c>
      <c r="AU136" s="219" t="s">
        <v>134</v>
      </c>
      <c r="AV136" s="11" t="s">
        <v>82</v>
      </c>
      <c r="AW136" s="11" t="s">
        <v>164</v>
      </c>
      <c r="AX136" s="11" t="s">
        <v>73</v>
      </c>
      <c r="AY136" s="219" t="s">
        <v>133</v>
      </c>
    </row>
    <row r="137" spans="2:51" s="11" customFormat="1" ht="13.5">
      <c r="B137" s="209"/>
      <c r="C137" s="210"/>
      <c r="D137" s="204" t="s">
        <v>162</v>
      </c>
      <c r="E137" s="220" t="s">
        <v>22</v>
      </c>
      <c r="F137" s="221" t="s">
        <v>223</v>
      </c>
      <c r="G137" s="210"/>
      <c r="H137" s="222">
        <v>44</v>
      </c>
      <c r="I137" s="214"/>
      <c r="J137" s="210"/>
      <c r="K137" s="210"/>
      <c r="L137" s="215"/>
      <c r="M137" s="216"/>
      <c r="N137" s="217"/>
      <c r="O137" s="217"/>
      <c r="P137" s="217"/>
      <c r="Q137" s="217"/>
      <c r="R137" s="217"/>
      <c r="S137" s="217"/>
      <c r="T137" s="218"/>
      <c r="AT137" s="219" t="s">
        <v>162</v>
      </c>
      <c r="AU137" s="219" t="s">
        <v>134</v>
      </c>
      <c r="AV137" s="11" t="s">
        <v>82</v>
      </c>
      <c r="AW137" s="11" t="s">
        <v>164</v>
      </c>
      <c r="AX137" s="11" t="s">
        <v>73</v>
      </c>
      <c r="AY137" s="219" t="s">
        <v>133</v>
      </c>
    </row>
    <row r="138" spans="2:51" s="12" customFormat="1" ht="13.5">
      <c r="B138" s="223"/>
      <c r="C138" s="224"/>
      <c r="D138" s="207" t="s">
        <v>162</v>
      </c>
      <c r="E138" s="225" t="s">
        <v>22</v>
      </c>
      <c r="F138" s="226" t="s">
        <v>224</v>
      </c>
      <c r="G138" s="224"/>
      <c r="H138" s="227">
        <v>254</v>
      </c>
      <c r="I138" s="228"/>
      <c r="J138" s="224"/>
      <c r="K138" s="224"/>
      <c r="L138" s="229"/>
      <c r="M138" s="230"/>
      <c r="N138" s="231"/>
      <c r="O138" s="231"/>
      <c r="P138" s="231"/>
      <c r="Q138" s="231"/>
      <c r="R138" s="231"/>
      <c r="S138" s="231"/>
      <c r="T138" s="232"/>
      <c r="AT138" s="233" t="s">
        <v>162</v>
      </c>
      <c r="AU138" s="233" t="s">
        <v>134</v>
      </c>
      <c r="AV138" s="12" t="s">
        <v>141</v>
      </c>
      <c r="AW138" s="12" t="s">
        <v>164</v>
      </c>
      <c r="AX138" s="12" t="s">
        <v>24</v>
      </c>
      <c r="AY138" s="233" t="s">
        <v>133</v>
      </c>
    </row>
    <row r="139" spans="2:65" s="1" customFormat="1" ht="31.5" customHeight="1">
      <c r="B139" s="40"/>
      <c r="C139" s="192" t="s">
        <v>225</v>
      </c>
      <c r="D139" s="192" t="s">
        <v>136</v>
      </c>
      <c r="E139" s="193" t="s">
        <v>226</v>
      </c>
      <c r="F139" s="194" t="s">
        <v>227</v>
      </c>
      <c r="G139" s="195" t="s">
        <v>149</v>
      </c>
      <c r="H139" s="196">
        <v>52.308</v>
      </c>
      <c r="I139" s="197"/>
      <c r="J139" s="198">
        <f>ROUND(I139*H139,2)</f>
        <v>0</v>
      </c>
      <c r="K139" s="194" t="s">
        <v>140</v>
      </c>
      <c r="L139" s="60"/>
      <c r="M139" s="199" t="s">
        <v>22</v>
      </c>
      <c r="N139" s="200" t="s">
        <v>44</v>
      </c>
      <c r="O139" s="41"/>
      <c r="P139" s="201">
        <f>O139*H139</f>
        <v>0</v>
      </c>
      <c r="Q139" s="201">
        <v>0</v>
      </c>
      <c r="R139" s="201">
        <f>Q139*H139</f>
        <v>0</v>
      </c>
      <c r="S139" s="201">
        <v>0.031</v>
      </c>
      <c r="T139" s="202">
        <f>S139*H139</f>
        <v>1.621548</v>
      </c>
      <c r="AR139" s="23" t="s">
        <v>141</v>
      </c>
      <c r="AT139" s="23" t="s">
        <v>136</v>
      </c>
      <c r="AU139" s="23" t="s">
        <v>134</v>
      </c>
      <c r="AY139" s="23" t="s">
        <v>133</v>
      </c>
      <c r="BE139" s="203">
        <f>IF(N139="základní",J139,0)</f>
        <v>0</v>
      </c>
      <c r="BF139" s="203">
        <f>IF(N139="snížená",J139,0)</f>
        <v>0</v>
      </c>
      <c r="BG139" s="203">
        <f>IF(N139="zákl. přenesená",J139,0)</f>
        <v>0</v>
      </c>
      <c r="BH139" s="203">
        <f>IF(N139="sníž. přenesená",J139,0)</f>
        <v>0</v>
      </c>
      <c r="BI139" s="203">
        <f>IF(N139="nulová",J139,0)</f>
        <v>0</v>
      </c>
      <c r="BJ139" s="23" t="s">
        <v>24</v>
      </c>
      <c r="BK139" s="203">
        <f>ROUND(I139*H139,2)</f>
        <v>0</v>
      </c>
      <c r="BL139" s="23" t="s">
        <v>141</v>
      </c>
      <c r="BM139" s="23" t="s">
        <v>228</v>
      </c>
    </row>
    <row r="140" spans="2:47" s="1" customFormat="1" ht="27">
      <c r="B140" s="40"/>
      <c r="C140" s="62"/>
      <c r="D140" s="204" t="s">
        <v>151</v>
      </c>
      <c r="E140" s="62"/>
      <c r="F140" s="205" t="s">
        <v>229</v>
      </c>
      <c r="G140" s="62"/>
      <c r="H140" s="62"/>
      <c r="I140" s="162"/>
      <c r="J140" s="62"/>
      <c r="K140" s="62"/>
      <c r="L140" s="60"/>
      <c r="M140" s="206"/>
      <c r="N140" s="41"/>
      <c r="O140" s="41"/>
      <c r="P140" s="41"/>
      <c r="Q140" s="41"/>
      <c r="R140" s="41"/>
      <c r="S140" s="41"/>
      <c r="T140" s="77"/>
      <c r="AT140" s="23" t="s">
        <v>151</v>
      </c>
      <c r="AU140" s="23" t="s">
        <v>134</v>
      </c>
    </row>
    <row r="141" spans="2:47" s="1" customFormat="1" ht="27">
      <c r="B141" s="40"/>
      <c r="C141" s="62"/>
      <c r="D141" s="204" t="s">
        <v>143</v>
      </c>
      <c r="E141" s="62"/>
      <c r="F141" s="205" t="s">
        <v>230</v>
      </c>
      <c r="G141" s="62"/>
      <c r="H141" s="62"/>
      <c r="I141" s="162"/>
      <c r="J141" s="62"/>
      <c r="K141" s="62"/>
      <c r="L141" s="60"/>
      <c r="M141" s="206"/>
      <c r="N141" s="41"/>
      <c r="O141" s="41"/>
      <c r="P141" s="41"/>
      <c r="Q141" s="41"/>
      <c r="R141" s="41"/>
      <c r="S141" s="41"/>
      <c r="T141" s="77"/>
      <c r="AT141" s="23" t="s">
        <v>143</v>
      </c>
      <c r="AU141" s="23" t="s">
        <v>134</v>
      </c>
    </row>
    <row r="142" spans="2:51" s="11" customFormat="1" ht="13.5">
      <c r="B142" s="209"/>
      <c r="C142" s="210"/>
      <c r="D142" s="207" t="s">
        <v>162</v>
      </c>
      <c r="E142" s="211" t="s">
        <v>22</v>
      </c>
      <c r="F142" s="212" t="s">
        <v>231</v>
      </c>
      <c r="G142" s="210"/>
      <c r="H142" s="213">
        <v>52.3077677419355</v>
      </c>
      <c r="I142" s="214"/>
      <c r="J142" s="210"/>
      <c r="K142" s="210"/>
      <c r="L142" s="215"/>
      <c r="M142" s="216"/>
      <c r="N142" s="217"/>
      <c r="O142" s="217"/>
      <c r="P142" s="217"/>
      <c r="Q142" s="217"/>
      <c r="R142" s="217"/>
      <c r="S142" s="217"/>
      <c r="T142" s="218"/>
      <c r="AT142" s="219" t="s">
        <v>162</v>
      </c>
      <c r="AU142" s="219" t="s">
        <v>134</v>
      </c>
      <c r="AV142" s="11" t="s">
        <v>82</v>
      </c>
      <c r="AW142" s="11" t="s">
        <v>164</v>
      </c>
      <c r="AX142" s="11" t="s">
        <v>24</v>
      </c>
      <c r="AY142" s="219" t="s">
        <v>133</v>
      </c>
    </row>
    <row r="143" spans="2:65" s="1" customFormat="1" ht="31.5" customHeight="1">
      <c r="B143" s="40"/>
      <c r="C143" s="192" t="s">
        <v>10</v>
      </c>
      <c r="D143" s="192" t="s">
        <v>136</v>
      </c>
      <c r="E143" s="193" t="s">
        <v>232</v>
      </c>
      <c r="F143" s="194" t="s">
        <v>233</v>
      </c>
      <c r="G143" s="195" t="s">
        <v>149</v>
      </c>
      <c r="H143" s="196">
        <v>84.175</v>
      </c>
      <c r="I143" s="197"/>
      <c r="J143" s="198">
        <f>ROUND(I143*H143,2)</f>
        <v>0</v>
      </c>
      <c r="K143" s="194" t="s">
        <v>140</v>
      </c>
      <c r="L143" s="60"/>
      <c r="M143" s="199" t="s">
        <v>22</v>
      </c>
      <c r="N143" s="200" t="s">
        <v>44</v>
      </c>
      <c r="O143" s="41"/>
      <c r="P143" s="201">
        <f>O143*H143</f>
        <v>0</v>
      </c>
      <c r="Q143" s="201">
        <v>0</v>
      </c>
      <c r="R143" s="201">
        <f>Q143*H143</f>
        <v>0</v>
      </c>
      <c r="S143" s="201">
        <v>0.034</v>
      </c>
      <c r="T143" s="202">
        <f>S143*H143</f>
        <v>2.86195</v>
      </c>
      <c r="AR143" s="23" t="s">
        <v>141</v>
      </c>
      <c r="AT143" s="23" t="s">
        <v>136</v>
      </c>
      <c r="AU143" s="23" t="s">
        <v>134</v>
      </c>
      <c r="AY143" s="23" t="s">
        <v>133</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141</v>
      </c>
      <c r="BM143" s="23" t="s">
        <v>234</v>
      </c>
    </row>
    <row r="144" spans="2:47" s="1" customFormat="1" ht="27">
      <c r="B144" s="40"/>
      <c r="C144" s="62"/>
      <c r="D144" s="204" t="s">
        <v>151</v>
      </c>
      <c r="E144" s="62"/>
      <c r="F144" s="205" t="s">
        <v>229</v>
      </c>
      <c r="G144" s="62"/>
      <c r="H144" s="62"/>
      <c r="I144" s="162"/>
      <c r="J144" s="62"/>
      <c r="K144" s="62"/>
      <c r="L144" s="60"/>
      <c r="M144" s="206"/>
      <c r="N144" s="41"/>
      <c r="O144" s="41"/>
      <c r="P144" s="41"/>
      <c r="Q144" s="41"/>
      <c r="R144" s="41"/>
      <c r="S144" s="41"/>
      <c r="T144" s="77"/>
      <c r="AT144" s="23" t="s">
        <v>151</v>
      </c>
      <c r="AU144" s="23" t="s">
        <v>134</v>
      </c>
    </row>
    <row r="145" spans="2:47" s="1" customFormat="1" ht="27">
      <c r="B145" s="40"/>
      <c r="C145" s="62"/>
      <c r="D145" s="204" t="s">
        <v>143</v>
      </c>
      <c r="E145" s="62"/>
      <c r="F145" s="205" t="s">
        <v>235</v>
      </c>
      <c r="G145" s="62"/>
      <c r="H145" s="62"/>
      <c r="I145" s="162"/>
      <c r="J145" s="62"/>
      <c r="K145" s="62"/>
      <c r="L145" s="60"/>
      <c r="M145" s="206"/>
      <c r="N145" s="41"/>
      <c r="O145" s="41"/>
      <c r="P145" s="41"/>
      <c r="Q145" s="41"/>
      <c r="R145" s="41"/>
      <c r="S145" s="41"/>
      <c r="T145" s="77"/>
      <c r="AT145" s="23" t="s">
        <v>143</v>
      </c>
      <c r="AU145" s="23" t="s">
        <v>134</v>
      </c>
    </row>
    <row r="146" spans="2:51" s="11" customFormat="1" ht="13.5">
      <c r="B146" s="209"/>
      <c r="C146" s="210"/>
      <c r="D146" s="207" t="s">
        <v>162</v>
      </c>
      <c r="E146" s="211" t="s">
        <v>22</v>
      </c>
      <c r="F146" s="212" t="s">
        <v>236</v>
      </c>
      <c r="G146" s="210"/>
      <c r="H146" s="213">
        <v>84.175</v>
      </c>
      <c r="I146" s="214"/>
      <c r="J146" s="210"/>
      <c r="K146" s="210"/>
      <c r="L146" s="215"/>
      <c r="M146" s="216"/>
      <c r="N146" s="217"/>
      <c r="O146" s="217"/>
      <c r="P146" s="217"/>
      <c r="Q146" s="217"/>
      <c r="R146" s="217"/>
      <c r="S146" s="217"/>
      <c r="T146" s="218"/>
      <c r="AT146" s="219" t="s">
        <v>162</v>
      </c>
      <c r="AU146" s="219" t="s">
        <v>134</v>
      </c>
      <c r="AV146" s="11" t="s">
        <v>82</v>
      </c>
      <c r="AW146" s="11" t="s">
        <v>164</v>
      </c>
      <c r="AX146" s="11" t="s">
        <v>24</v>
      </c>
      <c r="AY146" s="219" t="s">
        <v>133</v>
      </c>
    </row>
    <row r="147" spans="2:65" s="1" customFormat="1" ht="31.5" customHeight="1">
      <c r="B147" s="40"/>
      <c r="C147" s="192" t="s">
        <v>237</v>
      </c>
      <c r="D147" s="192" t="s">
        <v>136</v>
      </c>
      <c r="E147" s="193" t="s">
        <v>238</v>
      </c>
      <c r="F147" s="194" t="s">
        <v>239</v>
      </c>
      <c r="G147" s="195" t="s">
        <v>149</v>
      </c>
      <c r="H147" s="196">
        <v>23.45</v>
      </c>
      <c r="I147" s="197"/>
      <c r="J147" s="198">
        <f>ROUND(I147*H147,2)</f>
        <v>0</v>
      </c>
      <c r="K147" s="194" t="s">
        <v>140</v>
      </c>
      <c r="L147" s="60"/>
      <c r="M147" s="199" t="s">
        <v>22</v>
      </c>
      <c r="N147" s="200" t="s">
        <v>44</v>
      </c>
      <c r="O147" s="41"/>
      <c r="P147" s="201">
        <f>O147*H147</f>
        <v>0</v>
      </c>
      <c r="Q147" s="201">
        <v>0</v>
      </c>
      <c r="R147" s="201">
        <f>Q147*H147</f>
        <v>0</v>
      </c>
      <c r="S147" s="201">
        <v>0.046</v>
      </c>
      <c r="T147" s="202">
        <f>S147*H147</f>
        <v>1.0787</v>
      </c>
      <c r="AR147" s="23" t="s">
        <v>141</v>
      </c>
      <c r="AT147" s="23" t="s">
        <v>136</v>
      </c>
      <c r="AU147" s="23" t="s">
        <v>134</v>
      </c>
      <c r="AY147" s="23" t="s">
        <v>133</v>
      </c>
      <c r="BE147" s="203">
        <f>IF(N147="základní",J147,0)</f>
        <v>0</v>
      </c>
      <c r="BF147" s="203">
        <f>IF(N147="snížená",J147,0)</f>
        <v>0</v>
      </c>
      <c r="BG147" s="203">
        <f>IF(N147="zákl. přenesená",J147,0)</f>
        <v>0</v>
      </c>
      <c r="BH147" s="203">
        <f>IF(N147="sníž. přenesená",J147,0)</f>
        <v>0</v>
      </c>
      <c r="BI147" s="203">
        <f>IF(N147="nulová",J147,0)</f>
        <v>0</v>
      </c>
      <c r="BJ147" s="23" t="s">
        <v>24</v>
      </c>
      <c r="BK147" s="203">
        <f>ROUND(I147*H147,2)</f>
        <v>0</v>
      </c>
      <c r="BL147" s="23" t="s">
        <v>141</v>
      </c>
      <c r="BM147" s="23" t="s">
        <v>240</v>
      </c>
    </row>
    <row r="148" spans="2:47" s="1" customFormat="1" ht="27">
      <c r="B148" s="40"/>
      <c r="C148" s="62"/>
      <c r="D148" s="204" t="s">
        <v>151</v>
      </c>
      <c r="E148" s="62"/>
      <c r="F148" s="205" t="s">
        <v>241</v>
      </c>
      <c r="G148" s="62"/>
      <c r="H148" s="62"/>
      <c r="I148" s="162"/>
      <c r="J148" s="62"/>
      <c r="K148" s="62"/>
      <c r="L148" s="60"/>
      <c r="M148" s="206"/>
      <c r="N148" s="41"/>
      <c r="O148" s="41"/>
      <c r="P148" s="41"/>
      <c r="Q148" s="41"/>
      <c r="R148" s="41"/>
      <c r="S148" s="41"/>
      <c r="T148" s="77"/>
      <c r="AT148" s="23" t="s">
        <v>151</v>
      </c>
      <c r="AU148" s="23" t="s">
        <v>134</v>
      </c>
    </row>
    <row r="149" spans="2:47" s="1" customFormat="1" ht="27">
      <c r="B149" s="40"/>
      <c r="C149" s="62"/>
      <c r="D149" s="204" t="s">
        <v>143</v>
      </c>
      <c r="E149" s="62"/>
      <c r="F149" s="205" t="s">
        <v>242</v>
      </c>
      <c r="G149" s="62"/>
      <c r="H149" s="62"/>
      <c r="I149" s="162"/>
      <c r="J149" s="62"/>
      <c r="K149" s="62"/>
      <c r="L149" s="60"/>
      <c r="M149" s="206"/>
      <c r="N149" s="41"/>
      <c r="O149" s="41"/>
      <c r="P149" s="41"/>
      <c r="Q149" s="41"/>
      <c r="R149" s="41"/>
      <c r="S149" s="41"/>
      <c r="T149" s="77"/>
      <c r="AT149" s="23" t="s">
        <v>143</v>
      </c>
      <c r="AU149" s="23" t="s">
        <v>134</v>
      </c>
    </row>
    <row r="150" spans="2:51" s="11" customFormat="1" ht="13.5">
      <c r="B150" s="209"/>
      <c r="C150" s="210"/>
      <c r="D150" s="207" t="s">
        <v>162</v>
      </c>
      <c r="E150" s="211" t="s">
        <v>22</v>
      </c>
      <c r="F150" s="212" t="s">
        <v>243</v>
      </c>
      <c r="G150" s="210"/>
      <c r="H150" s="213">
        <v>23.45</v>
      </c>
      <c r="I150" s="214"/>
      <c r="J150" s="210"/>
      <c r="K150" s="210"/>
      <c r="L150" s="215"/>
      <c r="M150" s="216"/>
      <c r="N150" s="217"/>
      <c r="O150" s="217"/>
      <c r="P150" s="217"/>
      <c r="Q150" s="217"/>
      <c r="R150" s="217"/>
      <c r="S150" s="217"/>
      <c r="T150" s="218"/>
      <c r="AT150" s="219" t="s">
        <v>162</v>
      </c>
      <c r="AU150" s="219" t="s">
        <v>134</v>
      </c>
      <c r="AV150" s="11" t="s">
        <v>82</v>
      </c>
      <c r="AW150" s="11" t="s">
        <v>164</v>
      </c>
      <c r="AX150" s="11" t="s">
        <v>24</v>
      </c>
      <c r="AY150" s="219" t="s">
        <v>133</v>
      </c>
    </row>
    <row r="151" spans="2:65" s="1" customFormat="1" ht="31.5" customHeight="1">
      <c r="B151" s="40"/>
      <c r="C151" s="192" t="s">
        <v>244</v>
      </c>
      <c r="D151" s="192" t="s">
        <v>136</v>
      </c>
      <c r="E151" s="193" t="s">
        <v>245</v>
      </c>
      <c r="F151" s="194" t="s">
        <v>246</v>
      </c>
      <c r="G151" s="195" t="s">
        <v>149</v>
      </c>
      <c r="H151" s="196">
        <v>0.88</v>
      </c>
      <c r="I151" s="197"/>
      <c r="J151" s="198">
        <f>ROUND(I151*H151,2)</f>
        <v>0</v>
      </c>
      <c r="K151" s="194" t="s">
        <v>140</v>
      </c>
      <c r="L151" s="60"/>
      <c r="M151" s="199" t="s">
        <v>22</v>
      </c>
      <c r="N151" s="200" t="s">
        <v>44</v>
      </c>
      <c r="O151" s="41"/>
      <c r="P151" s="201">
        <f>O151*H151</f>
        <v>0</v>
      </c>
      <c r="Q151" s="201">
        <v>0</v>
      </c>
      <c r="R151" s="201">
        <f>Q151*H151</f>
        <v>0</v>
      </c>
      <c r="S151" s="201">
        <v>0.068</v>
      </c>
      <c r="T151" s="202">
        <f>S151*H151</f>
        <v>0.059840000000000004</v>
      </c>
      <c r="AR151" s="23" t="s">
        <v>141</v>
      </c>
      <c r="AT151" s="23" t="s">
        <v>136</v>
      </c>
      <c r="AU151" s="23" t="s">
        <v>134</v>
      </c>
      <c r="AY151" s="23" t="s">
        <v>133</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141</v>
      </c>
      <c r="BM151" s="23" t="s">
        <v>247</v>
      </c>
    </row>
    <row r="152" spans="2:47" s="1" customFormat="1" ht="27">
      <c r="B152" s="40"/>
      <c r="C152" s="62"/>
      <c r="D152" s="204" t="s">
        <v>151</v>
      </c>
      <c r="E152" s="62"/>
      <c r="F152" s="205" t="s">
        <v>248</v>
      </c>
      <c r="G152" s="62"/>
      <c r="H152" s="62"/>
      <c r="I152" s="162"/>
      <c r="J152" s="62"/>
      <c r="K152" s="62"/>
      <c r="L152" s="60"/>
      <c r="M152" s="206"/>
      <c r="N152" s="41"/>
      <c r="O152" s="41"/>
      <c r="P152" s="41"/>
      <c r="Q152" s="41"/>
      <c r="R152" s="41"/>
      <c r="S152" s="41"/>
      <c r="T152" s="77"/>
      <c r="AT152" s="23" t="s">
        <v>151</v>
      </c>
      <c r="AU152" s="23" t="s">
        <v>134</v>
      </c>
    </row>
    <row r="153" spans="2:47" s="1" customFormat="1" ht="27">
      <c r="B153" s="40"/>
      <c r="C153" s="62"/>
      <c r="D153" s="207" t="s">
        <v>143</v>
      </c>
      <c r="E153" s="62"/>
      <c r="F153" s="208" t="s">
        <v>249</v>
      </c>
      <c r="G153" s="62"/>
      <c r="H153" s="62"/>
      <c r="I153" s="162"/>
      <c r="J153" s="62"/>
      <c r="K153" s="62"/>
      <c r="L153" s="60"/>
      <c r="M153" s="206"/>
      <c r="N153" s="41"/>
      <c r="O153" s="41"/>
      <c r="P153" s="41"/>
      <c r="Q153" s="41"/>
      <c r="R153" s="41"/>
      <c r="S153" s="41"/>
      <c r="T153" s="77"/>
      <c r="AT153" s="23" t="s">
        <v>143</v>
      </c>
      <c r="AU153" s="23" t="s">
        <v>134</v>
      </c>
    </row>
    <row r="154" spans="2:65" s="1" customFormat="1" ht="44.25" customHeight="1">
      <c r="B154" s="40"/>
      <c r="C154" s="192" t="s">
        <v>250</v>
      </c>
      <c r="D154" s="192" t="s">
        <v>136</v>
      </c>
      <c r="E154" s="193" t="s">
        <v>251</v>
      </c>
      <c r="F154" s="194" t="s">
        <v>252</v>
      </c>
      <c r="G154" s="195" t="s">
        <v>253</v>
      </c>
      <c r="H154" s="196">
        <v>16.56</v>
      </c>
      <c r="I154" s="197"/>
      <c r="J154" s="198">
        <f>ROUND(I154*H154,2)</f>
        <v>0</v>
      </c>
      <c r="K154" s="194" t="s">
        <v>140</v>
      </c>
      <c r="L154" s="60"/>
      <c r="M154" s="199" t="s">
        <v>22</v>
      </c>
      <c r="N154" s="200" t="s">
        <v>44</v>
      </c>
      <c r="O154" s="41"/>
      <c r="P154" s="201">
        <f>O154*H154</f>
        <v>0</v>
      </c>
      <c r="Q154" s="201">
        <v>0</v>
      </c>
      <c r="R154" s="201">
        <f>Q154*H154</f>
        <v>0</v>
      </c>
      <c r="S154" s="201">
        <v>0</v>
      </c>
      <c r="T154" s="202">
        <f>S154*H154</f>
        <v>0</v>
      </c>
      <c r="AR154" s="23" t="s">
        <v>141</v>
      </c>
      <c r="AT154" s="23" t="s">
        <v>136</v>
      </c>
      <c r="AU154" s="23" t="s">
        <v>134</v>
      </c>
      <c r="AY154" s="23" t="s">
        <v>133</v>
      </c>
      <c r="BE154" s="203">
        <f>IF(N154="základní",J154,0)</f>
        <v>0</v>
      </c>
      <c r="BF154" s="203">
        <f>IF(N154="snížená",J154,0)</f>
        <v>0</v>
      </c>
      <c r="BG154" s="203">
        <f>IF(N154="zákl. přenesená",J154,0)</f>
        <v>0</v>
      </c>
      <c r="BH154" s="203">
        <f>IF(N154="sníž. přenesená",J154,0)</f>
        <v>0</v>
      </c>
      <c r="BI154" s="203">
        <f>IF(N154="nulová",J154,0)</f>
        <v>0</v>
      </c>
      <c r="BJ154" s="23" t="s">
        <v>24</v>
      </c>
      <c r="BK154" s="203">
        <f>ROUND(I154*H154,2)</f>
        <v>0</v>
      </c>
      <c r="BL154" s="23" t="s">
        <v>141</v>
      </c>
      <c r="BM154" s="23" t="s">
        <v>254</v>
      </c>
    </row>
    <row r="155" spans="2:47" s="1" customFormat="1" ht="54">
      <c r="B155" s="40"/>
      <c r="C155" s="62"/>
      <c r="D155" s="207" t="s">
        <v>151</v>
      </c>
      <c r="E155" s="62"/>
      <c r="F155" s="208" t="s">
        <v>255</v>
      </c>
      <c r="G155" s="62"/>
      <c r="H155" s="62"/>
      <c r="I155" s="162"/>
      <c r="J155" s="62"/>
      <c r="K155" s="62"/>
      <c r="L155" s="60"/>
      <c r="M155" s="206"/>
      <c r="N155" s="41"/>
      <c r="O155" s="41"/>
      <c r="P155" s="41"/>
      <c r="Q155" s="41"/>
      <c r="R155" s="41"/>
      <c r="S155" s="41"/>
      <c r="T155" s="77"/>
      <c r="AT155" s="23" t="s">
        <v>151</v>
      </c>
      <c r="AU155" s="23" t="s">
        <v>134</v>
      </c>
    </row>
    <row r="156" spans="2:65" s="1" customFormat="1" ht="44.25" customHeight="1">
      <c r="B156" s="40"/>
      <c r="C156" s="192" t="s">
        <v>256</v>
      </c>
      <c r="D156" s="192" t="s">
        <v>136</v>
      </c>
      <c r="E156" s="193" t="s">
        <v>257</v>
      </c>
      <c r="F156" s="194" t="s">
        <v>258</v>
      </c>
      <c r="G156" s="195" t="s">
        <v>253</v>
      </c>
      <c r="H156" s="196">
        <v>12.42</v>
      </c>
      <c r="I156" s="197"/>
      <c r="J156" s="198">
        <f>ROUND(I156*H156,2)</f>
        <v>0</v>
      </c>
      <c r="K156" s="194" t="s">
        <v>140</v>
      </c>
      <c r="L156" s="60"/>
      <c r="M156" s="199" t="s">
        <v>22</v>
      </c>
      <c r="N156" s="200" t="s">
        <v>44</v>
      </c>
      <c r="O156" s="41"/>
      <c r="P156" s="201">
        <f>O156*H156</f>
        <v>0</v>
      </c>
      <c r="Q156" s="201">
        <v>0</v>
      </c>
      <c r="R156" s="201">
        <f>Q156*H156</f>
        <v>0</v>
      </c>
      <c r="S156" s="201">
        <v>0</v>
      </c>
      <c r="T156" s="202">
        <f>S156*H156</f>
        <v>0</v>
      </c>
      <c r="AR156" s="23" t="s">
        <v>141</v>
      </c>
      <c r="AT156" s="23" t="s">
        <v>136</v>
      </c>
      <c r="AU156" s="23" t="s">
        <v>134</v>
      </c>
      <c r="AY156" s="23" t="s">
        <v>133</v>
      </c>
      <c r="BE156" s="203">
        <f>IF(N156="základní",J156,0)</f>
        <v>0</v>
      </c>
      <c r="BF156" s="203">
        <f>IF(N156="snížená",J156,0)</f>
        <v>0</v>
      </c>
      <c r="BG156" s="203">
        <f>IF(N156="zákl. přenesená",J156,0)</f>
        <v>0</v>
      </c>
      <c r="BH156" s="203">
        <f>IF(N156="sníž. přenesená",J156,0)</f>
        <v>0</v>
      </c>
      <c r="BI156" s="203">
        <f>IF(N156="nulová",J156,0)</f>
        <v>0</v>
      </c>
      <c r="BJ156" s="23" t="s">
        <v>24</v>
      </c>
      <c r="BK156" s="203">
        <f>ROUND(I156*H156,2)</f>
        <v>0</v>
      </c>
      <c r="BL156" s="23" t="s">
        <v>141</v>
      </c>
      <c r="BM156" s="23" t="s">
        <v>259</v>
      </c>
    </row>
    <row r="157" spans="2:47" s="1" customFormat="1" ht="54">
      <c r="B157" s="40"/>
      <c r="C157" s="62"/>
      <c r="D157" s="207" t="s">
        <v>151</v>
      </c>
      <c r="E157" s="62"/>
      <c r="F157" s="208" t="s">
        <v>255</v>
      </c>
      <c r="G157" s="62"/>
      <c r="H157" s="62"/>
      <c r="I157" s="162"/>
      <c r="J157" s="62"/>
      <c r="K157" s="62"/>
      <c r="L157" s="60"/>
      <c r="M157" s="206"/>
      <c r="N157" s="41"/>
      <c r="O157" s="41"/>
      <c r="P157" s="41"/>
      <c r="Q157" s="41"/>
      <c r="R157" s="41"/>
      <c r="S157" s="41"/>
      <c r="T157" s="77"/>
      <c r="AT157" s="23" t="s">
        <v>151</v>
      </c>
      <c r="AU157" s="23" t="s">
        <v>134</v>
      </c>
    </row>
    <row r="158" spans="2:65" s="1" customFormat="1" ht="31.5" customHeight="1">
      <c r="B158" s="40"/>
      <c r="C158" s="192" t="s">
        <v>260</v>
      </c>
      <c r="D158" s="192" t="s">
        <v>136</v>
      </c>
      <c r="E158" s="193" t="s">
        <v>261</v>
      </c>
      <c r="F158" s="194" t="s">
        <v>262</v>
      </c>
      <c r="G158" s="195" t="s">
        <v>253</v>
      </c>
      <c r="H158" s="196">
        <v>8.28</v>
      </c>
      <c r="I158" s="197"/>
      <c r="J158" s="198">
        <f>ROUND(I158*H158,2)</f>
        <v>0</v>
      </c>
      <c r="K158" s="194" t="s">
        <v>140</v>
      </c>
      <c r="L158" s="60"/>
      <c r="M158" s="199" t="s">
        <v>22</v>
      </c>
      <c r="N158" s="200" t="s">
        <v>44</v>
      </c>
      <c r="O158" s="41"/>
      <c r="P158" s="201">
        <f>O158*H158</f>
        <v>0</v>
      </c>
      <c r="Q158" s="201">
        <v>0</v>
      </c>
      <c r="R158" s="201">
        <f>Q158*H158</f>
        <v>0</v>
      </c>
      <c r="S158" s="201">
        <v>0</v>
      </c>
      <c r="T158" s="202">
        <f>S158*H158</f>
        <v>0</v>
      </c>
      <c r="AR158" s="23" t="s">
        <v>141</v>
      </c>
      <c r="AT158" s="23" t="s">
        <v>136</v>
      </c>
      <c r="AU158" s="23" t="s">
        <v>134</v>
      </c>
      <c r="AY158" s="23" t="s">
        <v>133</v>
      </c>
      <c r="BE158" s="203">
        <f>IF(N158="základní",J158,0)</f>
        <v>0</v>
      </c>
      <c r="BF158" s="203">
        <f>IF(N158="snížená",J158,0)</f>
        <v>0</v>
      </c>
      <c r="BG158" s="203">
        <f>IF(N158="zákl. přenesená",J158,0)</f>
        <v>0</v>
      </c>
      <c r="BH158" s="203">
        <f>IF(N158="sníž. přenesená",J158,0)</f>
        <v>0</v>
      </c>
      <c r="BI158" s="203">
        <f>IF(N158="nulová",J158,0)</f>
        <v>0</v>
      </c>
      <c r="BJ158" s="23" t="s">
        <v>24</v>
      </c>
      <c r="BK158" s="203">
        <f>ROUND(I158*H158,2)</f>
        <v>0</v>
      </c>
      <c r="BL158" s="23" t="s">
        <v>141</v>
      </c>
      <c r="BM158" s="23" t="s">
        <v>263</v>
      </c>
    </row>
    <row r="159" spans="2:47" s="1" customFormat="1" ht="121.5">
      <c r="B159" s="40"/>
      <c r="C159" s="62"/>
      <c r="D159" s="207" t="s">
        <v>151</v>
      </c>
      <c r="E159" s="62"/>
      <c r="F159" s="208" t="s">
        <v>264</v>
      </c>
      <c r="G159" s="62"/>
      <c r="H159" s="62"/>
      <c r="I159" s="162"/>
      <c r="J159" s="62"/>
      <c r="K159" s="62"/>
      <c r="L159" s="60"/>
      <c r="M159" s="206"/>
      <c r="N159" s="41"/>
      <c r="O159" s="41"/>
      <c r="P159" s="41"/>
      <c r="Q159" s="41"/>
      <c r="R159" s="41"/>
      <c r="S159" s="41"/>
      <c r="T159" s="77"/>
      <c r="AT159" s="23" t="s">
        <v>151</v>
      </c>
      <c r="AU159" s="23" t="s">
        <v>134</v>
      </c>
    </row>
    <row r="160" spans="2:65" s="1" customFormat="1" ht="44.25" customHeight="1">
      <c r="B160" s="40"/>
      <c r="C160" s="192" t="s">
        <v>9</v>
      </c>
      <c r="D160" s="192" t="s">
        <v>136</v>
      </c>
      <c r="E160" s="193" t="s">
        <v>265</v>
      </c>
      <c r="F160" s="194" t="s">
        <v>266</v>
      </c>
      <c r="G160" s="195" t="s">
        <v>253</v>
      </c>
      <c r="H160" s="196">
        <v>41.4</v>
      </c>
      <c r="I160" s="197"/>
      <c r="J160" s="198">
        <f>ROUND(I160*H160,2)</f>
        <v>0</v>
      </c>
      <c r="K160" s="194" t="s">
        <v>140</v>
      </c>
      <c r="L160" s="60"/>
      <c r="M160" s="199" t="s">
        <v>22</v>
      </c>
      <c r="N160" s="200" t="s">
        <v>44</v>
      </c>
      <c r="O160" s="41"/>
      <c r="P160" s="201">
        <f>O160*H160</f>
        <v>0</v>
      </c>
      <c r="Q160" s="201">
        <v>0</v>
      </c>
      <c r="R160" s="201">
        <f>Q160*H160</f>
        <v>0</v>
      </c>
      <c r="S160" s="201">
        <v>0</v>
      </c>
      <c r="T160" s="202">
        <f>S160*H160</f>
        <v>0</v>
      </c>
      <c r="AR160" s="23" t="s">
        <v>141</v>
      </c>
      <c r="AT160" s="23" t="s">
        <v>136</v>
      </c>
      <c r="AU160" s="23" t="s">
        <v>134</v>
      </c>
      <c r="AY160" s="23" t="s">
        <v>133</v>
      </c>
      <c r="BE160" s="203">
        <f>IF(N160="základní",J160,0)</f>
        <v>0</v>
      </c>
      <c r="BF160" s="203">
        <f>IF(N160="snížená",J160,0)</f>
        <v>0</v>
      </c>
      <c r="BG160" s="203">
        <f>IF(N160="zákl. přenesená",J160,0)</f>
        <v>0</v>
      </c>
      <c r="BH160" s="203">
        <f>IF(N160="sníž. přenesená",J160,0)</f>
        <v>0</v>
      </c>
      <c r="BI160" s="203">
        <f>IF(N160="nulová",J160,0)</f>
        <v>0</v>
      </c>
      <c r="BJ160" s="23" t="s">
        <v>24</v>
      </c>
      <c r="BK160" s="203">
        <f>ROUND(I160*H160,2)</f>
        <v>0</v>
      </c>
      <c r="BL160" s="23" t="s">
        <v>141</v>
      </c>
      <c r="BM160" s="23" t="s">
        <v>267</v>
      </c>
    </row>
    <row r="161" spans="2:47" s="1" customFormat="1" ht="121.5">
      <c r="B161" s="40"/>
      <c r="C161" s="62"/>
      <c r="D161" s="207" t="s">
        <v>151</v>
      </c>
      <c r="E161" s="62"/>
      <c r="F161" s="208" t="s">
        <v>264</v>
      </c>
      <c r="G161" s="62"/>
      <c r="H161" s="62"/>
      <c r="I161" s="162"/>
      <c r="J161" s="62"/>
      <c r="K161" s="62"/>
      <c r="L161" s="60"/>
      <c r="M161" s="206"/>
      <c r="N161" s="41"/>
      <c r="O161" s="41"/>
      <c r="P161" s="41"/>
      <c r="Q161" s="41"/>
      <c r="R161" s="41"/>
      <c r="S161" s="41"/>
      <c r="T161" s="77"/>
      <c r="AT161" s="23" t="s">
        <v>151</v>
      </c>
      <c r="AU161" s="23" t="s">
        <v>134</v>
      </c>
    </row>
    <row r="162" spans="2:65" s="1" customFormat="1" ht="31.5" customHeight="1">
      <c r="B162" s="40"/>
      <c r="C162" s="192" t="s">
        <v>268</v>
      </c>
      <c r="D162" s="192" t="s">
        <v>136</v>
      </c>
      <c r="E162" s="193" t="s">
        <v>269</v>
      </c>
      <c r="F162" s="194" t="s">
        <v>270</v>
      </c>
      <c r="G162" s="195" t="s">
        <v>253</v>
      </c>
      <c r="H162" s="196">
        <v>8.28</v>
      </c>
      <c r="I162" s="197"/>
      <c r="J162" s="198">
        <f>ROUND(I162*H162,2)</f>
        <v>0</v>
      </c>
      <c r="K162" s="194" t="s">
        <v>140</v>
      </c>
      <c r="L162" s="60"/>
      <c r="M162" s="199" t="s">
        <v>22</v>
      </c>
      <c r="N162" s="200" t="s">
        <v>44</v>
      </c>
      <c r="O162" s="41"/>
      <c r="P162" s="201">
        <f>O162*H162</f>
        <v>0</v>
      </c>
      <c r="Q162" s="201">
        <v>0</v>
      </c>
      <c r="R162" s="201">
        <f>Q162*H162</f>
        <v>0</v>
      </c>
      <c r="S162" s="201">
        <v>0</v>
      </c>
      <c r="T162" s="202">
        <f>S162*H162</f>
        <v>0</v>
      </c>
      <c r="AR162" s="23" t="s">
        <v>141</v>
      </c>
      <c r="AT162" s="23" t="s">
        <v>136</v>
      </c>
      <c r="AU162" s="23" t="s">
        <v>134</v>
      </c>
      <c r="AY162" s="23" t="s">
        <v>133</v>
      </c>
      <c r="BE162" s="203">
        <f>IF(N162="základní",J162,0)</f>
        <v>0</v>
      </c>
      <c r="BF162" s="203">
        <f>IF(N162="snížená",J162,0)</f>
        <v>0</v>
      </c>
      <c r="BG162" s="203">
        <f>IF(N162="zákl. přenesená",J162,0)</f>
        <v>0</v>
      </c>
      <c r="BH162" s="203">
        <f>IF(N162="sníž. přenesená",J162,0)</f>
        <v>0</v>
      </c>
      <c r="BI162" s="203">
        <f>IF(N162="nulová",J162,0)</f>
        <v>0</v>
      </c>
      <c r="BJ162" s="23" t="s">
        <v>24</v>
      </c>
      <c r="BK162" s="203">
        <f>ROUND(I162*H162,2)</f>
        <v>0</v>
      </c>
      <c r="BL162" s="23" t="s">
        <v>141</v>
      </c>
      <c r="BM162" s="23" t="s">
        <v>271</v>
      </c>
    </row>
    <row r="163" spans="2:47" s="1" customFormat="1" ht="81">
      <c r="B163" s="40"/>
      <c r="C163" s="62"/>
      <c r="D163" s="207" t="s">
        <v>151</v>
      </c>
      <c r="E163" s="62"/>
      <c r="F163" s="208" t="s">
        <v>272</v>
      </c>
      <c r="G163" s="62"/>
      <c r="H163" s="62"/>
      <c r="I163" s="162"/>
      <c r="J163" s="62"/>
      <c r="K163" s="62"/>
      <c r="L163" s="60"/>
      <c r="M163" s="206"/>
      <c r="N163" s="41"/>
      <c r="O163" s="41"/>
      <c r="P163" s="41"/>
      <c r="Q163" s="41"/>
      <c r="R163" s="41"/>
      <c r="S163" s="41"/>
      <c r="T163" s="77"/>
      <c r="AT163" s="23" t="s">
        <v>151</v>
      </c>
      <c r="AU163" s="23" t="s">
        <v>134</v>
      </c>
    </row>
    <row r="164" spans="2:65" s="1" customFormat="1" ht="31.5" customHeight="1">
      <c r="B164" s="40"/>
      <c r="C164" s="192" t="s">
        <v>273</v>
      </c>
      <c r="D164" s="192" t="s">
        <v>136</v>
      </c>
      <c r="E164" s="193" t="s">
        <v>274</v>
      </c>
      <c r="F164" s="194" t="s">
        <v>275</v>
      </c>
      <c r="G164" s="195" t="s">
        <v>253</v>
      </c>
      <c r="H164" s="196">
        <v>74.52</v>
      </c>
      <c r="I164" s="197"/>
      <c r="J164" s="198">
        <f>ROUND(I164*H164,2)</f>
        <v>0</v>
      </c>
      <c r="K164" s="194" t="s">
        <v>140</v>
      </c>
      <c r="L164" s="60"/>
      <c r="M164" s="199" t="s">
        <v>22</v>
      </c>
      <c r="N164" s="200" t="s">
        <v>44</v>
      </c>
      <c r="O164" s="41"/>
      <c r="P164" s="201">
        <f>O164*H164</f>
        <v>0</v>
      </c>
      <c r="Q164" s="201">
        <v>0</v>
      </c>
      <c r="R164" s="201">
        <f>Q164*H164</f>
        <v>0</v>
      </c>
      <c r="S164" s="201">
        <v>0</v>
      </c>
      <c r="T164" s="202">
        <f>S164*H164</f>
        <v>0</v>
      </c>
      <c r="AR164" s="23" t="s">
        <v>141</v>
      </c>
      <c r="AT164" s="23" t="s">
        <v>136</v>
      </c>
      <c r="AU164" s="23" t="s">
        <v>134</v>
      </c>
      <c r="AY164" s="23" t="s">
        <v>133</v>
      </c>
      <c r="BE164" s="203">
        <f>IF(N164="základní",J164,0)</f>
        <v>0</v>
      </c>
      <c r="BF164" s="203">
        <f>IF(N164="snížená",J164,0)</f>
        <v>0</v>
      </c>
      <c r="BG164" s="203">
        <f>IF(N164="zákl. přenesená",J164,0)</f>
        <v>0</v>
      </c>
      <c r="BH164" s="203">
        <f>IF(N164="sníž. přenesená",J164,0)</f>
        <v>0</v>
      </c>
      <c r="BI164" s="203">
        <f>IF(N164="nulová",J164,0)</f>
        <v>0</v>
      </c>
      <c r="BJ164" s="23" t="s">
        <v>24</v>
      </c>
      <c r="BK164" s="203">
        <f>ROUND(I164*H164,2)</f>
        <v>0</v>
      </c>
      <c r="BL164" s="23" t="s">
        <v>141</v>
      </c>
      <c r="BM164" s="23" t="s">
        <v>276</v>
      </c>
    </row>
    <row r="165" spans="2:47" s="1" customFormat="1" ht="81">
      <c r="B165" s="40"/>
      <c r="C165" s="62"/>
      <c r="D165" s="207" t="s">
        <v>151</v>
      </c>
      <c r="E165" s="62"/>
      <c r="F165" s="208" t="s">
        <v>272</v>
      </c>
      <c r="G165" s="62"/>
      <c r="H165" s="62"/>
      <c r="I165" s="162"/>
      <c r="J165" s="62"/>
      <c r="K165" s="62"/>
      <c r="L165" s="60"/>
      <c r="M165" s="206"/>
      <c r="N165" s="41"/>
      <c r="O165" s="41"/>
      <c r="P165" s="41"/>
      <c r="Q165" s="41"/>
      <c r="R165" s="41"/>
      <c r="S165" s="41"/>
      <c r="T165" s="77"/>
      <c r="AT165" s="23" t="s">
        <v>151</v>
      </c>
      <c r="AU165" s="23" t="s">
        <v>134</v>
      </c>
    </row>
    <row r="166" spans="2:65" s="1" customFormat="1" ht="22.5" customHeight="1">
      <c r="B166" s="40"/>
      <c r="C166" s="192" t="s">
        <v>277</v>
      </c>
      <c r="D166" s="192" t="s">
        <v>136</v>
      </c>
      <c r="E166" s="193" t="s">
        <v>278</v>
      </c>
      <c r="F166" s="194" t="s">
        <v>279</v>
      </c>
      <c r="G166" s="195" t="s">
        <v>253</v>
      </c>
      <c r="H166" s="196">
        <v>2.23</v>
      </c>
      <c r="I166" s="197"/>
      <c r="J166" s="198">
        <f>ROUND(I166*H166,2)</f>
        <v>0</v>
      </c>
      <c r="K166" s="194" t="s">
        <v>140</v>
      </c>
      <c r="L166" s="60"/>
      <c r="M166" s="199" t="s">
        <v>22</v>
      </c>
      <c r="N166" s="200" t="s">
        <v>44</v>
      </c>
      <c r="O166" s="41"/>
      <c r="P166" s="201">
        <f>O166*H166</f>
        <v>0</v>
      </c>
      <c r="Q166" s="201">
        <v>0</v>
      </c>
      <c r="R166" s="201">
        <f>Q166*H166</f>
        <v>0</v>
      </c>
      <c r="S166" s="201">
        <v>0</v>
      </c>
      <c r="T166" s="202">
        <f>S166*H166</f>
        <v>0</v>
      </c>
      <c r="AR166" s="23" t="s">
        <v>141</v>
      </c>
      <c r="AT166" s="23" t="s">
        <v>136</v>
      </c>
      <c r="AU166" s="23" t="s">
        <v>134</v>
      </c>
      <c r="AY166" s="23" t="s">
        <v>133</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141</v>
      </c>
      <c r="BM166" s="23" t="s">
        <v>280</v>
      </c>
    </row>
    <row r="167" spans="2:47" s="1" customFormat="1" ht="67.5">
      <c r="B167" s="40"/>
      <c r="C167" s="62"/>
      <c r="D167" s="207" t="s">
        <v>151</v>
      </c>
      <c r="E167" s="62"/>
      <c r="F167" s="208" t="s">
        <v>281</v>
      </c>
      <c r="G167" s="62"/>
      <c r="H167" s="62"/>
      <c r="I167" s="162"/>
      <c r="J167" s="62"/>
      <c r="K167" s="62"/>
      <c r="L167" s="60"/>
      <c r="M167" s="206"/>
      <c r="N167" s="41"/>
      <c r="O167" s="41"/>
      <c r="P167" s="41"/>
      <c r="Q167" s="41"/>
      <c r="R167" s="41"/>
      <c r="S167" s="41"/>
      <c r="T167" s="77"/>
      <c r="AT167" s="23" t="s">
        <v>151</v>
      </c>
      <c r="AU167" s="23" t="s">
        <v>134</v>
      </c>
    </row>
    <row r="168" spans="2:65" s="1" customFormat="1" ht="22.5" customHeight="1">
      <c r="B168" s="40"/>
      <c r="C168" s="192" t="s">
        <v>282</v>
      </c>
      <c r="D168" s="192" t="s">
        <v>136</v>
      </c>
      <c r="E168" s="193" t="s">
        <v>283</v>
      </c>
      <c r="F168" s="194" t="s">
        <v>284</v>
      </c>
      <c r="G168" s="195" t="s">
        <v>253</v>
      </c>
      <c r="H168" s="196">
        <v>6.05</v>
      </c>
      <c r="I168" s="197"/>
      <c r="J168" s="198">
        <f>ROUND(I168*H168,2)</f>
        <v>0</v>
      </c>
      <c r="K168" s="194" t="s">
        <v>140</v>
      </c>
      <c r="L168" s="60"/>
      <c r="M168" s="199" t="s">
        <v>22</v>
      </c>
      <c r="N168" s="200" t="s">
        <v>44</v>
      </c>
      <c r="O168" s="41"/>
      <c r="P168" s="201">
        <f>O168*H168</f>
        <v>0</v>
      </c>
      <c r="Q168" s="201">
        <v>0</v>
      </c>
      <c r="R168" s="201">
        <f>Q168*H168</f>
        <v>0</v>
      </c>
      <c r="S168" s="201">
        <v>0</v>
      </c>
      <c r="T168" s="202">
        <f>S168*H168</f>
        <v>0</v>
      </c>
      <c r="AR168" s="23" t="s">
        <v>141</v>
      </c>
      <c r="AT168" s="23" t="s">
        <v>136</v>
      </c>
      <c r="AU168" s="23" t="s">
        <v>134</v>
      </c>
      <c r="AY168" s="23" t="s">
        <v>133</v>
      </c>
      <c r="BE168" s="203">
        <f>IF(N168="základní",J168,0)</f>
        <v>0</v>
      </c>
      <c r="BF168" s="203">
        <f>IF(N168="snížená",J168,0)</f>
        <v>0</v>
      </c>
      <c r="BG168" s="203">
        <f>IF(N168="zákl. přenesená",J168,0)</f>
        <v>0</v>
      </c>
      <c r="BH168" s="203">
        <f>IF(N168="sníž. přenesená",J168,0)</f>
        <v>0</v>
      </c>
      <c r="BI168" s="203">
        <f>IF(N168="nulová",J168,0)</f>
        <v>0</v>
      </c>
      <c r="BJ168" s="23" t="s">
        <v>24</v>
      </c>
      <c r="BK168" s="203">
        <f>ROUND(I168*H168,2)</f>
        <v>0</v>
      </c>
      <c r="BL168" s="23" t="s">
        <v>141</v>
      </c>
      <c r="BM168" s="23" t="s">
        <v>285</v>
      </c>
    </row>
    <row r="169" spans="2:47" s="1" customFormat="1" ht="67.5">
      <c r="B169" s="40"/>
      <c r="C169" s="62"/>
      <c r="D169" s="204" t="s">
        <v>151</v>
      </c>
      <c r="E169" s="62"/>
      <c r="F169" s="205" t="s">
        <v>281</v>
      </c>
      <c r="G169" s="62"/>
      <c r="H169" s="62"/>
      <c r="I169" s="162"/>
      <c r="J169" s="62"/>
      <c r="K169" s="62"/>
      <c r="L169" s="60"/>
      <c r="M169" s="206"/>
      <c r="N169" s="41"/>
      <c r="O169" s="41"/>
      <c r="P169" s="41"/>
      <c r="Q169" s="41"/>
      <c r="R169" s="41"/>
      <c r="S169" s="41"/>
      <c r="T169" s="77"/>
      <c r="AT169" s="23" t="s">
        <v>151</v>
      </c>
      <c r="AU169" s="23" t="s">
        <v>134</v>
      </c>
    </row>
    <row r="170" spans="2:63" s="10" customFormat="1" ht="22.35" customHeight="1">
      <c r="B170" s="175"/>
      <c r="C170" s="176"/>
      <c r="D170" s="189" t="s">
        <v>72</v>
      </c>
      <c r="E170" s="190" t="s">
        <v>286</v>
      </c>
      <c r="F170" s="190" t="s">
        <v>287</v>
      </c>
      <c r="G170" s="176"/>
      <c r="H170" s="176"/>
      <c r="I170" s="179"/>
      <c r="J170" s="191">
        <f>BK170</f>
        <v>0</v>
      </c>
      <c r="K170" s="176"/>
      <c r="L170" s="181"/>
      <c r="M170" s="182"/>
      <c r="N170" s="183"/>
      <c r="O170" s="183"/>
      <c r="P170" s="184">
        <f>P171</f>
        <v>0</v>
      </c>
      <c r="Q170" s="183"/>
      <c r="R170" s="184">
        <f>R171</f>
        <v>0</v>
      </c>
      <c r="S170" s="183"/>
      <c r="T170" s="185">
        <f>T171</f>
        <v>0</v>
      </c>
      <c r="AR170" s="186" t="s">
        <v>24</v>
      </c>
      <c r="AT170" s="187" t="s">
        <v>72</v>
      </c>
      <c r="AU170" s="187" t="s">
        <v>82</v>
      </c>
      <c r="AY170" s="186" t="s">
        <v>133</v>
      </c>
      <c r="BK170" s="188">
        <f>BK171</f>
        <v>0</v>
      </c>
    </row>
    <row r="171" spans="2:65" s="1" customFormat="1" ht="22.5" customHeight="1">
      <c r="B171" s="40"/>
      <c r="C171" s="192" t="s">
        <v>288</v>
      </c>
      <c r="D171" s="192" t="s">
        <v>136</v>
      </c>
      <c r="E171" s="193" t="s">
        <v>289</v>
      </c>
      <c r="F171" s="194" t="s">
        <v>290</v>
      </c>
      <c r="G171" s="195" t="s">
        <v>253</v>
      </c>
      <c r="H171" s="196">
        <v>11.901</v>
      </c>
      <c r="I171" s="197"/>
      <c r="J171" s="198">
        <f>ROUND(I171*H171,2)</f>
        <v>0</v>
      </c>
      <c r="K171" s="194" t="s">
        <v>22</v>
      </c>
      <c r="L171" s="60"/>
      <c r="M171" s="199" t="s">
        <v>22</v>
      </c>
      <c r="N171" s="200" t="s">
        <v>44</v>
      </c>
      <c r="O171" s="41"/>
      <c r="P171" s="201">
        <f>O171*H171</f>
        <v>0</v>
      </c>
      <c r="Q171" s="201">
        <v>0</v>
      </c>
      <c r="R171" s="201">
        <f>Q171*H171</f>
        <v>0</v>
      </c>
      <c r="S171" s="201">
        <v>0</v>
      </c>
      <c r="T171" s="202">
        <f>S171*H171</f>
        <v>0</v>
      </c>
      <c r="AR171" s="23" t="s">
        <v>141</v>
      </c>
      <c r="AT171" s="23" t="s">
        <v>136</v>
      </c>
      <c r="AU171" s="23" t="s">
        <v>134</v>
      </c>
      <c r="AY171" s="23" t="s">
        <v>133</v>
      </c>
      <c r="BE171" s="203">
        <f>IF(N171="základní",J171,0)</f>
        <v>0</v>
      </c>
      <c r="BF171" s="203">
        <f>IF(N171="snížená",J171,0)</f>
        <v>0</v>
      </c>
      <c r="BG171" s="203">
        <f>IF(N171="zákl. přenesená",J171,0)</f>
        <v>0</v>
      </c>
      <c r="BH171" s="203">
        <f>IF(N171="sníž. přenesená",J171,0)</f>
        <v>0</v>
      </c>
      <c r="BI171" s="203">
        <f>IF(N171="nulová",J171,0)</f>
        <v>0</v>
      </c>
      <c r="BJ171" s="23" t="s">
        <v>24</v>
      </c>
      <c r="BK171" s="203">
        <f>ROUND(I171*H171,2)</f>
        <v>0</v>
      </c>
      <c r="BL171" s="23" t="s">
        <v>141</v>
      </c>
      <c r="BM171" s="23" t="s">
        <v>291</v>
      </c>
    </row>
    <row r="172" spans="2:63" s="10" customFormat="1" ht="37.35" customHeight="1">
      <c r="B172" s="175"/>
      <c r="C172" s="176"/>
      <c r="D172" s="177" t="s">
        <v>72</v>
      </c>
      <c r="E172" s="178" t="s">
        <v>292</v>
      </c>
      <c r="F172" s="178" t="s">
        <v>293</v>
      </c>
      <c r="G172" s="176"/>
      <c r="H172" s="176"/>
      <c r="I172" s="179"/>
      <c r="J172" s="180">
        <f>BK172</f>
        <v>0</v>
      </c>
      <c r="K172" s="176"/>
      <c r="L172" s="181"/>
      <c r="M172" s="182"/>
      <c r="N172" s="183"/>
      <c r="O172" s="183"/>
      <c r="P172" s="184">
        <f>P173+P187+P216</f>
        <v>0</v>
      </c>
      <c r="Q172" s="183"/>
      <c r="R172" s="184">
        <f>R173+R187+R216</f>
        <v>0.198</v>
      </c>
      <c r="S172" s="183"/>
      <c r="T172" s="185">
        <f>T173+T187+T216</f>
        <v>0.242183</v>
      </c>
      <c r="AR172" s="186" t="s">
        <v>82</v>
      </c>
      <c r="AT172" s="187" t="s">
        <v>72</v>
      </c>
      <c r="AU172" s="187" t="s">
        <v>73</v>
      </c>
      <c r="AY172" s="186" t="s">
        <v>133</v>
      </c>
      <c r="BK172" s="188">
        <f>BK173+BK187+BK216</f>
        <v>0</v>
      </c>
    </row>
    <row r="173" spans="2:63" s="10" customFormat="1" ht="19.9" customHeight="1">
      <c r="B173" s="175"/>
      <c r="C173" s="176"/>
      <c r="D173" s="189" t="s">
        <v>72</v>
      </c>
      <c r="E173" s="190" t="s">
        <v>294</v>
      </c>
      <c r="F173" s="190" t="s">
        <v>295</v>
      </c>
      <c r="G173" s="176"/>
      <c r="H173" s="176"/>
      <c r="I173" s="179"/>
      <c r="J173" s="191">
        <f>BK173</f>
        <v>0</v>
      </c>
      <c r="K173" s="176"/>
      <c r="L173" s="181"/>
      <c r="M173" s="182"/>
      <c r="N173" s="183"/>
      <c r="O173" s="183"/>
      <c r="P173" s="184">
        <f>SUM(P174:P186)</f>
        <v>0</v>
      </c>
      <c r="Q173" s="183"/>
      <c r="R173" s="184">
        <f>SUM(R174:R186)</f>
        <v>0</v>
      </c>
      <c r="S173" s="183"/>
      <c r="T173" s="185">
        <f>SUM(T174:T186)</f>
        <v>0</v>
      </c>
      <c r="AR173" s="186" t="s">
        <v>82</v>
      </c>
      <c r="AT173" s="187" t="s">
        <v>72</v>
      </c>
      <c r="AU173" s="187" t="s">
        <v>24</v>
      </c>
      <c r="AY173" s="186" t="s">
        <v>133</v>
      </c>
      <c r="BK173" s="188">
        <f>SUM(BK174:BK186)</f>
        <v>0</v>
      </c>
    </row>
    <row r="174" spans="2:65" s="1" customFormat="1" ht="22.5" customHeight="1">
      <c r="B174" s="40"/>
      <c r="C174" s="192" t="s">
        <v>296</v>
      </c>
      <c r="D174" s="192" t="s">
        <v>136</v>
      </c>
      <c r="E174" s="193" t="s">
        <v>297</v>
      </c>
      <c r="F174" s="194" t="s">
        <v>298</v>
      </c>
      <c r="G174" s="195" t="s">
        <v>210</v>
      </c>
      <c r="H174" s="196">
        <v>28.5</v>
      </c>
      <c r="I174" s="197"/>
      <c r="J174" s="198">
        <f>ROUND(I174*H174,2)</f>
        <v>0</v>
      </c>
      <c r="K174" s="194" t="s">
        <v>22</v>
      </c>
      <c r="L174" s="60"/>
      <c r="M174" s="199" t="s">
        <v>22</v>
      </c>
      <c r="N174" s="200" t="s">
        <v>44</v>
      </c>
      <c r="O174" s="41"/>
      <c r="P174" s="201">
        <f>O174*H174</f>
        <v>0</v>
      </c>
      <c r="Q174" s="201">
        <v>0</v>
      </c>
      <c r="R174" s="201">
        <f>Q174*H174</f>
        <v>0</v>
      </c>
      <c r="S174" s="201">
        <v>0</v>
      </c>
      <c r="T174" s="202">
        <f>S174*H174</f>
        <v>0</v>
      </c>
      <c r="AR174" s="23" t="s">
        <v>237</v>
      </c>
      <c r="AT174" s="23" t="s">
        <v>136</v>
      </c>
      <c r="AU174" s="23" t="s">
        <v>82</v>
      </c>
      <c r="AY174" s="23" t="s">
        <v>133</v>
      </c>
      <c r="BE174" s="203">
        <f>IF(N174="základní",J174,0)</f>
        <v>0</v>
      </c>
      <c r="BF174" s="203">
        <f>IF(N174="snížená",J174,0)</f>
        <v>0</v>
      </c>
      <c r="BG174" s="203">
        <f>IF(N174="zákl. přenesená",J174,0)</f>
        <v>0</v>
      </c>
      <c r="BH174" s="203">
        <f>IF(N174="sníž. přenesená",J174,0)</f>
        <v>0</v>
      </c>
      <c r="BI174" s="203">
        <f>IF(N174="nulová",J174,0)</f>
        <v>0</v>
      </c>
      <c r="BJ174" s="23" t="s">
        <v>24</v>
      </c>
      <c r="BK174" s="203">
        <f>ROUND(I174*H174,2)</f>
        <v>0</v>
      </c>
      <c r="BL174" s="23" t="s">
        <v>237</v>
      </c>
      <c r="BM174" s="23" t="s">
        <v>299</v>
      </c>
    </row>
    <row r="175" spans="2:51" s="11" customFormat="1" ht="13.5">
      <c r="B175" s="209"/>
      <c r="C175" s="210"/>
      <c r="D175" s="207" t="s">
        <v>162</v>
      </c>
      <c r="E175" s="211" t="s">
        <v>22</v>
      </c>
      <c r="F175" s="212" t="s">
        <v>300</v>
      </c>
      <c r="G175" s="210"/>
      <c r="H175" s="213">
        <v>28.5</v>
      </c>
      <c r="I175" s="214"/>
      <c r="J175" s="210"/>
      <c r="K175" s="210"/>
      <c r="L175" s="215"/>
      <c r="M175" s="216"/>
      <c r="N175" s="217"/>
      <c r="O175" s="217"/>
      <c r="P175" s="217"/>
      <c r="Q175" s="217"/>
      <c r="R175" s="217"/>
      <c r="S175" s="217"/>
      <c r="T175" s="218"/>
      <c r="AT175" s="219" t="s">
        <v>162</v>
      </c>
      <c r="AU175" s="219" t="s">
        <v>82</v>
      </c>
      <c r="AV175" s="11" t="s">
        <v>82</v>
      </c>
      <c r="AW175" s="11" t="s">
        <v>164</v>
      </c>
      <c r="AX175" s="11" t="s">
        <v>24</v>
      </c>
      <c r="AY175" s="219" t="s">
        <v>133</v>
      </c>
    </row>
    <row r="176" spans="2:65" s="1" customFormat="1" ht="22.5" customHeight="1">
      <c r="B176" s="40"/>
      <c r="C176" s="192" t="s">
        <v>301</v>
      </c>
      <c r="D176" s="192" t="s">
        <v>136</v>
      </c>
      <c r="E176" s="193" t="s">
        <v>302</v>
      </c>
      <c r="F176" s="194" t="s">
        <v>303</v>
      </c>
      <c r="G176" s="195" t="s">
        <v>304</v>
      </c>
      <c r="H176" s="196">
        <v>45.5</v>
      </c>
      <c r="I176" s="197"/>
      <c r="J176" s="198">
        <f>ROUND(I176*H176,2)</f>
        <v>0</v>
      </c>
      <c r="K176" s="194" t="s">
        <v>22</v>
      </c>
      <c r="L176" s="60"/>
      <c r="M176" s="199" t="s">
        <v>22</v>
      </c>
      <c r="N176" s="200" t="s">
        <v>44</v>
      </c>
      <c r="O176" s="41"/>
      <c r="P176" s="201">
        <f>O176*H176</f>
        <v>0</v>
      </c>
      <c r="Q176" s="201">
        <v>0</v>
      </c>
      <c r="R176" s="201">
        <f>Q176*H176</f>
        <v>0</v>
      </c>
      <c r="S176" s="201">
        <v>0</v>
      </c>
      <c r="T176" s="202">
        <f>S176*H176</f>
        <v>0</v>
      </c>
      <c r="AR176" s="23" t="s">
        <v>237</v>
      </c>
      <c r="AT176" s="23" t="s">
        <v>136</v>
      </c>
      <c r="AU176" s="23" t="s">
        <v>82</v>
      </c>
      <c r="AY176" s="23" t="s">
        <v>133</v>
      </c>
      <c r="BE176" s="203">
        <f>IF(N176="základní",J176,0)</f>
        <v>0</v>
      </c>
      <c r="BF176" s="203">
        <f>IF(N176="snížená",J176,0)</f>
        <v>0</v>
      </c>
      <c r="BG176" s="203">
        <f>IF(N176="zákl. přenesená",J176,0)</f>
        <v>0</v>
      </c>
      <c r="BH176" s="203">
        <f>IF(N176="sníž. přenesená",J176,0)</f>
        <v>0</v>
      </c>
      <c r="BI176" s="203">
        <f>IF(N176="nulová",J176,0)</f>
        <v>0</v>
      </c>
      <c r="BJ176" s="23" t="s">
        <v>24</v>
      </c>
      <c r="BK176" s="203">
        <f>ROUND(I176*H176,2)</f>
        <v>0</v>
      </c>
      <c r="BL176" s="23" t="s">
        <v>237</v>
      </c>
      <c r="BM176" s="23" t="s">
        <v>305</v>
      </c>
    </row>
    <row r="177" spans="2:47" s="1" customFormat="1" ht="27">
      <c r="B177" s="40"/>
      <c r="C177" s="62"/>
      <c r="D177" s="204" t="s">
        <v>143</v>
      </c>
      <c r="E177" s="62"/>
      <c r="F177" s="205" t="s">
        <v>306</v>
      </c>
      <c r="G177" s="62"/>
      <c r="H177" s="62"/>
      <c r="I177" s="162"/>
      <c r="J177" s="62"/>
      <c r="K177" s="62"/>
      <c r="L177" s="60"/>
      <c r="M177" s="206"/>
      <c r="N177" s="41"/>
      <c r="O177" s="41"/>
      <c r="P177" s="41"/>
      <c r="Q177" s="41"/>
      <c r="R177" s="41"/>
      <c r="S177" s="41"/>
      <c r="T177" s="77"/>
      <c r="AT177" s="23" t="s">
        <v>143</v>
      </c>
      <c r="AU177" s="23" t="s">
        <v>82</v>
      </c>
    </row>
    <row r="178" spans="2:51" s="11" customFormat="1" ht="13.5">
      <c r="B178" s="209"/>
      <c r="C178" s="210"/>
      <c r="D178" s="207" t="s">
        <v>162</v>
      </c>
      <c r="E178" s="211" t="s">
        <v>22</v>
      </c>
      <c r="F178" s="212" t="s">
        <v>307</v>
      </c>
      <c r="G178" s="210"/>
      <c r="H178" s="213">
        <v>45.5</v>
      </c>
      <c r="I178" s="214"/>
      <c r="J178" s="210"/>
      <c r="K178" s="210"/>
      <c r="L178" s="215"/>
      <c r="M178" s="216"/>
      <c r="N178" s="217"/>
      <c r="O178" s="217"/>
      <c r="P178" s="217"/>
      <c r="Q178" s="217"/>
      <c r="R178" s="217"/>
      <c r="S178" s="217"/>
      <c r="T178" s="218"/>
      <c r="AT178" s="219" t="s">
        <v>162</v>
      </c>
      <c r="AU178" s="219" t="s">
        <v>82</v>
      </c>
      <c r="AV178" s="11" t="s">
        <v>82</v>
      </c>
      <c r="AW178" s="11" t="s">
        <v>164</v>
      </c>
      <c r="AX178" s="11" t="s">
        <v>24</v>
      </c>
      <c r="AY178" s="219" t="s">
        <v>133</v>
      </c>
    </row>
    <row r="179" spans="2:65" s="1" customFormat="1" ht="22.5" customHeight="1">
      <c r="B179" s="40"/>
      <c r="C179" s="192" t="s">
        <v>308</v>
      </c>
      <c r="D179" s="192" t="s">
        <v>136</v>
      </c>
      <c r="E179" s="193" t="s">
        <v>309</v>
      </c>
      <c r="F179" s="194" t="s">
        <v>310</v>
      </c>
      <c r="G179" s="195" t="s">
        <v>304</v>
      </c>
      <c r="H179" s="196">
        <v>28.6</v>
      </c>
      <c r="I179" s="197"/>
      <c r="J179" s="198">
        <f>ROUND(I179*H179,2)</f>
        <v>0</v>
      </c>
      <c r="K179" s="194" t="s">
        <v>22</v>
      </c>
      <c r="L179" s="60"/>
      <c r="M179" s="199" t="s">
        <v>22</v>
      </c>
      <c r="N179" s="200" t="s">
        <v>44</v>
      </c>
      <c r="O179" s="41"/>
      <c r="P179" s="201">
        <f>O179*H179</f>
        <v>0</v>
      </c>
      <c r="Q179" s="201">
        <v>0</v>
      </c>
      <c r="R179" s="201">
        <f>Q179*H179</f>
        <v>0</v>
      </c>
      <c r="S179" s="201">
        <v>0</v>
      </c>
      <c r="T179" s="202">
        <f>S179*H179</f>
        <v>0</v>
      </c>
      <c r="AR179" s="23" t="s">
        <v>237</v>
      </c>
      <c r="AT179" s="23" t="s">
        <v>136</v>
      </c>
      <c r="AU179" s="23" t="s">
        <v>82</v>
      </c>
      <c r="AY179" s="23" t="s">
        <v>133</v>
      </c>
      <c r="BE179" s="203">
        <f>IF(N179="základní",J179,0)</f>
        <v>0</v>
      </c>
      <c r="BF179" s="203">
        <f>IF(N179="snížená",J179,0)</f>
        <v>0</v>
      </c>
      <c r="BG179" s="203">
        <f>IF(N179="zákl. přenesená",J179,0)</f>
        <v>0</v>
      </c>
      <c r="BH179" s="203">
        <f>IF(N179="sníž. přenesená",J179,0)</f>
        <v>0</v>
      </c>
      <c r="BI179" s="203">
        <f>IF(N179="nulová",J179,0)</f>
        <v>0</v>
      </c>
      <c r="BJ179" s="23" t="s">
        <v>24</v>
      </c>
      <c r="BK179" s="203">
        <f>ROUND(I179*H179,2)</f>
        <v>0</v>
      </c>
      <c r="BL179" s="23" t="s">
        <v>237</v>
      </c>
      <c r="BM179" s="23" t="s">
        <v>311</v>
      </c>
    </row>
    <row r="180" spans="2:47" s="1" customFormat="1" ht="27">
      <c r="B180" s="40"/>
      <c r="C180" s="62"/>
      <c r="D180" s="204" t="s">
        <v>143</v>
      </c>
      <c r="E180" s="62"/>
      <c r="F180" s="205" t="s">
        <v>312</v>
      </c>
      <c r="G180" s="62"/>
      <c r="H180" s="62"/>
      <c r="I180" s="162"/>
      <c r="J180" s="62"/>
      <c r="K180" s="62"/>
      <c r="L180" s="60"/>
      <c r="M180" s="206"/>
      <c r="N180" s="41"/>
      <c r="O180" s="41"/>
      <c r="P180" s="41"/>
      <c r="Q180" s="41"/>
      <c r="R180" s="41"/>
      <c r="S180" s="41"/>
      <c r="T180" s="77"/>
      <c r="AT180" s="23" t="s">
        <v>143</v>
      </c>
      <c r="AU180" s="23" t="s">
        <v>82</v>
      </c>
    </row>
    <row r="181" spans="2:51" s="11" customFormat="1" ht="13.5">
      <c r="B181" s="209"/>
      <c r="C181" s="210"/>
      <c r="D181" s="207" t="s">
        <v>162</v>
      </c>
      <c r="E181" s="211" t="s">
        <v>22</v>
      </c>
      <c r="F181" s="212" t="s">
        <v>313</v>
      </c>
      <c r="G181" s="210"/>
      <c r="H181" s="213">
        <v>28.6</v>
      </c>
      <c r="I181" s="214"/>
      <c r="J181" s="210"/>
      <c r="K181" s="210"/>
      <c r="L181" s="215"/>
      <c r="M181" s="216"/>
      <c r="N181" s="217"/>
      <c r="O181" s="217"/>
      <c r="P181" s="217"/>
      <c r="Q181" s="217"/>
      <c r="R181" s="217"/>
      <c r="S181" s="217"/>
      <c r="T181" s="218"/>
      <c r="AT181" s="219" t="s">
        <v>162</v>
      </c>
      <c r="AU181" s="219" t="s">
        <v>82</v>
      </c>
      <c r="AV181" s="11" t="s">
        <v>82</v>
      </c>
      <c r="AW181" s="11" t="s">
        <v>164</v>
      </c>
      <c r="AX181" s="11" t="s">
        <v>24</v>
      </c>
      <c r="AY181" s="219" t="s">
        <v>133</v>
      </c>
    </row>
    <row r="182" spans="2:65" s="1" customFormat="1" ht="22.5" customHeight="1">
      <c r="B182" s="40"/>
      <c r="C182" s="192" t="s">
        <v>314</v>
      </c>
      <c r="D182" s="192" t="s">
        <v>136</v>
      </c>
      <c r="E182" s="193" t="s">
        <v>315</v>
      </c>
      <c r="F182" s="194" t="s">
        <v>316</v>
      </c>
      <c r="G182" s="195" t="s">
        <v>210</v>
      </c>
      <c r="H182" s="196">
        <v>44</v>
      </c>
      <c r="I182" s="197"/>
      <c r="J182" s="198">
        <f>ROUND(I182*H182,2)</f>
        <v>0</v>
      </c>
      <c r="K182" s="194" t="s">
        <v>22</v>
      </c>
      <c r="L182" s="60"/>
      <c r="M182" s="199" t="s">
        <v>22</v>
      </c>
      <c r="N182" s="200" t="s">
        <v>44</v>
      </c>
      <c r="O182" s="41"/>
      <c r="P182" s="201">
        <f>O182*H182</f>
        <v>0</v>
      </c>
      <c r="Q182" s="201">
        <v>0</v>
      </c>
      <c r="R182" s="201">
        <f>Q182*H182</f>
        <v>0</v>
      </c>
      <c r="S182" s="201">
        <v>0</v>
      </c>
      <c r="T182" s="202">
        <f>S182*H182</f>
        <v>0</v>
      </c>
      <c r="AR182" s="23" t="s">
        <v>237</v>
      </c>
      <c r="AT182" s="23" t="s">
        <v>136</v>
      </c>
      <c r="AU182" s="23" t="s">
        <v>82</v>
      </c>
      <c r="AY182" s="23" t="s">
        <v>133</v>
      </c>
      <c r="BE182" s="203">
        <f>IF(N182="základní",J182,0)</f>
        <v>0</v>
      </c>
      <c r="BF182" s="203">
        <f>IF(N182="snížená",J182,0)</f>
        <v>0</v>
      </c>
      <c r="BG182" s="203">
        <f>IF(N182="zákl. přenesená",J182,0)</f>
        <v>0</v>
      </c>
      <c r="BH182" s="203">
        <f>IF(N182="sníž. přenesená",J182,0)</f>
        <v>0</v>
      </c>
      <c r="BI182" s="203">
        <f>IF(N182="nulová",J182,0)</f>
        <v>0</v>
      </c>
      <c r="BJ182" s="23" t="s">
        <v>24</v>
      </c>
      <c r="BK182" s="203">
        <f>ROUND(I182*H182,2)</f>
        <v>0</v>
      </c>
      <c r="BL182" s="23" t="s">
        <v>237</v>
      </c>
      <c r="BM182" s="23" t="s">
        <v>317</v>
      </c>
    </row>
    <row r="183" spans="2:47" s="1" customFormat="1" ht="27">
      <c r="B183" s="40"/>
      <c r="C183" s="62"/>
      <c r="D183" s="204" t="s">
        <v>143</v>
      </c>
      <c r="E183" s="62"/>
      <c r="F183" s="205" t="s">
        <v>312</v>
      </c>
      <c r="G183" s="62"/>
      <c r="H183" s="62"/>
      <c r="I183" s="162"/>
      <c r="J183" s="62"/>
      <c r="K183" s="62"/>
      <c r="L183" s="60"/>
      <c r="M183" s="206"/>
      <c r="N183" s="41"/>
      <c r="O183" s="41"/>
      <c r="P183" s="41"/>
      <c r="Q183" s="41"/>
      <c r="R183" s="41"/>
      <c r="S183" s="41"/>
      <c r="T183" s="77"/>
      <c r="AT183" s="23" t="s">
        <v>143</v>
      </c>
      <c r="AU183" s="23" t="s">
        <v>82</v>
      </c>
    </row>
    <row r="184" spans="2:51" s="11" customFormat="1" ht="13.5">
      <c r="B184" s="209"/>
      <c r="C184" s="210"/>
      <c r="D184" s="207" t="s">
        <v>162</v>
      </c>
      <c r="E184" s="211" t="s">
        <v>22</v>
      </c>
      <c r="F184" s="212" t="s">
        <v>223</v>
      </c>
      <c r="G184" s="210"/>
      <c r="H184" s="213">
        <v>44</v>
      </c>
      <c r="I184" s="214"/>
      <c r="J184" s="210"/>
      <c r="K184" s="210"/>
      <c r="L184" s="215"/>
      <c r="M184" s="216"/>
      <c r="N184" s="217"/>
      <c r="O184" s="217"/>
      <c r="P184" s="217"/>
      <c r="Q184" s="217"/>
      <c r="R184" s="217"/>
      <c r="S184" s="217"/>
      <c r="T184" s="218"/>
      <c r="AT184" s="219" t="s">
        <v>162</v>
      </c>
      <c r="AU184" s="219" t="s">
        <v>82</v>
      </c>
      <c r="AV184" s="11" t="s">
        <v>82</v>
      </c>
      <c r="AW184" s="11" t="s">
        <v>164</v>
      </c>
      <c r="AX184" s="11" t="s">
        <v>24</v>
      </c>
      <c r="AY184" s="219" t="s">
        <v>133</v>
      </c>
    </row>
    <row r="185" spans="2:65" s="1" customFormat="1" ht="31.5" customHeight="1">
      <c r="B185" s="40"/>
      <c r="C185" s="192" t="s">
        <v>318</v>
      </c>
      <c r="D185" s="192" t="s">
        <v>136</v>
      </c>
      <c r="E185" s="193" t="s">
        <v>319</v>
      </c>
      <c r="F185" s="194" t="s">
        <v>320</v>
      </c>
      <c r="G185" s="195" t="s">
        <v>253</v>
      </c>
      <c r="H185" s="196">
        <v>0.225</v>
      </c>
      <c r="I185" s="197"/>
      <c r="J185" s="198">
        <f>ROUND(I185*H185,2)</f>
        <v>0</v>
      </c>
      <c r="K185" s="194" t="s">
        <v>140</v>
      </c>
      <c r="L185" s="60"/>
      <c r="M185" s="199" t="s">
        <v>22</v>
      </c>
      <c r="N185" s="200" t="s">
        <v>44</v>
      </c>
      <c r="O185" s="41"/>
      <c r="P185" s="201">
        <f>O185*H185</f>
        <v>0</v>
      </c>
      <c r="Q185" s="201">
        <v>0</v>
      </c>
      <c r="R185" s="201">
        <f>Q185*H185</f>
        <v>0</v>
      </c>
      <c r="S185" s="201">
        <v>0</v>
      </c>
      <c r="T185" s="202">
        <f>S185*H185</f>
        <v>0</v>
      </c>
      <c r="AR185" s="23" t="s">
        <v>237</v>
      </c>
      <c r="AT185" s="23" t="s">
        <v>136</v>
      </c>
      <c r="AU185" s="23" t="s">
        <v>82</v>
      </c>
      <c r="AY185" s="23" t="s">
        <v>133</v>
      </c>
      <c r="BE185" s="203">
        <f>IF(N185="základní",J185,0)</f>
        <v>0</v>
      </c>
      <c r="BF185" s="203">
        <f>IF(N185="snížená",J185,0)</f>
        <v>0</v>
      </c>
      <c r="BG185" s="203">
        <f>IF(N185="zákl. přenesená",J185,0)</f>
        <v>0</v>
      </c>
      <c r="BH185" s="203">
        <f>IF(N185="sníž. přenesená",J185,0)</f>
        <v>0</v>
      </c>
      <c r="BI185" s="203">
        <f>IF(N185="nulová",J185,0)</f>
        <v>0</v>
      </c>
      <c r="BJ185" s="23" t="s">
        <v>24</v>
      </c>
      <c r="BK185" s="203">
        <f>ROUND(I185*H185,2)</f>
        <v>0</v>
      </c>
      <c r="BL185" s="23" t="s">
        <v>237</v>
      </c>
      <c r="BM185" s="23" t="s">
        <v>321</v>
      </c>
    </row>
    <row r="186" spans="2:47" s="1" customFormat="1" ht="121.5">
      <c r="B186" s="40"/>
      <c r="C186" s="62"/>
      <c r="D186" s="204" t="s">
        <v>151</v>
      </c>
      <c r="E186" s="62"/>
      <c r="F186" s="205" t="s">
        <v>322</v>
      </c>
      <c r="G186" s="62"/>
      <c r="H186" s="62"/>
      <c r="I186" s="162"/>
      <c r="J186" s="62"/>
      <c r="K186" s="62"/>
      <c r="L186" s="60"/>
      <c r="M186" s="206"/>
      <c r="N186" s="41"/>
      <c r="O186" s="41"/>
      <c r="P186" s="41"/>
      <c r="Q186" s="41"/>
      <c r="R186" s="41"/>
      <c r="S186" s="41"/>
      <c r="T186" s="77"/>
      <c r="AT186" s="23" t="s">
        <v>151</v>
      </c>
      <c r="AU186" s="23" t="s">
        <v>82</v>
      </c>
    </row>
    <row r="187" spans="2:63" s="10" customFormat="1" ht="29.85" customHeight="1">
      <c r="B187" s="175"/>
      <c r="C187" s="176"/>
      <c r="D187" s="189" t="s">
        <v>72</v>
      </c>
      <c r="E187" s="190" t="s">
        <v>323</v>
      </c>
      <c r="F187" s="190" t="s">
        <v>324</v>
      </c>
      <c r="G187" s="176"/>
      <c r="H187" s="176"/>
      <c r="I187" s="179"/>
      <c r="J187" s="191">
        <f>BK187</f>
        <v>0</v>
      </c>
      <c r="K187" s="176"/>
      <c r="L187" s="181"/>
      <c r="M187" s="182"/>
      <c r="N187" s="183"/>
      <c r="O187" s="183"/>
      <c r="P187" s="184">
        <f>SUM(P188:P215)</f>
        <v>0</v>
      </c>
      <c r="Q187" s="183"/>
      <c r="R187" s="184">
        <f>SUM(R188:R215)</f>
        <v>0.198</v>
      </c>
      <c r="S187" s="183"/>
      <c r="T187" s="185">
        <f>SUM(T188:T215)</f>
        <v>0.242183</v>
      </c>
      <c r="AR187" s="186" t="s">
        <v>82</v>
      </c>
      <c r="AT187" s="187" t="s">
        <v>72</v>
      </c>
      <c r="AU187" s="187" t="s">
        <v>24</v>
      </c>
      <c r="AY187" s="186" t="s">
        <v>133</v>
      </c>
      <c r="BK187" s="188">
        <f>SUM(BK188:BK215)</f>
        <v>0</v>
      </c>
    </row>
    <row r="188" spans="2:65" s="1" customFormat="1" ht="22.5" customHeight="1">
      <c r="B188" s="40"/>
      <c r="C188" s="192" t="s">
        <v>325</v>
      </c>
      <c r="D188" s="192" t="s">
        <v>136</v>
      </c>
      <c r="E188" s="193" t="s">
        <v>326</v>
      </c>
      <c r="F188" s="194" t="s">
        <v>327</v>
      </c>
      <c r="G188" s="195" t="s">
        <v>168</v>
      </c>
      <c r="H188" s="196">
        <v>22</v>
      </c>
      <c r="I188" s="197"/>
      <c r="J188" s="198">
        <f>ROUND(I188*H188,2)</f>
        <v>0</v>
      </c>
      <c r="K188" s="194" t="s">
        <v>140</v>
      </c>
      <c r="L188" s="60"/>
      <c r="M188" s="199" t="s">
        <v>22</v>
      </c>
      <c r="N188" s="200" t="s">
        <v>44</v>
      </c>
      <c r="O188" s="41"/>
      <c r="P188" s="201">
        <f>O188*H188</f>
        <v>0</v>
      </c>
      <c r="Q188" s="201">
        <v>0</v>
      </c>
      <c r="R188" s="201">
        <f>Q188*H188</f>
        <v>0</v>
      </c>
      <c r="S188" s="201">
        <v>0.003</v>
      </c>
      <c r="T188" s="202">
        <f>S188*H188</f>
        <v>0.066</v>
      </c>
      <c r="AR188" s="23" t="s">
        <v>237</v>
      </c>
      <c r="AT188" s="23" t="s">
        <v>136</v>
      </c>
      <c r="AU188" s="23" t="s">
        <v>82</v>
      </c>
      <c r="AY188" s="23" t="s">
        <v>133</v>
      </c>
      <c r="BE188" s="203">
        <f>IF(N188="základní",J188,0)</f>
        <v>0</v>
      </c>
      <c r="BF188" s="203">
        <f>IF(N188="snížená",J188,0)</f>
        <v>0</v>
      </c>
      <c r="BG188" s="203">
        <f>IF(N188="zákl. přenesená",J188,0)</f>
        <v>0</v>
      </c>
      <c r="BH188" s="203">
        <f>IF(N188="sníž. přenesená",J188,0)</f>
        <v>0</v>
      </c>
      <c r="BI188" s="203">
        <f>IF(N188="nulová",J188,0)</f>
        <v>0</v>
      </c>
      <c r="BJ188" s="23" t="s">
        <v>24</v>
      </c>
      <c r="BK188" s="203">
        <f>ROUND(I188*H188,2)</f>
        <v>0</v>
      </c>
      <c r="BL188" s="23" t="s">
        <v>237</v>
      </c>
      <c r="BM188" s="23" t="s">
        <v>328</v>
      </c>
    </row>
    <row r="189" spans="2:47" s="1" customFormat="1" ht="27">
      <c r="B189" s="40"/>
      <c r="C189" s="62"/>
      <c r="D189" s="207" t="s">
        <v>143</v>
      </c>
      <c r="E189" s="62"/>
      <c r="F189" s="208" t="s">
        <v>312</v>
      </c>
      <c r="G189" s="62"/>
      <c r="H189" s="62"/>
      <c r="I189" s="162"/>
      <c r="J189" s="62"/>
      <c r="K189" s="62"/>
      <c r="L189" s="60"/>
      <c r="M189" s="206"/>
      <c r="N189" s="41"/>
      <c r="O189" s="41"/>
      <c r="P189" s="41"/>
      <c r="Q189" s="41"/>
      <c r="R189" s="41"/>
      <c r="S189" s="41"/>
      <c r="T189" s="77"/>
      <c r="AT189" s="23" t="s">
        <v>143</v>
      </c>
      <c r="AU189" s="23" t="s">
        <v>82</v>
      </c>
    </row>
    <row r="190" spans="2:65" s="1" customFormat="1" ht="22.5" customHeight="1">
      <c r="B190" s="40"/>
      <c r="C190" s="192" t="s">
        <v>329</v>
      </c>
      <c r="D190" s="192" t="s">
        <v>136</v>
      </c>
      <c r="E190" s="193" t="s">
        <v>330</v>
      </c>
      <c r="F190" s="194" t="s">
        <v>331</v>
      </c>
      <c r="G190" s="195" t="s">
        <v>168</v>
      </c>
      <c r="H190" s="196">
        <v>35</v>
      </c>
      <c r="I190" s="197"/>
      <c r="J190" s="198">
        <f>ROUND(I190*H190,2)</f>
        <v>0</v>
      </c>
      <c r="K190" s="194" t="s">
        <v>140</v>
      </c>
      <c r="L190" s="60"/>
      <c r="M190" s="199" t="s">
        <v>22</v>
      </c>
      <c r="N190" s="200" t="s">
        <v>44</v>
      </c>
      <c r="O190" s="41"/>
      <c r="P190" s="201">
        <f>O190*H190</f>
        <v>0</v>
      </c>
      <c r="Q190" s="201">
        <v>0</v>
      </c>
      <c r="R190" s="201">
        <f>Q190*H190</f>
        <v>0</v>
      </c>
      <c r="S190" s="201">
        <v>0.005</v>
      </c>
      <c r="T190" s="202">
        <f>S190*H190</f>
        <v>0.17500000000000002</v>
      </c>
      <c r="AR190" s="23" t="s">
        <v>237</v>
      </c>
      <c r="AT190" s="23" t="s">
        <v>136</v>
      </c>
      <c r="AU190" s="23" t="s">
        <v>82</v>
      </c>
      <c r="AY190" s="23" t="s">
        <v>133</v>
      </c>
      <c r="BE190" s="203">
        <f>IF(N190="základní",J190,0)</f>
        <v>0</v>
      </c>
      <c r="BF190" s="203">
        <f>IF(N190="snížená",J190,0)</f>
        <v>0</v>
      </c>
      <c r="BG190" s="203">
        <f>IF(N190="zákl. přenesená",J190,0)</f>
        <v>0</v>
      </c>
      <c r="BH190" s="203">
        <f>IF(N190="sníž. přenesená",J190,0)</f>
        <v>0</v>
      </c>
      <c r="BI190" s="203">
        <f>IF(N190="nulová",J190,0)</f>
        <v>0</v>
      </c>
      <c r="BJ190" s="23" t="s">
        <v>24</v>
      </c>
      <c r="BK190" s="203">
        <f>ROUND(I190*H190,2)</f>
        <v>0</v>
      </c>
      <c r="BL190" s="23" t="s">
        <v>237</v>
      </c>
      <c r="BM190" s="23" t="s">
        <v>332</v>
      </c>
    </row>
    <row r="191" spans="2:47" s="1" customFormat="1" ht="27">
      <c r="B191" s="40"/>
      <c r="C191" s="62"/>
      <c r="D191" s="207" t="s">
        <v>143</v>
      </c>
      <c r="E191" s="62"/>
      <c r="F191" s="208" t="s">
        <v>306</v>
      </c>
      <c r="G191" s="62"/>
      <c r="H191" s="62"/>
      <c r="I191" s="162"/>
      <c r="J191" s="62"/>
      <c r="K191" s="62"/>
      <c r="L191" s="60"/>
      <c r="M191" s="206"/>
      <c r="N191" s="41"/>
      <c r="O191" s="41"/>
      <c r="P191" s="41"/>
      <c r="Q191" s="41"/>
      <c r="R191" s="41"/>
      <c r="S191" s="41"/>
      <c r="T191" s="77"/>
      <c r="AT191" s="23" t="s">
        <v>143</v>
      </c>
      <c r="AU191" s="23" t="s">
        <v>82</v>
      </c>
    </row>
    <row r="192" spans="2:65" s="1" customFormat="1" ht="22.5" customHeight="1">
      <c r="B192" s="40"/>
      <c r="C192" s="192" t="s">
        <v>333</v>
      </c>
      <c r="D192" s="192" t="s">
        <v>136</v>
      </c>
      <c r="E192" s="193" t="s">
        <v>334</v>
      </c>
      <c r="F192" s="194" t="s">
        <v>335</v>
      </c>
      <c r="G192" s="195" t="s">
        <v>336</v>
      </c>
      <c r="H192" s="196">
        <v>34</v>
      </c>
      <c r="I192" s="197"/>
      <c r="J192" s="198">
        <f>ROUND(I192*H192,2)</f>
        <v>0</v>
      </c>
      <c r="K192" s="194" t="s">
        <v>22</v>
      </c>
      <c r="L192" s="60"/>
      <c r="M192" s="199" t="s">
        <v>22</v>
      </c>
      <c r="N192" s="200" t="s">
        <v>44</v>
      </c>
      <c r="O192" s="41"/>
      <c r="P192" s="201">
        <f>O192*H192</f>
        <v>0</v>
      </c>
      <c r="Q192" s="201">
        <v>0</v>
      </c>
      <c r="R192" s="201">
        <f>Q192*H192</f>
        <v>0</v>
      </c>
      <c r="S192" s="201">
        <v>0</v>
      </c>
      <c r="T192" s="202">
        <f>S192*H192</f>
        <v>0</v>
      </c>
      <c r="AR192" s="23" t="s">
        <v>237</v>
      </c>
      <c r="AT192" s="23" t="s">
        <v>136</v>
      </c>
      <c r="AU192" s="23" t="s">
        <v>82</v>
      </c>
      <c r="AY192" s="23" t="s">
        <v>133</v>
      </c>
      <c r="BE192" s="203">
        <f>IF(N192="základní",J192,0)</f>
        <v>0</v>
      </c>
      <c r="BF192" s="203">
        <f>IF(N192="snížená",J192,0)</f>
        <v>0</v>
      </c>
      <c r="BG192" s="203">
        <f>IF(N192="zákl. přenesená",J192,0)</f>
        <v>0</v>
      </c>
      <c r="BH192" s="203">
        <f>IF(N192="sníž. přenesená",J192,0)</f>
        <v>0</v>
      </c>
      <c r="BI192" s="203">
        <f>IF(N192="nulová",J192,0)</f>
        <v>0</v>
      </c>
      <c r="BJ192" s="23" t="s">
        <v>24</v>
      </c>
      <c r="BK192" s="203">
        <f>ROUND(I192*H192,2)</f>
        <v>0</v>
      </c>
      <c r="BL192" s="23" t="s">
        <v>237</v>
      </c>
      <c r="BM192" s="23" t="s">
        <v>337</v>
      </c>
    </row>
    <row r="193" spans="2:47" s="1" customFormat="1" ht="27">
      <c r="B193" s="40"/>
      <c r="C193" s="62"/>
      <c r="D193" s="207" t="s">
        <v>143</v>
      </c>
      <c r="E193" s="62"/>
      <c r="F193" s="208" t="s">
        <v>306</v>
      </c>
      <c r="G193" s="62"/>
      <c r="H193" s="62"/>
      <c r="I193" s="162"/>
      <c r="J193" s="62"/>
      <c r="K193" s="62"/>
      <c r="L193" s="60"/>
      <c r="M193" s="206"/>
      <c r="N193" s="41"/>
      <c r="O193" s="41"/>
      <c r="P193" s="41"/>
      <c r="Q193" s="41"/>
      <c r="R193" s="41"/>
      <c r="S193" s="41"/>
      <c r="T193" s="77"/>
      <c r="AT193" s="23" t="s">
        <v>143</v>
      </c>
      <c r="AU193" s="23" t="s">
        <v>82</v>
      </c>
    </row>
    <row r="194" spans="2:65" s="1" customFormat="1" ht="22.5" customHeight="1">
      <c r="B194" s="40"/>
      <c r="C194" s="234" t="s">
        <v>338</v>
      </c>
      <c r="D194" s="234" t="s">
        <v>339</v>
      </c>
      <c r="E194" s="235" t="s">
        <v>340</v>
      </c>
      <c r="F194" s="236" t="s">
        <v>341</v>
      </c>
      <c r="G194" s="237" t="s">
        <v>336</v>
      </c>
      <c r="H194" s="238">
        <v>35</v>
      </c>
      <c r="I194" s="239"/>
      <c r="J194" s="240">
        <f>ROUND(I194*H194,2)</f>
        <v>0</v>
      </c>
      <c r="K194" s="236" t="s">
        <v>22</v>
      </c>
      <c r="L194" s="241"/>
      <c r="M194" s="242" t="s">
        <v>22</v>
      </c>
      <c r="N194" s="243" t="s">
        <v>44</v>
      </c>
      <c r="O194" s="41"/>
      <c r="P194" s="201">
        <f>O194*H194</f>
        <v>0</v>
      </c>
      <c r="Q194" s="201">
        <v>0</v>
      </c>
      <c r="R194" s="201">
        <f>Q194*H194</f>
        <v>0</v>
      </c>
      <c r="S194" s="201">
        <v>0</v>
      </c>
      <c r="T194" s="202">
        <f>S194*H194</f>
        <v>0</v>
      </c>
      <c r="AR194" s="23" t="s">
        <v>325</v>
      </c>
      <c r="AT194" s="23" t="s">
        <v>339</v>
      </c>
      <c r="AU194" s="23" t="s">
        <v>82</v>
      </c>
      <c r="AY194" s="23" t="s">
        <v>133</v>
      </c>
      <c r="BE194" s="203">
        <f>IF(N194="základní",J194,0)</f>
        <v>0</v>
      </c>
      <c r="BF194" s="203">
        <f>IF(N194="snížená",J194,0)</f>
        <v>0</v>
      </c>
      <c r="BG194" s="203">
        <f>IF(N194="zákl. přenesená",J194,0)</f>
        <v>0</v>
      </c>
      <c r="BH194" s="203">
        <f>IF(N194="sníž. přenesená",J194,0)</f>
        <v>0</v>
      </c>
      <c r="BI194" s="203">
        <f>IF(N194="nulová",J194,0)</f>
        <v>0</v>
      </c>
      <c r="BJ194" s="23" t="s">
        <v>24</v>
      </c>
      <c r="BK194" s="203">
        <f>ROUND(I194*H194,2)</f>
        <v>0</v>
      </c>
      <c r="BL194" s="23" t="s">
        <v>237</v>
      </c>
      <c r="BM194" s="23" t="s">
        <v>342</v>
      </c>
    </row>
    <row r="195" spans="2:47" s="1" customFormat="1" ht="27">
      <c r="B195" s="40"/>
      <c r="C195" s="62"/>
      <c r="D195" s="207" t="s">
        <v>143</v>
      </c>
      <c r="E195" s="62"/>
      <c r="F195" s="208" t="s">
        <v>343</v>
      </c>
      <c r="G195" s="62"/>
      <c r="H195" s="62"/>
      <c r="I195" s="162"/>
      <c r="J195" s="62"/>
      <c r="K195" s="62"/>
      <c r="L195" s="60"/>
      <c r="M195" s="206"/>
      <c r="N195" s="41"/>
      <c r="O195" s="41"/>
      <c r="P195" s="41"/>
      <c r="Q195" s="41"/>
      <c r="R195" s="41"/>
      <c r="S195" s="41"/>
      <c r="T195" s="77"/>
      <c r="AT195" s="23" t="s">
        <v>143</v>
      </c>
      <c r="AU195" s="23" t="s">
        <v>82</v>
      </c>
    </row>
    <row r="196" spans="2:65" s="1" customFormat="1" ht="22.5" customHeight="1">
      <c r="B196" s="40"/>
      <c r="C196" s="234" t="s">
        <v>344</v>
      </c>
      <c r="D196" s="234" t="s">
        <v>339</v>
      </c>
      <c r="E196" s="235" t="s">
        <v>345</v>
      </c>
      <c r="F196" s="236" t="s">
        <v>346</v>
      </c>
      <c r="G196" s="237" t="s">
        <v>336</v>
      </c>
      <c r="H196" s="238">
        <v>35</v>
      </c>
      <c r="I196" s="239"/>
      <c r="J196" s="240">
        <f>ROUND(I196*H196,2)</f>
        <v>0</v>
      </c>
      <c r="K196" s="236" t="s">
        <v>22</v>
      </c>
      <c r="L196" s="241"/>
      <c r="M196" s="242" t="s">
        <v>22</v>
      </c>
      <c r="N196" s="243" t="s">
        <v>44</v>
      </c>
      <c r="O196" s="41"/>
      <c r="P196" s="201">
        <f>O196*H196</f>
        <v>0</v>
      </c>
      <c r="Q196" s="201">
        <v>0</v>
      </c>
      <c r="R196" s="201">
        <f>Q196*H196</f>
        <v>0</v>
      </c>
      <c r="S196" s="201">
        <v>0</v>
      </c>
      <c r="T196" s="202">
        <f>S196*H196</f>
        <v>0</v>
      </c>
      <c r="AR196" s="23" t="s">
        <v>325</v>
      </c>
      <c r="AT196" s="23" t="s">
        <v>339</v>
      </c>
      <c r="AU196" s="23" t="s">
        <v>82</v>
      </c>
      <c r="AY196" s="23" t="s">
        <v>133</v>
      </c>
      <c r="BE196" s="203">
        <f>IF(N196="základní",J196,0)</f>
        <v>0</v>
      </c>
      <c r="BF196" s="203">
        <f>IF(N196="snížená",J196,0)</f>
        <v>0</v>
      </c>
      <c r="BG196" s="203">
        <f>IF(N196="zákl. přenesená",J196,0)</f>
        <v>0</v>
      </c>
      <c r="BH196" s="203">
        <f>IF(N196="sníž. přenesená",J196,0)</f>
        <v>0</v>
      </c>
      <c r="BI196" s="203">
        <f>IF(N196="nulová",J196,0)</f>
        <v>0</v>
      </c>
      <c r="BJ196" s="23" t="s">
        <v>24</v>
      </c>
      <c r="BK196" s="203">
        <f>ROUND(I196*H196,2)</f>
        <v>0</v>
      </c>
      <c r="BL196" s="23" t="s">
        <v>237</v>
      </c>
      <c r="BM196" s="23" t="s">
        <v>347</v>
      </c>
    </row>
    <row r="197" spans="2:47" s="1" customFormat="1" ht="27">
      <c r="B197" s="40"/>
      <c r="C197" s="62"/>
      <c r="D197" s="207" t="s">
        <v>143</v>
      </c>
      <c r="E197" s="62"/>
      <c r="F197" s="208" t="s">
        <v>343</v>
      </c>
      <c r="G197" s="62"/>
      <c r="H197" s="62"/>
      <c r="I197" s="162"/>
      <c r="J197" s="62"/>
      <c r="K197" s="62"/>
      <c r="L197" s="60"/>
      <c r="M197" s="206"/>
      <c r="N197" s="41"/>
      <c r="O197" s="41"/>
      <c r="P197" s="41"/>
      <c r="Q197" s="41"/>
      <c r="R197" s="41"/>
      <c r="S197" s="41"/>
      <c r="T197" s="77"/>
      <c r="AT197" s="23" t="s">
        <v>143</v>
      </c>
      <c r="AU197" s="23" t="s">
        <v>82</v>
      </c>
    </row>
    <row r="198" spans="2:65" s="1" customFormat="1" ht="22.5" customHeight="1">
      <c r="B198" s="40"/>
      <c r="C198" s="192" t="s">
        <v>348</v>
      </c>
      <c r="D198" s="192" t="s">
        <v>136</v>
      </c>
      <c r="E198" s="193" t="s">
        <v>349</v>
      </c>
      <c r="F198" s="194" t="s">
        <v>350</v>
      </c>
      <c r="G198" s="195" t="s">
        <v>149</v>
      </c>
      <c r="H198" s="196">
        <v>1.69</v>
      </c>
      <c r="I198" s="197"/>
      <c r="J198" s="198">
        <f>ROUND(I198*H198,2)</f>
        <v>0</v>
      </c>
      <c r="K198" s="194" t="s">
        <v>140</v>
      </c>
      <c r="L198" s="60"/>
      <c r="M198" s="199" t="s">
        <v>22</v>
      </c>
      <c r="N198" s="200" t="s">
        <v>44</v>
      </c>
      <c r="O198" s="41"/>
      <c r="P198" s="201">
        <f>O198*H198</f>
        <v>0</v>
      </c>
      <c r="Q198" s="201">
        <v>0</v>
      </c>
      <c r="R198" s="201">
        <f>Q198*H198</f>
        <v>0</v>
      </c>
      <c r="S198" s="201">
        <v>0.0007</v>
      </c>
      <c r="T198" s="202">
        <f>S198*H198</f>
        <v>0.001183</v>
      </c>
      <c r="AR198" s="23" t="s">
        <v>237</v>
      </c>
      <c r="AT198" s="23" t="s">
        <v>136</v>
      </c>
      <c r="AU198" s="23" t="s">
        <v>82</v>
      </c>
      <c r="AY198" s="23" t="s">
        <v>133</v>
      </c>
      <c r="BE198" s="203">
        <f>IF(N198="základní",J198,0)</f>
        <v>0</v>
      </c>
      <c r="BF198" s="203">
        <f>IF(N198="snížená",J198,0)</f>
        <v>0</v>
      </c>
      <c r="BG198" s="203">
        <f>IF(N198="zákl. přenesená",J198,0)</f>
        <v>0</v>
      </c>
      <c r="BH198" s="203">
        <f>IF(N198="sníž. přenesená",J198,0)</f>
        <v>0</v>
      </c>
      <c r="BI198" s="203">
        <f>IF(N198="nulová",J198,0)</f>
        <v>0</v>
      </c>
      <c r="BJ198" s="23" t="s">
        <v>24</v>
      </c>
      <c r="BK198" s="203">
        <f>ROUND(I198*H198,2)</f>
        <v>0</v>
      </c>
      <c r="BL198" s="23" t="s">
        <v>237</v>
      </c>
      <c r="BM198" s="23" t="s">
        <v>351</v>
      </c>
    </row>
    <row r="199" spans="2:47" s="1" customFormat="1" ht="54">
      <c r="B199" s="40"/>
      <c r="C199" s="62"/>
      <c r="D199" s="207" t="s">
        <v>151</v>
      </c>
      <c r="E199" s="62"/>
      <c r="F199" s="208" t="s">
        <v>352</v>
      </c>
      <c r="G199" s="62"/>
      <c r="H199" s="62"/>
      <c r="I199" s="162"/>
      <c r="J199" s="62"/>
      <c r="K199" s="62"/>
      <c r="L199" s="60"/>
      <c r="M199" s="206"/>
      <c r="N199" s="41"/>
      <c r="O199" s="41"/>
      <c r="P199" s="41"/>
      <c r="Q199" s="41"/>
      <c r="R199" s="41"/>
      <c r="S199" s="41"/>
      <c r="T199" s="77"/>
      <c r="AT199" s="23" t="s">
        <v>151</v>
      </c>
      <c r="AU199" s="23" t="s">
        <v>82</v>
      </c>
    </row>
    <row r="200" spans="2:65" s="1" customFormat="1" ht="31.5" customHeight="1">
      <c r="B200" s="40"/>
      <c r="C200" s="192" t="s">
        <v>353</v>
      </c>
      <c r="D200" s="192" t="s">
        <v>136</v>
      </c>
      <c r="E200" s="193" t="s">
        <v>354</v>
      </c>
      <c r="F200" s="194" t="s">
        <v>355</v>
      </c>
      <c r="G200" s="195" t="s">
        <v>168</v>
      </c>
      <c r="H200" s="196">
        <v>34</v>
      </c>
      <c r="I200" s="197"/>
      <c r="J200" s="198">
        <f>ROUND(I200*H200,2)</f>
        <v>0</v>
      </c>
      <c r="K200" s="194" t="s">
        <v>140</v>
      </c>
      <c r="L200" s="60"/>
      <c r="M200" s="199" t="s">
        <v>22</v>
      </c>
      <c r="N200" s="200" t="s">
        <v>44</v>
      </c>
      <c r="O200" s="41"/>
      <c r="P200" s="201">
        <f>O200*H200</f>
        <v>0</v>
      </c>
      <c r="Q200" s="201">
        <v>0</v>
      </c>
      <c r="R200" s="201">
        <f>Q200*H200</f>
        <v>0</v>
      </c>
      <c r="S200" s="201">
        <v>0</v>
      </c>
      <c r="T200" s="202">
        <f>S200*H200</f>
        <v>0</v>
      </c>
      <c r="AR200" s="23" t="s">
        <v>237</v>
      </c>
      <c r="AT200" s="23" t="s">
        <v>136</v>
      </c>
      <c r="AU200" s="23" t="s">
        <v>82</v>
      </c>
      <c r="AY200" s="23" t="s">
        <v>133</v>
      </c>
      <c r="BE200" s="203">
        <f>IF(N200="základní",J200,0)</f>
        <v>0</v>
      </c>
      <c r="BF200" s="203">
        <f>IF(N200="snížená",J200,0)</f>
        <v>0</v>
      </c>
      <c r="BG200" s="203">
        <f>IF(N200="zákl. přenesená",J200,0)</f>
        <v>0</v>
      </c>
      <c r="BH200" s="203">
        <f>IF(N200="sníž. přenesená",J200,0)</f>
        <v>0</v>
      </c>
      <c r="BI200" s="203">
        <f>IF(N200="nulová",J200,0)</f>
        <v>0</v>
      </c>
      <c r="BJ200" s="23" t="s">
        <v>24</v>
      </c>
      <c r="BK200" s="203">
        <f>ROUND(I200*H200,2)</f>
        <v>0</v>
      </c>
      <c r="BL200" s="23" t="s">
        <v>237</v>
      </c>
      <c r="BM200" s="23" t="s">
        <v>356</v>
      </c>
    </row>
    <row r="201" spans="2:47" s="1" customFormat="1" ht="40.5">
      <c r="B201" s="40"/>
      <c r="C201" s="62"/>
      <c r="D201" s="207" t="s">
        <v>151</v>
      </c>
      <c r="E201" s="62"/>
      <c r="F201" s="208" t="s">
        <v>357</v>
      </c>
      <c r="G201" s="62"/>
      <c r="H201" s="62"/>
      <c r="I201" s="162"/>
      <c r="J201" s="62"/>
      <c r="K201" s="62"/>
      <c r="L201" s="60"/>
      <c r="M201" s="206"/>
      <c r="N201" s="41"/>
      <c r="O201" s="41"/>
      <c r="P201" s="41"/>
      <c r="Q201" s="41"/>
      <c r="R201" s="41"/>
      <c r="S201" s="41"/>
      <c r="T201" s="77"/>
      <c r="AT201" s="23" t="s">
        <v>151</v>
      </c>
      <c r="AU201" s="23" t="s">
        <v>82</v>
      </c>
    </row>
    <row r="202" spans="2:65" s="1" customFormat="1" ht="31.5" customHeight="1">
      <c r="B202" s="40"/>
      <c r="C202" s="192" t="s">
        <v>358</v>
      </c>
      <c r="D202" s="192" t="s">
        <v>136</v>
      </c>
      <c r="E202" s="193" t="s">
        <v>359</v>
      </c>
      <c r="F202" s="194" t="s">
        <v>360</v>
      </c>
      <c r="G202" s="195" t="s">
        <v>168</v>
      </c>
      <c r="H202" s="196">
        <v>1</v>
      </c>
      <c r="I202" s="197"/>
      <c r="J202" s="198">
        <f>ROUND(I202*H202,2)</f>
        <v>0</v>
      </c>
      <c r="K202" s="194" t="s">
        <v>140</v>
      </c>
      <c r="L202" s="60"/>
      <c r="M202" s="199" t="s">
        <v>22</v>
      </c>
      <c r="N202" s="200" t="s">
        <v>44</v>
      </c>
      <c r="O202" s="41"/>
      <c r="P202" s="201">
        <f>O202*H202</f>
        <v>0</v>
      </c>
      <c r="Q202" s="201">
        <v>0</v>
      </c>
      <c r="R202" s="201">
        <f>Q202*H202</f>
        <v>0</v>
      </c>
      <c r="S202" s="201">
        <v>0</v>
      </c>
      <c r="T202" s="202">
        <f>S202*H202</f>
        <v>0</v>
      </c>
      <c r="AR202" s="23" t="s">
        <v>237</v>
      </c>
      <c r="AT202" s="23" t="s">
        <v>136</v>
      </c>
      <c r="AU202" s="23" t="s">
        <v>82</v>
      </c>
      <c r="AY202" s="23" t="s">
        <v>133</v>
      </c>
      <c r="BE202" s="203">
        <f>IF(N202="základní",J202,0)</f>
        <v>0</v>
      </c>
      <c r="BF202" s="203">
        <f>IF(N202="snížená",J202,0)</f>
        <v>0</v>
      </c>
      <c r="BG202" s="203">
        <f>IF(N202="zákl. přenesená",J202,0)</f>
        <v>0</v>
      </c>
      <c r="BH202" s="203">
        <f>IF(N202="sníž. přenesená",J202,0)</f>
        <v>0</v>
      </c>
      <c r="BI202" s="203">
        <f>IF(N202="nulová",J202,0)</f>
        <v>0</v>
      </c>
      <c r="BJ202" s="23" t="s">
        <v>24</v>
      </c>
      <c r="BK202" s="203">
        <f>ROUND(I202*H202,2)</f>
        <v>0</v>
      </c>
      <c r="BL202" s="23" t="s">
        <v>237</v>
      </c>
      <c r="BM202" s="23" t="s">
        <v>361</v>
      </c>
    </row>
    <row r="203" spans="2:47" s="1" customFormat="1" ht="40.5">
      <c r="B203" s="40"/>
      <c r="C203" s="62"/>
      <c r="D203" s="207" t="s">
        <v>151</v>
      </c>
      <c r="E203" s="62"/>
      <c r="F203" s="208" t="s">
        <v>357</v>
      </c>
      <c r="G203" s="62"/>
      <c r="H203" s="62"/>
      <c r="I203" s="162"/>
      <c r="J203" s="62"/>
      <c r="K203" s="62"/>
      <c r="L203" s="60"/>
      <c r="M203" s="206"/>
      <c r="N203" s="41"/>
      <c r="O203" s="41"/>
      <c r="P203" s="41"/>
      <c r="Q203" s="41"/>
      <c r="R203" s="41"/>
      <c r="S203" s="41"/>
      <c r="T203" s="77"/>
      <c r="AT203" s="23" t="s">
        <v>151</v>
      </c>
      <c r="AU203" s="23" t="s">
        <v>82</v>
      </c>
    </row>
    <row r="204" spans="2:65" s="1" customFormat="1" ht="22.5" customHeight="1">
      <c r="B204" s="40"/>
      <c r="C204" s="234" t="s">
        <v>362</v>
      </c>
      <c r="D204" s="234" t="s">
        <v>339</v>
      </c>
      <c r="E204" s="235" t="s">
        <v>363</v>
      </c>
      <c r="F204" s="236" t="s">
        <v>364</v>
      </c>
      <c r="G204" s="237" t="s">
        <v>304</v>
      </c>
      <c r="H204" s="238">
        <v>48</v>
      </c>
      <c r="I204" s="239"/>
      <c r="J204" s="240">
        <f>ROUND(I204*H204,2)</f>
        <v>0</v>
      </c>
      <c r="K204" s="236" t="s">
        <v>22</v>
      </c>
      <c r="L204" s="241"/>
      <c r="M204" s="242" t="s">
        <v>22</v>
      </c>
      <c r="N204" s="243" t="s">
        <v>44</v>
      </c>
      <c r="O204" s="41"/>
      <c r="P204" s="201">
        <f>O204*H204</f>
        <v>0</v>
      </c>
      <c r="Q204" s="201">
        <v>0</v>
      </c>
      <c r="R204" s="201">
        <f>Q204*H204</f>
        <v>0</v>
      </c>
      <c r="S204" s="201">
        <v>0</v>
      </c>
      <c r="T204" s="202">
        <f>S204*H204</f>
        <v>0</v>
      </c>
      <c r="AR204" s="23" t="s">
        <v>325</v>
      </c>
      <c r="AT204" s="23" t="s">
        <v>339</v>
      </c>
      <c r="AU204" s="23" t="s">
        <v>82</v>
      </c>
      <c r="AY204" s="23" t="s">
        <v>133</v>
      </c>
      <c r="BE204" s="203">
        <f>IF(N204="základní",J204,0)</f>
        <v>0</v>
      </c>
      <c r="BF204" s="203">
        <f>IF(N204="snížená",J204,0)</f>
        <v>0</v>
      </c>
      <c r="BG204" s="203">
        <f>IF(N204="zákl. přenesená",J204,0)</f>
        <v>0</v>
      </c>
      <c r="BH204" s="203">
        <f>IF(N204="sníž. přenesená",J204,0)</f>
        <v>0</v>
      </c>
      <c r="BI204" s="203">
        <f>IF(N204="nulová",J204,0)</f>
        <v>0</v>
      </c>
      <c r="BJ204" s="23" t="s">
        <v>24</v>
      </c>
      <c r="BK204" s="203">
        <f>ROUND(I204*H204,2)</f>
        <v>0</v>
      </c>
      <c r="BL204" s="23" t="s">
        <v>237</v>
      </c>
      <c r="BM204" s="23" t="s">
        <v>365</v>
      </c>
    </row>
    <row r="205" spans="2:51" s="11" customFormat="1" ht="13.5">
      <c r="B205" s="209"/>
      <c r="C205" s="210"/>
      <c r="D205" s="207" t="s">
        <v>162</v>
      </c>
      <c r="E205" s="211" t="s">
        <v>22</v>
      </c>
      <c r="F205" s="212" t="s">
        <v>366</v>
      </c>
      <c r="G205" s="210"/>
      <c r="H205" s="213">
        <v>48</v>
      </c>
      <c r="I205" s="214"/>
      <c r="J205" s="210"/>
      <c r="K205" s="210"/>
      <c r="L205" s="215"/>
      <c r="M205" s="216"/>
      <c r="N205" s="217"/>
      <c r="O205" s="217"/>
      <c r="P205" s="217"/>
      <c r="Q205" s="217"/>
      <c r="R205" s="217"/>
      <c r="S205" s="217"/>
      <c r="T205" s="218"/>
      <c r="AT205" s="219" t="s">
        <v>162</v>
      </c>
      <c r="AU205" s="219" t="s">
        <v>82</v>
      </c>
      <c r="AV205" s="11" t="s">
        <v>82</v>
      </c>
      <c r="AW205" s="11" t="s">
        <v>164</v>
      </c>
      <c r="AX205" s="11" t="s">
        <v>24</v>
      </c>
      <c r="AY205" s="219" t="s">
        <v>133</v>
      </c>
    </row>
    <row r="206" spans="2:65" s="1" customFormat="1" ht="22.5" customHeight="1">
      <c r="B206" s="40"/>
      <c r="C206" s="234" t="s">
        <v>367</v>
      </c>
      <c r="D206" s="234" t="s">
        <v>339</v>
      </c>
      <c r="E206" s="235" t="s">
        <v>368</v>
      </c>
      <c r="F206" s="236" t="s">
        <v>369</v>
      </c>
      <c r="G206" s="237" t="s">
        <v>304</v>
      </c>
      <c r="H206" s="238">
        <v>6.4</v>
      </c>
      <c r="I206" s="239"/>
      <c r="J206" s="240">
        <f>ROUND(I206*H206,2)</f>
        <v>0</v>
      </c>
      <c r="K206" s="236" t="s">
        <v>22</v>
      </c>
      <c r="L206" s="241"/>
      <c r="M206" s="242" t="s">
        <v>22</v>
      </c>
      <c r="N206" s="243" t="s">
        <v>44</v>
      </c>
      <c r="O206" s="41"/>
      <c r="P206" s="201">
        <f>O206*H206</f>
        <v>0</v>
      </c>
      <c r="Q206" s="201">
        <v>0</v>
      </c>
      <c r="R206" s="201">
        <f>Q206*H206</f>
        <v>0</v>
      </c>
      <c r="S206" s="201">
        <v>0</v>
      </c>
      <c r="T206" s="202">
        <f>S206*H206</f>
        <v>0</v>
      </c>
      <c r="AR206" s="23" t="s">
        <v>325</v>
      </c>
      <c r="AT206" s="23" t="s">
        <v>339</v>
      </c>
      <c r="AU206" s="23" t="s">
        <v>82</v>
      </c>
      <c r="AY206" s="23" t="s">
        <v>133</v>
      </c>
      <c r="BE206" s="203">
        <f>IF(N206="základní",J206,0)</f>
        <v>0</v>
      </c>
      <c r="BF206" s="203">
        <f>IF(N206="snížená",J206,0)</f>
        <v>0</v>
      </c>
      <c r="BG206" s="203">
        <f>IF(N206="zákl. přenesená",J206,0)</f>
        <v>0</v>
      </c>
      <c r="BH206" s="203">
        <f>IF(N206="sníž. přenesená",J206,0)</f>
        <v>0</v>
      </c>
      <c r="BI206" s="203">
        <f>IF(N206="nulová",J206,0)</f>
        <v>0</v>
      </c>
      <c r="BJ206" s="23" t="s">
        <v>24</v>
      </c>
      <c r="BK206" s="203">
        <f>ROUND(I206*H206,2)</f>
        <v>0</v>
      </c>
      <c r="BL206" s="23" t="s">
        <v>237</v>
      </c>
      <c r="BM206" s="23" t="s">
        <v>370</v>
      </c>
    </row>
    <row r="207" spans="2:51" s="11" customFormat="1" ht="13.5">
      <c r="B207" s="209"/>
      <c r="C207" s="210"/>
      <c r="D207" s="207" t="s">
        <v>162</v>
      </c>
      <c r="E207" s="211" t="s">
        <v>22</v>
      </c>
      <c r="F207" s="212" t="s">
        <v>371</v>
      </c>
      <c r="G207" s="210"/>
      <c r="H207" s="213">
        <v>6.4</v>
      </c>
      <c r="I207" s="214"/>
      <c r="J207" s="210"/>
      <c r="K207" s="210"/>
      <c r="L207" s="215"/>
      <c r="M207" s="216"/>
      <c r="N207" s="217"/>
      <c r="O207" s="217"/>
      <c r="P207" s="217"/>
      <c r="Q207" s="217"/>
      <c r="R207" s="217"/>
      <c r="S207" s="217"/>
      <c r="T207" s="218"/>
      <c r="AT207" s="219" t="s">
        <v>162</v>
      </c>
      <c r="AU207" s="219" t="s">
        <v>82</v>
      </c>
      <c r="AV207" s="11" t="s">
        <v>82</v>
      </c>
      <c r="AW207" s="11" t="s">
        <v>164</v>
      </c>
      <c r="AX207" s="11" t="s">
        <v>24</v>
      </c>
      <c r="AY207" s="219" t="s">
        <v>133</v>
      </c>
    </row>
    <row r="208" spans="2:65" s="1" customFormat="1" ht="22.5" customHeight="1">
      <c r="B208" s="40"/>
      <c r="C208" s="234" t="s">
        <v>372</v>
      </c>
      <c r="D208" s="234" t="s">
        <v>339</v>
      </c>
      <c r="E208" s="235" t="s">
        <v>373</v>
      </c>
      <c r="F208" s="236" t="s">
        <v>374</v>
      </c>
      <c r="G208" s="237" t="s">
        <v>304</v>
      </c>
      <c r="H208" s="238">
        <v>1.5</v>
      </c>
      <c r="I208" s="239"/>
      <c r="J208" s="240">
        <f>ROUND(I208*H208,2)</f>
        <v>0</v>
      </c>
      <c r="K208" s="236" t="s">
        <v>22</v>
      </c>
      <c r="L208" s="241"/>
      <c r="M208" s="242" t="s">
        <v>22</v>
      </c>
      <c r="N208" s="243" t="s">
        <v>44</v>
      </c>
      <c r="O208" s="41"/>
      <c r="P208" s="201">
        <f>O208*H208</f>
        <v>0</v>
      </c>
      <c r="Q208" s="201">
        <v>0</v>
      </c>
      <c r="R208" s="201">
        <f>Q208*H208</f>
        <v>0</v>
      </c>
      <c r="S208" s="201">
        <v>0</v>
      </c>
      <c r="T208" s="202">
        <f>S208*H208</f>
        <v>0</v>
      </c>
      <c r="AR208" s="23" t="s">
        <v>325</v>
      </c>
      <c r="AT208" s="23" t="s">
        <v>339</v>
      </c>
      <c r="AU208" s="23" t="s">
        <v>82</v>
      </c>
      <c r="AY208" s="23" t="s">
        <v>133</v>
      </c>
      <c r="BE208" s="203">
        <f>IF(N208="základní",J208,0)</f>
        <v>0</v>
      </c>
      <c r="BF208" s="203">
        <f>IF(N208="snížená",J208,0)</f>
        <v>0</v>
      </c>
      <c r="BG208" s="203">
        <f>IF(N208="zákl. přenesená",J208,0)</f>
        <v>0</v>
      </c>
      <c r="BH208" s="203">
        <f>IF(N208="sníž. přenesená",J208,0)</f>
        <v>0</v>
      </c>
      <c r="BI208" s="203">
        <f>IF(N208="nulová",J208,0)</f>
        <v>0</v>
      </c>
      <c r="BJ208" s="23" t="s">
        <v>24</v>
      </c>
      <c r="BK208" s="203">
        <f>ROUND(I208*H208,2)</f>
        <v>0</v>
      </c>
      <c r="BL208" s="23" t="s">
        <v>237</v>
      </c>
      <c r="BM208" s="23" t="s">
        <v>375</v>
      </c>
    </row>
    <row r="209" spans="2:51" s="11" customFormat="1" ht="13.5">
      <c r="B209" s="209"/>
      <c r="C209" s="210"/>
      <c r="D209" s="207" t="s">
        <v>162</v>
      </c>
      <c r="E209" s="211" t="s">
        <v>22</v>
      </c>
      <c r="F209" s="212" t="s">
        <v>376</v>
      </c>
      <c r="G209" s="210"/>
      <c r="H209" s="213">
        <v>1.5</v>
      </c>
      <c r="I209" s="214"/>
      <c r="J209" s="210"/>
      <c r="K209" s="210"/>
      <c r="L209" s="215"/>
      <c r="M209" s="216"/>
      <c r="N209" s="217"/>
      <c r="O209" s="217"/>
      <c r="P209" s="217"/>
      <c r="Q209" s="217"/>
      <c r="R209" s="217"/>
      <c r="S209" s="217"/>
      <c r="T209" s="218"/>
      <c r="AT209" s="219" t="s">
        <v>162</v>
      </c>
      <c r="AU209" s="219" t="s">
        <v>82</v>
      </c>
      <c r="AV209" s="11" t="s">
        <v>82</v>
      </c>
      <c r="AW209" s="11" t="s">
        <v>164</v>
      </c>
      <c r="AX209" s="11" t="s">
        <v>24</v>
      </c>
      <c r="AY209" s="219" t="s">
        <v>133</v>
      </c>
    </row>
    <row r="210" spans="2:65" s="1" customFormat="1" ht="31.5" customHeight="1">
      <c r="B210" s="40"/>
      <c r="C210" s="192" t="s">
        <v>377</v>
      </c>
      <c r="D210" s="192" t="s">
        <v>136</v>
      </c>
      <c r="E210" s="193" t="s">
        <v>378</v>
      </c>
      <c r="F210" s="194" t="s">
        <v>379</v>
      </c>
      <c r="G210" s="195" t="s">
        <v>168</v>
      </c>
      <c r="H210" s="196">
        <v>22</v>
      </c>
      <c r="I210" s="197"/>
      <c r="J210" s="198">
        <f>ROUND(I210*H210,2)</f>
        <v>0</v>
      </c>
      <c r="K210" s="194" t="s">
        <v>140</v>
      </c>
      <c r="L210" s="60"/>
      <c r="M210" s="199" t="s">
        <v>22</v>
      </c>
      <c r="N210" s="200" t="s">
        <v>44</v>
      </c>
      <c r="O210" s="41"/>
      <c r="P210" s="201">
        <f>O210*H210</f>
        <v>0</v>
      </c>
      <c r="Q210" s="201">
        <v>0</v>
      </c>
      <c r="R210" s="201">
        <f>Q210*H210</f>
        <v>0</v>
      </c>
      <c r="S210" s="201">
        <v>0</v>
      </c>
      <c r="T210" s="202">
        <f>S210*H210</f>
        <v>0</v>
      </c>
      <c r="AR210" s="23" t="s">
        <v>237</v>
      </c>
      <c r="AT210" s="23" t="s">
        <v>136</v>
      </c>
      <c r="AU210" s="23" t="s">
        <v>82</v>
      </c>
      <c r="AY210" s="23" t="s">
        <v>133</v>
      </c>
      <c r="BE210" s="203">
        <f>IF(N210="základní",J210,0)</f>
        <v>0</v>
      </c>
      <c r="BF210" s="203">
        <f>IF(N210="snížená",J210,0)</f>
        <v>0</v>
      </c>
      <c r="BG210" s="203">
        <f>IF(N210="zákl. přenesená",J210,0)</f>
        <v>0</v>
      </c>
      <c r="BH210" s="203">
        <f>IF(N210="sníž. přenesená",J210,0)</f>
        <v>0</v>
      </c>
      <c r="BI210" s="203">
        <f>IF(N210="nulová",J210,0)</f>
        <v>0</v>
      </c>
      <c r="BJ210" s="23" t="s">
        <v>24</v>
      </c>
      <c r="BK210" s="203">
        <f>ROUND(I210*H210,2)</f>
        <v>0</v>
      </c>
      <c r="BL210" s="23" t="s">
        <v>237</v>
      </c>
      <c r="BM210" s="23" t="s">
        <v>380</v>
      </c>
    </row>
    <row r="211" spans="2:47" s="1" customFormat="1" ht="40.5">
      <c r="B211" s="40"/>
      <c r="C211" s="62"/>
      <c r="D211" s="207" t="s">
        <v>151</v>
      </c>
      <c r="E211" s="62"/>
      <c r="F211" s="208" t="s">
        <v>357</v>
      </c>
      <c r="G211" s="62"/>
      <c r="H211" s="62"/>
      <c r="I211" s="162"/>
      <c r="J211" s="62"/>
      <c r="K211" s="62"/>
      <c r="L211" s="60"/>
      <c r="M211" s="206"/>
      <c r="N211" s="41"/>
      <c r="O211" s="41"/>
      <c r="P211" s="41"/>
      <c r="Q211" s="41"/>
      <c r="R211" s="41"/>
      <c r="S211" s="41"/>
      <c r="T211" s="77"/>
      <c r="AT211" s="23" t="s">
        <v>151</v>
      </c>
      <c r="AU211" s="23" t="s">
        <v>82</v>
      </c>
    </row>
    <row r="212" spans="2:65" s="1" customFormat="1" ht="22.5" customHeight="1">
      <c r="B212" s="40"/>
      <c r="C212" s="234" t="s">
        <v>381</v>
      </c>
      <c r="D212" s="234" t="s">
        <v>339</v>
      </c>
      <c r="E212" s="235" t="s">
        <v>382</v>
      </c>
      <c r="F212" s="236" t="s">
        <v>383</v>
      </c>
      <c r="G212" s="237" t="s">
        <v>304</v>
      </c>
      <c r="H212" s="238">
        <v>19.8</v>
      </c>
      <c r="I212" s="239"/>
      <c r="J212" s="240">
        <f>ROUND(I212*H212,2)</f>
        <v>0</v>
      </c>
      <c r="K212" s="236" t="s">
        <v>140</v>
      </c>
      <c r="L212" s="241"/>
      <c r="M212" s="242" t="s">
        <v>22</v>
      </c>
      <c r="N212" s="243" t="s">
        <v>44</v>
      </c>
      <c r="O212" s="41"/>
      <c r="P212" s="201">
        <f>O212*H212</f>
        <v>0</v>
      </c>
      <c r="Q212" s="201">
        <v>0.01</v>
      </c>
      <c r="R212" s="201">
        <f>Q212*H212</f>
        <v>0.198</v>
      </c>
      <c r="S212" s="201">
        <v>0</v>
      </c>
      <c r="T212" s="202">
        <f>S212*H212</f>
        <v>0</v>
      </c>
      <c r="AR212" s="23" t="s">
        <v>325</v>
      </c>
      <c r="AT212" s="23" t="s">
        <v>339</v>
      </c>
      <c r="AU212" s="23" t="s">
        <v>82</v>
      </c>
      <c r="AY212" s="23" t="s">
        <v>133</v>
      </c>
      <c r="BE212" s="203">
        <f>IF(N212="základní",J212,0)</f>
        <v>0</v>
      </c>
      <c r="BF212" s="203">
        <f>IF(N212="snížená",J212,0)</f>
        <v>0</v>
      </c>
      <c r="BG212" s="203">
        <f>IF(N212="zákl. přenesená",J212,0)</f>
        <v>0</v>
      </c>
      <c r="BH212" s="203">
        <f>IF(N212="sníž. přenesená",J212,0)</f>
        <v>0</v>
      </c>
      <c r="BI212" s="203">
        <f>IF(N212="nulová",J212,0)</f>
        <v>0</v>
      </c>
      <c r="BJ212" s="23" t="s">
        <v>24</v>
      </c>
      <c r="BK212" s="203">
        <f>ROUND(I212*H212,2)</f>
        <v>0</v>
      </c>
      <c r="BL212" s="23" t="s">
        <v>237</v>
      </c>
      <c r="BM212" s="23" t="s">
        <v>384</v>
      </c>
    </row>
    <row r="213" spans="2:51" s="11" customFormat="1" ht="13.5">
      <c r="B213" s="209"/>
      <c r="C213" s="210"/>
      <c r="D213" s="207" t="s">
        <v>162</v>
      </c>
      <c r="E213" s="211" t="s">
        <v>22</v>
      </c>
      <c r="F213" s="212" t="s">
        <v>385</v>
      </c>
      <c r="G213" s="210"/>
      <c r="H213" s="213">
        <v>19.8</v>
      </c>
      <c r="I213" s="214"/>
      <c r="J213" s="210"/>
      <c r="K213" s="210"/>
      <c r="L213" s="215"/>
      <c r="M213" s="216"/>
      <c r="N213" s="217"/>
      <c r="O213" s="217"/>
      <c r="P213" s="217"/>
      <c r="Q213" s="217"/>
      <c r="R213" s="217"/>
      <c r="S213" s="217"/>
      <c r="T213" s="218"/>
      <c r="AT213" s="219" t="s">
        <v>162</v>
      </c>
      <c r="AU213" s="219" t="s">
        <v>82</v>
      </c>
      <c r="AV213" s="11" t="s">
        <v>82</v>
      </c>
      <c r="AW213" s="11" t="s">
        <v>164</v>
      </c>
      <c r="AX213" s="11" t="s">
        <v>24</v>
      </c>
      <c r="AY213" s="219" t="s">
        <v>133</v>
      </c>
    </row>
    <row r="214" spans="2:65" s="1" customFormat="1" ht="31.5" customHeight="1">
      <c r="B214" s="40"/>
      <c r="C214" s="192" t="s">
        <v>386</v>
      </c>
      <c r="D214" s="192" t="s">
        <v>136</v>
      </c>
      <c r="E214" s="193" t="s">
        <v>387</v>
      </c>
      <c r="F214" s="194" t="s">
        <v>388</v>
      </c>
      <c r="G214" s="195" t="s">
        <v>253</v>
      </c>
      <c r="H214" s="196">
        <v>5.127</v>
      </c>
      <c r="I214" s="197"/>
      <c r="J214" s="198">
        <f>ROUND(I214*H214,2)</f>
        <v>0</v>
      </c>
      <c r="K214" s="194" t="s">
        <v>140</v>
      </c>
      <c r="L214" s="60"/>
      <c r="M214" s="199" t="s">
        <v>22</v>
      </c>
      <c r="N214" s="200" t="s">
        <v>44</v>
      </c>
      <c r="O214" s="41"/>
      <c r="P214" s="201">
        <f>O214*H214</f>
        <v>0</v>
      </c>
      <c r="Q214" s="201">
        <v>0</v>
      </c>
      <c r="R214" s="201">
        <f>Q214*H214</f>
        <v>0</v>
      </c>
      <c r="S214" s="201">
        <v>0</v>
      </c>
      <c r="T214" s="202">
        <f>S214*H214</f>
        <v>0</v>
      </c>
      <c r="AR214" s="23" t="s">
        <v>237</v>
      </c>
      <c r="AT214" s="23" t="s">
        <v>136</v>
      </c>
      <c r="AU214" s="23" t="s">
        <v>82</v>
      </c>
      <c r="AY214" s="23" t="s">
        <v>133</v>
      </c>
      <c r="BE214" s="203">
        <f>IF(N214="základní",J214,0)</f>
        <v>0</v>
      </c>
      <c r="BF214" s="203">
        <f>IF(N214="snížená",J214,0)</f>
        <v>0</v>
      </c>
      <c r="BG214" s="203">
        <f>IF(N214="zákl. přenesená",J214,0)</f>
        <v>0</v>
      </c>
      <c r="BH214" s="203">
        <f>IF(N214="sníž. přenesená",J214,0)</f>
        <v>0</v>
      </c>
      <c r="BI214" s="203">
        <f>IF(N214="nulová",J214,0)</f>
        <v>0</v>
      </c>
      <c r="BJ214" s="23" t="s">
        <v>24</v>
      </c>
      <c r="BK214" s="203">
        <f>ROUND(I214*H214,2)</f>
        <v>0</v>
      </c>
      <c r="BL214" s="23" t="s">
        <v>237</v>
      </c>
      <c r="BM214" s="23" t="s">
        <v>389</v>
      </c>
    </row>
    <row r="215" spans="2:47" s="1" customFormat="1" ht="121.5">
      <c r="B215" s="40"/>
      <c r="C215" s="62"/>
      <c r="D215" s="204" t="s">
        <v>151</v>
      </c>
      <c r="E215" s="62"/>
      <c r="F215" s="205" t="s">
        <v>390</v>
      </c>
      <c r="G215" s="62"/>
      <c r="H215" s="62"/>
      <c r="I215" s="162"/>
      <c r="J215" s="62"/>
      <c r="K215" s="62"/>
      <c r="L215" s="60"/>
      <c r="M215" s="206"/>
      <c r="N215" s="41"/>
      <c r="O215" s="41"/>
      <c r="P215" s="41"/>
      <c r="Q215" s="41"/>
      <c r="R215" s="41"/>
      <c r="S215" s="41"/>
      <c r="T215" s="77"/>
      <c r="AT215" s="23" t="s">
        <v>151</v>
      </c>
      <c r="AU215" s="23" t="s">
        <v>82</v>
      </c>
    </row>
    <row r="216" spans="2:63" s="10" customFormat="1" ht="29.85" customHeight="1">
      <c r="B216" s="175"/>
      <c r="C216" s="176"/>
      <c r="D216" s="189" t="s">
        <v>72</v>
      </c>
      <c r="E216" s="190" t="s">
        <v>391</v>
      </c>
      <c r="F216" s="190" t="s">
        <v>392</v>
      </c>
      <c r="G216" s="176"/>
      <c r="H216" s="176"/>
      <c r="I216" s="179"/>
      <c r="J216" s="191">
        <f>BK216</f>
        <v>0</v>
      </c>
      <c r="K216" s="176"/>
      <c r="L216" s="181"/>
      <c r="M216" s="182"/>
      <c r="N216" s="183"/>
      <c r="O216" s="183"/>
      <c r="P216" s="184">
        <f>SUM(P217:P218)</f>
        <v>0</v>
      </c>
      <c r="Q216" s="183"/>
      <c r="R216" s="184">
        <f>SUM(R217:R218)</f>
        <v>0</v>
      </c>
      <c r="S216" s="183"/>
      <c r="T216" s="185">
        <f>SUM(T217:T218)</f>
        <v>0</v>
      </c>
      <c r="AR216" s="186" t="s">
        <v>82</v>
      </c>
      <c r="AT216" s="187" t="s">
        <v>72</v>
      </c>
      <c r="AU216" s="187" t="s">
        <v>24</v>
      </c>
      <c r="AY216" s="186" t="s">
        <v>133</v>
      </c>
      <c r="BK216" s="188">
        <f>SUM(BK217:BK218)</f>
        <v>0</v>
      </c>
    </row>
    <row r="217" spans="2:65" s="1" customFormat="1" ht="22.5" customHeight="1">
      <c r="B217" s="40"/>
      <c r="C217" s="192" t="s">
        <v>393</v>
      </c>
      <c r="D217" s="192" t="s">
        <v>136</v>
      </c>
      <c r="E217" s="193" t="s">
        <v>394</v>
      </c>
      <c r="F217" s="194" t="s">
        <v>395</v>
      </c>
      <c r="G217" s="195" t="s">
        <v>336</v>
      </c>
      <c r="H217" s="196">
        <v>1</v>
      </c>
      <c r="I217" s="197"/>
      <c r="J217" s="198">
        <f>ROUND(I217*H217,2)</f>
        <v>0</v>
      </c>
      <c r="K217" s="194" t="s">
        <v>22</v>
      </c>
      <c r="L217" s="60"/>
      <c r="M217" s="199" t="s">
        <v>22</v>
      </c>
      <c r="N217" s="200" t="s">
        <v>44</v>
      </c>
      <c r="O217" s="41"/>
      <c r="P217" s="201">
        <f>O217*H217</f>
        <v>0</v>
      </c>
      <c r="Q217" s="201">
        <v>0</v>
      </c>
      <c r="R217" s="201">
        <f>Q217*H217</f>
        <v>0</v>
      </c>
      <c r="S217" s="201">
        <v>0</v>
      </c>
      <c r="T217" s="202">
        <f>S217*H217</f>
        <v>0</v>
      </c>
      <c r="AR217" s="23" t="s">
        <v>237</v>
      </c>
      <c r="AT217" s="23" t="s">
        <v>136</v>
      </c>
      <c r="AU217" s="23" t="s">
        <v>82</v>
      </c>
      <c r="AY217" s="23" t="s">
        <v>133</v>
      </c>
      <c r="BE217" s="203">
        <f>IF(N217="základní",J217,0)</f>
        <v>0</v>
      </c>
      <c r="BF217" s="203">
        <f>IF(N217="snížená",J217,0)</f>
        <v>0</v>
      </c>
      <c r="BG217" s="203">
        <f>IF(N217="zákl. přenesená",J217,0)</f>
        <v>0</v>
      </c>
      <c r="BH217" s="203">
        <f>IF(N217="sníž. přenesená",J217,0)</f>
        <v>0</v>
      </c>
      <c r="BI217" s="203">
        <f>IF(N217="nulová",J217,0)</f>
        <v>0</v>
      </c>
      <c r="BJ217" s="23" t="s">
        <v>24</v>
      </c>
      <c r="BK217" s="203">
        <f>ROUND(I217*H217,2)</f>
        <v>0</v>
      </c>
      <c r="BL217" s="23" t="s">
        <v>237</v>
      </c>
      <c r="BM217" s="23" t="s">
        <v>396</v>
      </c>
    </row>
    <row r="218" spans="2:47" s="1" customFormat="1" ht="27">
      <c r="B218" s="40"/>
      <c r="C218" s="62"/>
      <c r="D218" s="204" t="s">
        <v>143</v>
      </c>
      <c r="E218" s="62"/>
      <c r="F218" s="205" t="s">
        <v>397</v>
      </c>
      <c r="G218" s="62"/>
      <c r="H218" s="62"/>
      <c r="I218" s="162"/>
      <c r="J218" s="62"/>
      <c r="K218" s="62"/>
      <c r="L218" s="60"/>
      <c r="M218" s="206"/>
      <c r="N218" s="41"/>
      <c r="O218" s="41"/>
      <c r="P218" s="41"/>
      <c r="Q218" s="41"/>
      <c r="R218" s="41"/>
      <c r="S218" s="41"/>
      <c r="T218" s="77"/>
      <c r="AT218" s="23" t="s">
        <v>143</v>
      </c>
      <c r="AU218" s="23" t="s">
        <v>82</v>
      </c>
    </row>
    <row r="219" spans="2:63" s="10" customFormat="1" ht="37.35" customHeight="1">
      <c r="B219" s="175"/>
      <c r="C219" s="176"/>
      <c r="D219" s="189" t="s">
        <v>72</v>
      </c>
      <c r="E219" s="244" t="s">
        <v>398</v>
      </c>
      <c r="F219" s="244" t="s">
        <v>399</v>
      </c>
      <c r="G219" s="176"/>
      <c r="H219" s="176"/>
      <c r="I219" s="179"/>
      <c r="J219" s="245">
        <f>BK219</f>
        <v>0</v>
      </c>
      <c r="K219" s="176"/>
      <c r="L219" s="181"/>
      <c r="M219" s="182"/>
      <c r="N219" s="183"/>
      <c r="O219" s="183"/>
      <c r="P219" s="184">
        <f>P220</f>
        <v>0</v>
      </c>
      <c r="Q219" s="183"/>
      <c r="R219" s="184">
        <f>R220</f>
        <v>0</v>
      </c>
      <c r="S219" s="183"/>
      <c r="T219" s="185">
        <f>T220</f>
        <v>0</v>
      </c>
      <c r="AR219" s="186" t="s">
        <v>141</v>
      </c>
      <c r="AT219" s="187" t="s">
        <v>72</v>
      </c>
      <c r="AU219" s="187" t="s">
        <v>73</v>
      </c>
      <c r="AY219" s="186" t="s">
        <v>133</v>
      </c>
      <c r="BK219" s="188">
        <f>BK220</f>
        <v>0</v>
      </c>
    </row>
    <row r="220" spans="2:65" s="1" customFormat="1" ht="22.5" customHeight="1">
      <c r="B220" s="40"/>
      <c r="C220" s="192" t="s">
        <v>400</v>
      </c>
      <c r="D220" s="192" t="s">
        <v>136</v>
      </c>
      <c r="E220" s="193" t="s">
        <v>401</v>
      </c>
      <c r="F220" s="194" t="s">
        <v>402</v>
      </c>
      <c r="G220" s="195" t="s">
        <v>403</v>
      </c>
      <c r="H220" s="246"/>
      <c r="I220" s="197"/>
      <c r="J220" s="198">
        <f>ROUND(I220*H220,2)</f>
        <v>0</v>
      </c>
      <c r="K220" s="194" t="s">
        <v>140</v>
      </c>
      <c r="L220" s="60"/>
      <c r="M220" s="199" t="s">
        <v>22</v>
      </c>
      <c r="N220" s="247" t="s">
        <v>44</v>
      </c>
      <c r="O220" s="248"/>
      <c r="P220" s="249">
        <f>O220*H220</f>
        <v>0</v>
      </c>
      <c r="Q220" s="249">
        <v>0</v>
      </c>
      <c r="R220" s="249">
        <f>Q220*H220</f>
        <v>0</v>
      </c>
      <c r="S220" s="249">
        <v>0</v>
      </c>
      <c r="T220" s="250">
        <f>S220*H220</f>
        <v>0</v>
      </c>
      <c r="AR220" s="23" t="s">
        <v>404</v>
      </c>
      <c r="AT220" s="23" t="s">
        <v>136</v>
      </c>
      <c r="AU220" s="23" t="s">
        <v>24</v>
      </c>
      <c r="AY220" s="23" t="s">
        <v>133</v>
      </c>
      <c r="BE220" s="203">
        <f>IF(N220="základní",J220,0)</f>
        <v>0</v>
      </c>
      <c r="BF220" s="203">
        <f>IF(N220="snížená",J220,0)</f>
        <v>0</v>
      </c>
      <c r="BG220" s="203">
        <f>IF(N220="zákl. přenesená",J220,0)</f>
        <v>0</v>
      </c>
      <c r="BH220" s="203">
        <f>IF(N220="sníž. přenesená",J220,0)</f>
        <v>0</v>
      </c>
      <c r="BI220" s="203">
        <f>IF(N220="nulová",J220,0)</f>
        <v>0</v>
      </c>
      <c r="BJ220" s="23" t="s">
        <v>24</v>
      </c>
      <c r="BK220" s="203">
        <f>ROUND(I220*H220,2)</f>
        <v>0</v>
      </c>
      <c r="BL220" s="23" t="s">
        <v>404</v>
      </c>
      <c r="BM220" s="23" t="s">
        <v>405</v>
      </c>
    </row>
    <row r="221" spans="2:12" s="1" customFormat="1" ht="6.95" customHeight="1">
      <c r="B221" s="55"/>
      <c r="C221" s="56"/>
      <c r="D221" s="56"/>
      <c r="E221" s="56"/>
      <c r="F221" s="56"/>
      <c r="G221" s="56"/>
      <c r="H221" s="56"/>
      <c r="I221" s="138"/>
      <c r="J221" s="56"/>
      <c r="K221" s="56"/>
      <c r="L221" s="60"/>
    </row>
  </sheetData>
  <sheetProtection password="CC35" sheet="1" objects="1" scenarios="1" formatCells="0" formatColumns="0" formatRows="0" sort="0" autoFilter="0"/>
  <autoFilter ref="C87:K220"/>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90" t="s">
        <v>93</v>
      </c>
      <c r="H1" s="390"/>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2"/>
      <c r="M2" s="382"/>
      <c r="N2" s="382"/>
      <c r="O2" s="382"/>
      <c r="P2" s="382"/>
      <c r="Q2" s="382"/>
      <c r="R2" s="382"/>
      <c r="S2" s="382"/>
      <c r="T2" s="382"/>
      <c r="U2" s="382"/>
      <c r="V2" s="382"/>
      <c r="AT2" s="23" t="s">
        <v>85</v>
      </c>
    </row>
    <row r="3" spans="2:46" ht="6.95" customHeight="1">
      <c r="B3" s="24"/>
      <c r="C3" s="25"/>
      <c r="D3" s="25"/>
      <c r="E3" s="25"/>
      <c r="F3" s="25"/>
      <c r="G3" s="25"/>
      <c r="H3" s="25"/>
      <c r="I3" s="115"/>
      <c r="J3" s="25"/>
      <c r="K3" s="26"/>
      <c r="AT3" s="23" t="s">
        <v>82</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3" t="str">
        <f>'Rekapitulace stavby'!K6</f>
        <v>Výměna výplní otvorů nám. Míru 1 - Nový Bor</v>
      </c>
      <c r="F7" s="384"/>
      <c r="G7" s="384"/>
      <c r="H7" s="384"/>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85" t="s">
        <v>406</v>
      </c>
      <c r="F9" s="386"/>
      <c r="G9" s="386"/>
      <c r="H9" s="386"/>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5. 2. 2018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2" t="s">
        <v>22</v>
      </c>
      <c r="F24" s="352"/>
      <c r="G24" s="352"/>
      <c r="H24" s="35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ROUND(SUM(BE87:BE176),2)</f>
        <v>0</v>
      </c>
      <c r="G30" s="41"/>
      <c r="H30" s="41"/>
      <c r="I30" s="130">
        <v>0.21</v>
      </c>
      <c r="J30" s="129">
        <f>ROUND(ROUND((SUM(BE87:BE176)),2)*I30,2)</f>
        <v>0</v>
      </c>
      <c r="K30" s="44"/>
    </row>
    <row r="31" spans="2:11" s="1" customFormat="1" ht="14.45" customHeight="1">
      <c r="B31" s="40"/>
      <c r="C31" s="41"/>
      <c r="D31" s="41"/>
      <c r="E31" s="48" t="s">
        <v>45</v>
      </c>
      <c r="F31" s="129">
        <f>ROUND(SUM(BF87:BF176),2)</f>
        <v>0</v>
      </c>
      <c r="G31" s="41"/>
      <c r="H31" s="41"/>
      <c r="I31" s="130">
        <v>0.15</v>
      </c>
      <c r="J31" s="129">
        <f>ROUND(ROUND((SUM(BF87:BF176)),2)*I31,2)</f>
        <v>0</v>
      </c>
      <c r="K31" s="44"/>
    </row>
    <row r="32" spans="2:11" s="1" customFormat="1" ht="14.45" customHeight="1" hidden="1">
      <c r="B32" s="40"/>
      <c r="C32" s="41"/>
      <c r="D32" s="41"/>
      <c r="E32" s="48" t="s">
        <v>46</v>
      </c>
      <c r="F32" s="129">
        <f>ROUND(SUM(BG87:BG176),2)</f>
        <v>0</v>
      </c>
      <c r="G32" s="41"/>
      <c r="H32" s="41"/>
      <c r="I32" s="130">
        <v>0.21</v>
      </c>
      <c r="J32" s="129">
        <v>0</v>
      </c>
      <c r="K32" s="44"/>
    </row>
    <row r="33" spans="2:11" s="1" customFormat="1" ht="14.45" customHeight="1" hidden="1">
      <c r="B33" s="40"/>
      <c r="C33" s="41"/>
      <c r="D33" s="41"/>
      <c r="E33" s="48" t="s">
        <v>47</v>
      </c>
      <c r="F33" s="129">
        <f>ROUND(SUM(BH87:BH176),2)</f>
        <v>0</v>
      </c>
      <c r="G33" s="41"/>
      <c r="H33" s="41"/>
      <c r="I33" s="130">
        <v>0.15</v>
      </c>
      <c r="J33" s="129">
        <v>0</v>
      </c>
      <c r="K33" s="44"/>
    </row>
    <row r="34" spans="2:11" s="1" customFormat="1" ht="14.45" customHeight="1" hidden="1">
      <c r="B34" s="40"/>
      <c r="C34" s="41"/>
      <c r="D34" s="41"/>
      <c r="E34" s="48" t="s">
        <v>48</v>
      </c>
      <c r="F34" s="129">
        <f>ROUND(SUM(BI87:BI176),2)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3" t="str">
        <f>E7</f>
        <v>Výměna výplní otvorů nám. Míru 1 - Nový Bor</v>
      </c>
      <c r="F45" s="384"/>
      <c r="G45" s="384"/>
      <c r="H45" s="384"/>
      <c r="I45" s="117"/>
      <c r="J45" s="41"/>
      <c r="K45" s="44"/>
    </row>
    <row r="46" spans="2:11" s="1" customFormat="1" ht="14.45" customHeight="1">
      <c r="B46" s="40"/>
      <c r="C46" s="36" t="s">
        <v>98</v>
      </c>
      <c r="D46" s="41"/>
      <c r="E46" s="41"/>
      <c r="F46" s="41"/>
      <c r="G46" s="41"/>
      <c r="H46" s="41"/>
      <c r="I46" s="117"/>
      <c r="J46" s="41"/>
      <c r="K46" s="44"/>
    </row>
    <row r="47" spans="2:11" s="1" customFormat="1" ht="23.25" customHeight="1">
      <c r="B47" s="40"/>
      <c r="C47" s="41"/>
      <c r="D47" s="41"/>
      <c r="E47" s="385" t="str">
        <f>E9</f>
        <v>06-2-2018 - 1. etapa neuznatelné náklady</v>
      </c>
      <c r="F47" s="386"/>
      <c r="G47" s="386"/>
      <c r="H47" s="386"/>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5. 2. 2018</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36</v>
      </c>
      <c r="J51" s="34" t="str">
        <f>E21</f>
        <v xml:space="preserve"> </v>
      </c>
      <c r="K51" s="44"/>
    </row>
    <row r="52" spans="2:11" s="1" customFormat="1" ht="14.45" customHeight="1">
      <c r="B52" s="40"/>
      <c r="C52" s="36" t="s">
        <v>34</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J87</f>
        <v>0</v>
      </c>
      <c r="K56" s="44"/>
      <c r="AU56" s="23" t="s">
        <v>104</v>
      </c>
    </row>
    <row r="57" spans="2:11" s="7" customFormat="1" ht="24.95" customHeight="1">
      <c r="B57" s="148"/>
      <c r="C57" s="149"/>
      <c r="D57" s="150" t="s">
        <v>105</v>
      </c>
      <c r="E57" s="151"/>
      <c r="F57" s="151"/>
      <c r="G57" s="151"/>
      <c r="H57" s="151"/>
      <c r="I57" s="152"/>
      <c r="J57" s="153">
        <f>J88</f>
        <v>0</v>
      </c>
      <c r="K57" s="154"/>
    </row>
    <row r="58" spans="2:11" s="8" customFormat="1" ht="19.9" customHeight="1">
      <c r="B58" s="155"/>
      <c r="C58" s="156"/>
      <c r="D58" s="157" t="s">
        <v>107</v>
      </c>
      <c r="E58" s="158"/>
      <c r="F58" s="158"/>
      <c r="G58" s="158"/>
      <c r="H58" s="158"/>
      <c r="I58" s="159"/>
      <c r="J58" s="160">
        <f>J89</f>
        <v>0</v>
      </c>
      <c r="K58" s="161"/>
    </row>
    <row r="59" spans="2:11" s="8" customFormat="1" ht="19.9" customHeight="1">
      <c r="B59" s="155"/>
      <c r="C59" s="156"/>
      <c r="D59" s="157" t="s">
        <v>108</v>
      </c>
      <c r="E59" s="158"/>
      <c r="F59" s="158"/>
      <c r="G59" s="158"/>
      <c r="H59" s="158"/>
      <c r="I59" s="159"/>
      <c r="J59" s="160">
        <f>J113</f>
        <v>0</v>
      </c>
      <c r="K59" s="161"/>
    </row>
    <row r="60" spans="2:11" s="8" customFormat="1" ht="14.85" customHeight="1">
      <c r="B60" s="155"/>
      <c r="C60" s="156"/>
      <c r="D60" s="157" t="s">
        <v>407</v>
      </c>
      <c r="E60" s="158"/>
      <c r="F60" s="158"/>
      <c r="G60" s="158"/>
      <c r="H60" s="158"/>
      <c r="I60" s="159"/>
      <c r="J60" s="160">
        <f>J114</f>
        <v>0</v>
      </c>
      <c r="K60" s="161"/>
    </row>
    <row r="61" spans="2:11" s="8" customFormat="1" ht="19.9" customHeight="1">
      <c r="B61" s="155"/>
      <c r="C61" s="156"/>
      <c r="D61" s="157" t="s">
        <v>408</v>
      </c>
      <c r="E61" s="158"/>
      <c r="F61" s="158"/>
      <c r="G61" s="158"/>
      <c r="H61" s="158"/>
      <c r="I61" s="159"/>
      <c r="J61" s="160">
        <f>J123</f>
        <v>0</v>
      </c>
      <c r="K61" s="161"/>
    </row>
    <row r="62" spans="2:11" s="7" customFormat="1" ht="24.95" customHeight="1">
      <c r="B62" s="148"/>
      <c r="C62" s="149"/>
      <c r="D62" s="150" t="s">
        <v>112</v>
      </c>
      <c r="E62" s="151"/>
      <c r="F62" s="151"/>
      <c r="G62" s="151"/>
      <c r="H62" s="151"/>
      <c r="I62" s="152"/>
      <c r="J62" s="153">
        <f>J126</f>
        <v>0</v>
      </c>
      <c r="K62" s="154"/>
    </row>
    <row r="63" spans="2:11" s="8" customFormat="1" ht="19.9" customHeight="1">
      <c r="B63" s="155"/>
      <c r="C63" s="156"/>
      <c r="D63" s="157" t="s">
        <v>409</v>
      </c>
      <c r="E63" s="158"/>
      <c r="F63" s="158"/>
      <c r="G63" s="158"/>
      <c r="H63" s="158"/>
      <c r="I63" s="159"/>
      <c r="J63" s="160">
        <f>J127</f>
        <v>0</v>
      </c>
      <c r="K63" s="161"/>
    </row>
    <row r="64" spans="2:11" s="8" customFormat="1" ht="19.9" customHeight="1">
      <c r="B64" s="155"/>
      <c r="C64" s="156"/>
      <c r="D64" s="157" t="s">
        <v>114</v>
      </c>
      <c r="E64" s="158"/>
      <c r="F64" s="158"/>
      <c r="G64" s="158"/>
      <c r="H64" s="158"/>
      <c r="I64" s="159"/>
      <c r="J64" s="160">
        <f>J154</f>
        <v>0</v>
      </c>
      <c r="K64" s="161"/>
    </row>
    <row r="65" spans="2:11" s="8" customFormat="1" ht="19.9" customHeight="1">
      <c r="B65" s="155"/>
      <c r="C65" s="156"/>
      <c r="D65" s="157" t="s">
        <v>410</v>
      </c>
      <c r="E65" s="158"/>
      <c r="F65" s="158"/>
      <c r="G65" s="158"/>
      <c r="H65" s="158"/>
      <c r="I65" s="159"/>
      <c r="J65" s="160">
        <f>J164</f>
        <v>0</v>
      </c>
      <c r="K65" s="161"/>
    </row>
    <row r="66" spans="2:11" s="8" customFormat="1" ht="19.9" customHeight="1">
      <c r="B66" s="155"/>
      <c r="C66" s="156"/>
      <c r="D66" s="157" t="s">
        <v>411</v>
      </c>
      <c r="E66" s="158"/>
      <c r="F66" s="158"/>
      <c r="G66" s="158"/>
      <c r="H66" s="158"/>
      <c r="I66" s="159"/>
      <c r="J66" s="160">
        <f>J170</f>
        <v>0</v>
      </c>
      <c r="K66" s="161"/>
    </row>
    <row r="67" spans="2:11" s="7" customFormat="1" ht="24.95" customHeight="1">
      <c r="B67" s="148"/>
      <c r="C67" s="149"/>
      <c r="D67" s="150" t="s">
        <v>116</v>
      </c>
      <c r="E67" s="151"/>
      <c r="F67" s="151"/>
      <c r="G67" s="151"/>
      <c r="H67" s="151"/>
      <c r="I67" s="152"/>
      <c r="J67" s="153">
        <f>J175</f>
        <v>0</v>
      </c>
      <c r="K67" s="154"/>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117</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87" t="str">
        <f>E7</f>
        <v>Výměna výplní otvorů nám. Míru 1 - Nový Bor</v>
      </c>
      <c r="F77" s="388"/>
      <c r="G77" s="388"/>
      <c r="H77" s="388"/>
      <c r="I77" s="162"/>
      <c r="J77" s="62"/>
      <c r="K77" s="62"/>
      <c r="L77" s="60"/>
    </row>
    <row r="78" spans="2:12" s="1" customFormat="1" ht="14.45" customHeight="1">
      <c r="B78" s="40"/>
      <c r="C78" s="64" t="s">
        <v>98</v>
      </c>
      <c r="D78" s="62"/>
      <c r="E78" s="62"/>
      <c r="F78" s="62"/>
      <c r="G78" s="62"/>
      <c r="H78" s="62"/>
      <c r="I78" s="162"/>
      <c r="J78" s="62"/>
      <c r="K78" s="62"/>
      <c r="L78" s="60"/>
    </row>
    <row r="79" spans="2:12" s="1" customFormat="1" ht="23.25" customHeight="1">
      <c r="B79" s="40"/>
      <c r="C79" s="62"/>
      <c r="D79" s="62"/>
      <c r="E79" s="363" t="str">
        <f>E9</f>
        <v>06-2-2018 - 1. etapa neuznatelné náklady</v>
      </c>
      <c r="F79" s="389"/>
      <c r="G79" s="389"/>
      <c r="H79" s="389"/>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25</v>
      </c>
      <c r="D81" s="62"/>
      <c r="E81" s="62"/>
      <c r="F81" s="163" t="str">
        <f>F12</f>
        <v xml:space="preserve"> </v>
      </c>
      <c r="G81" s="62"/>
      <c r="H81" s="62"/>
      <c r="I81" s="164" t="s">
        <v>27</v>
      </c>
      <c r="J81" s="72" t="str">
        <f>IF(J12="","",J12)</f>
        <v>5. 2. 2018</v>
      </c>
      <c r="K81" s="62"/>
      <c r="L81" s="60"/>
    </row>
    <row r="82" spans="2:12" s="1" customFormat="1" ht="6.95" customHeight="1">
      <c r="B82" s="40"/>
      <c r="C82" s="62"/>
      <c r="D82" s="62"/>
      <c r="E82" s="62"/>
      <c r="F82" s="62"/>
      <c r="G82" s="62"/>
      <c r="H82" s="62"/>
      <c r="I82" s="162"/>
      <c r="J82" s="62"/>
      <c r="K82" s="62"/>
      <c r="L82" s="60"/>
    </row>
    <row r="83" spans="2:12" s="1" customFormat="1" ht="13.5">
      <c r="B83" s="40"/>
      <c r="C83" s="64" t="s">
        <v>31</v>
      </c>
      <c r="D83" s="62"/>
      <c r="E83" s="62"/>
      <c r="F83" s="163" t="str">
        <f>E15</f>
        <v xml:space="preserve"> </v>
      </c>
      <c r="G83" s="62"/>
      <c r="H83" s="62"/>
      <c r="I83" s="164" t="s">
        <v>36</v>
      </c>
      <c r="J83" s="163" t="str">
        <f>E21</f>
        <v xml:space="preserve"> </v>
      </c>
      <c r="K83" s="62"/>
      <c r="L83" s="60"/>
    </row>
    <row r="84" spans="2:12" s="1" customFormat="1" ht="14.45" customHeight="1">
      <c r="B84" s="40"/>
      <c r="C84" s="64" t="s">
        <v>34</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118</v>
      </c>
      <c r="D86" s="167" t="s">
        <v>58</v>
      </c>
      <c r="E86" s="167" t="s">
        <v>54</v>
      </c>
      <c r="F86" s="167" t="s">
        <v>119</v>
      </c>
      <c r="G86" s="167" t="s">
        <v>120</v>
      </c>
      <c r="H86" s="167" t="s">
        <v>121</v>
      </c>
      <c r="I86" s="168" t="s">
        <v>122</v>
      </c>
      <c r="J86" s="167" t="s">
        <v>102</v>
      </c>
      <c r="K86" s="169" t="s">
        <v>123</v>
      </c>
      <c r="L86" s="170"/>
      <c r="M86" s="80" t="s">
        <v>124</v>
      </c>
      <c r="N86" s="81" t="s">
        <v>43</v>
      </c>
      <c r="O86" s="81" t="s">
        <v>125</v>
      </c>
      <c r="P86" s="81" t="s">
        <v>126</v>
      </c>
      <c r="Q86" s="81" t="s">
        <v>127</v>
      </c>
      <c r="R86" s="81" t="s">
        <v>128</v>
      </c>
      <c r="S86" s="81" t="s">
        <v>129</v>
      </c>
      <c r="T86" s="82" t="s">
        <v>130</v>
      </c>
    </row>
    <row r="87" spans="2:63" s="1" customFormat="1" ht="29.25" customHeight="1">
      <c r="B87" s="40"/>
      <c r="C87" s="86" t="s">
        <v>103</v>
      </c>
      <c r="D87" s="62"/>
      <c r="E87" s="62"/>
      <c r="F87" s="62"/>
      <c r="G87" s="62"/>
      <c r="H87" s="62"/>
      <c r="I87" s="162"/>
      <c r="J87" s="171">
        <f>BK87</f>
        <v>0</v>
      </c>
      <c r="K87" s="62"/>
      <c r="L87" s="60"/>
      <c r="M87" s="83"/>
      <c r="N87" s="84"/>
      <c r="O87" s="84"/>
      <c r="P87" s="172">
        <f>P88+P126+P175</f>
        <v>0</v>
      </c>
      <c r="Q87" s="84"/>
      <c r="R87" s="172">
        <f>R88+R126+R175</f>
        <v>0.09775859999999999</v>
      </c>
      <c r="S87" s="84"/>
      <c r="T87" s="173">
        <f>T88+T126+T175</f>
        <v>2.4475439999999997</v>
      </c>
      <c r="AT87" s="23" t="s">
        <v>72</v>
      </c>
      <c r="AU87" s="23" t="s">
        <v>104</v>
      </c>
      <c r="BK87" s="174">
        <f>BK88+BK126+BK175</f>
        <v>0</v>
      </c>
    </row>
    <row r="88" spans="2:63" s="10" customFormat="1" ht="37.35" customHeight="1">
      <c r="B88" s="175"/>
      <c r="C88" s="176"/>
      <c r="D88" s="177" t="s">
        <v>72</v>
      </c>
      <c r="E88" s="178" t="s">
        <v>131</v>
      </c>
      <c r="F88" s="178" t="s">
        <v>132</v>
      </c>
      <c r="G88" s="176"/>
      <c r="H88" s="176"/>
      <c r="I88" s="179"/>
      <c r="J88" s="180">
        <f>BK88</f>
        <v>0</v>
      </c>
      <c r="K88" s="176"/>
      <c r="L88" s="181"/>
      <c r="M88" s="182"/>
      <c r="N88" s="183"/>
      <c r="O88" s="183"/>
      <c r="P88" s="184">
        <f>P89+P113+P123</f>
        <v>0</v>
      </c>
      <c r="Q88" s="183"/>
      <c r="R88" s="184">
        <f>R89+R113+R123</f>
        <v>0.0048000000000000004</v>
      </c>
      <c r="S88" s="183"/>
      <c r="T88" s="185">
        <f>T89+T113+T123</f>
        <v>0</v>
      </c>
      <c r="AR88" s="186" t="s">
        <v>24</v>
      </c>
      <c r="AT88" s="187" t="s">
        <v>72</v>
      </c>
      <c r="AU88" s="187" t="s">
        <v>73</v>
      </c>
      <c r="AY88" s="186" t="s">
        <v>133</v>
      </c>
      <c r="BK88" s="188">
        <f>BK89+BK113+BK123</f>
        <v>0</v>
      </c>
    </row>
    <row r="89" spans="2:63" s="10" customFormat="1" ht="19.9" customHeight="1">
      <c r="B89" s="175"/>
      <c r="C89" s="176"/>
      <c r="D89" s="189" t="s">
        <v>72</v>
      </c>
      <c r="E89" s="190" t="s">
        <v>145</v>
      </c>
      <c r="F89" s="190" t="s">
        <v>146</v>
      </c>
      <c r="G89" s="176"/>
      <c r="H89" s="176"/>
      <c r="I89" s="179"/>
      <c r="J89" s="191">
        <f>BK89</f>
        <v>0</v>
      </c>
      <c r="K89" s="176"/>
      <c r="L89" s="181"/>
      <c r="M89" s="182"/>
      <c r="N89" s="183"/>
      <c r="O89" s="183"/>
      <c r="P89" s="184">
        <f>SUM(P90:P112)</f>
        <v>0</v>
      </c>
      <c r="Q89" s="183"/>
      <c r="R89" s="184">
        <f>SUM(R90:R112)</f>
        <v>0</v>
      </c>
      <c r="S89" s="183"/>
      <c r="T89" s="185">
        <f>SUM(T90:T112)</f>
        <v>0</v>
      </c>
      <c r="AR89" s="186" t="s">
        <v>24</v>
      </c>
      <c r="AT89" s="187" t="s">
        <v>72</v>
      </c>
      <c r="AU89" s="187" t="s">
        <v>24</v>
      </c>
      <c r="AY89" s="186" t="s">
        <v>133</v>
      </c>
      <c r="BK89" s="188">
        <f>SUM(BK90:BK112)</f>
        <v>0</v>
      </c>
    </row>
    <row r="90" spans="2:65" s="1" customFormat="1" ht="22.5" customHeight="1">
      <c r="B90" s="40"/>
      <c r="C90" s="192" t="s">
        <v>24</v>
      </c>
      <c r="D90" s="192" t="s">
        <v>136</v>
      </c>
      <c r="E90" s="193" t="s">
        <v>186</v>
      </c>
      <c r="F90" s="194" t="s">
        <v>412</v>
      </c>
      <c r="G90" s="195" t="s">
        <v>336</v>
      </c>
      <c r="H90" s="196">
        <v>57</v>
      </c>
      <c r="I90" s="197"/>
      <c r="J90" s="198">
        <f>ROUND(I90*H90,2)</f>
        <v>0</v>
      </c>
      <c r="K90" s="194" t="s">
        <v>22</v>
      </c>
      <c r="L90" s="60"/>
      <c r="M90" s="199" t="s">
        <v>22</v>
      </c>
      <c r="N90" s="200" t="s">
        <v>44</v>
      </c>
      <c r="O90" s="41"/>
      <c r="P90" s="201">
        <f>O90*H90</f>
        <v>0</v>
      </c>
      <c r="Q90" s="201">
        <v>0</v>
      </c>
      <c r="R90" s="201">
        <f>Q90*H90</f>
        <v>0</v>
      </c>
      <c r="S90" s="201">
        <v>0</v>
      </c>
      <c r="T90" s="202">
        <f>S90*H90</f>
        <v>0</v>
      </c>
      <c r="AR90" s="23" t="s">
        <v>141</v>
      </c>
      <c r="AT90" s="23" t="s">
        <v>136</v>
      </c>
      <c r="AU90" s="23" t="s">
        <v>82</v>
      </c>
      <c r="AY90" s="23" t="s">
        <v>133</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141</v>
      </c>
      <c r="BM90" s="23" t="s">
        <v>413</v>
      </c>
    </row>
    <row r="91" spans="2:47" s="1" customFormat="1" ht="27">
      <c r="B91" s="40"/>
      <c r="C91" s="62"/>
      <c r="D91" s="204" t="s">
        <v>143</v>
      </c>
      <c r="E91" s="62"/>
      <c r="F91" s="205" t="s">
        <v>414</v>
      </c>
      <c r="G91" s="62"/>
      <c r="H91" s="62"/>
      <c r="I91" s="162"/>
      <c r="J91" s="62"/>
      <c r="K91" s="62"/>
      <c r="L91" s="60"/>
      <c r="M91" s="206"/>
      <c r="N91" s="41"/>
      <c r="O91" s="41"/>
      <c r="P91" s="41"/>
      <c r="Q91" s="41"/>
      <c r="R91" s="41"/>
      <c r="S91" s="41"/>
      <c r="T91" s="77"/>
      <c r="AT91" s="23" t="s">
        <v>143</v>
      </c>
      <c r="AU91" s="23" t="s">
        <v>82</v>
      </c>
    </row>
    <row r="92" spans="2:51" s="11" customFormat="1" ht="13.5">
      <c r="B92" s="209"/>
      <c r="C92" s="210"/>
      <c r="D92" s="207" t="s">
        <v>162</v>
      </c>
      <c r="E92" s="211" t="s">
        <v>22</v>
      </c>
      <c r="F92" s="212" t="s">
        <v>415</v>
      </c>
      <c r="G92" s="210"/>
      <c r="H92" s="213">
        <v>57</v>
      </c>
      <c r="I92" s="214"/>
      <c r="J92" s="210"/>
      <c r="K92" s="210"/>
      <c r="L92" s="215"/>
      <c r="M92" s="216"/>
      <c r="N92" s="217"/>
      <c r="O92" s="217"/>
      <c r="P92" s="217"/>
      <c r="Q92" s="217"/>
      <c r="R92" s="217"/>
      <c r="S92" s="217"/>
      <c r="T92" s="218"/>
      <c r="AT92" s="219" t="s">
        <v>162</v>
      </c>
      <c r="AU92" s="219" t="s">
        <v>82</v>
      </c>
      <c r="AV92" s="11" t="s">
        <v>82</v>
      </c>
      <c r="AW92" s="11" t="s">
        <v>164</v>
      </c>
      <c r="AX92" s="11" t="s">
        <v>24</v>
      </c>
      <c r="AY92" s="219" t="s">
        <v>133</v>
      </c>
    </row>
    <row r="93" spans="2:65" s="1" customFormat="1" ht="22.5" customHeight="1">
      <c r="B93" s="40"/>
      <c r="C93" s="192" t="s">
        <v>82</v>
      </c>
      <c r="D93" s="192" t="s">
        <v>136</v>
      </c>
      <c r="E93" s="193" t="s">
        <v>191</v>
      </c>
      <c r="F93" s="194" t="s">
        <v>416</v>
      </c>
      <c r="G93" s="195" t="s">
        <v>304</v>
      </c>
      <c r="H93" s="196">
        <v>257.12</v>
      </c>
      <c r="I93" s="197"/>
      <c r="J93" s="198">
        <f>ROUND(I93*H93,2)</f>
        <v>0</v>
      </c>
      <c r="K93" s="194" t="s">
        <v>22</v>
      </c>
      <c r="L93" s="60"/>
      <c r="M93" s="199" t="s">
        <v>22</v>
      </c>
      <c r="N93" s="200" t="s">
        <v>44</v>
      </c>
      <c r="O93" s="41"/>
      <c r="P93" s="201">
        <f>O93*H93</f>
        <v>0</v>
      </c>
      <c r="Q93" s="201">
        <v>0</v>
      </c>
      <c r="R93" s="201">
        <f>Q93*H93</f>
        <v>0</v>
      </c>
      <c r="S93" s="201">
        <v>0</v>
      </c>
      <c r="T93" s="202">
        <f>S93*H93</f>
        <v>0</v>
      </c>
      <c r="AR93" s="23" t="s">
        <v>141</v>
      </c>
      <c r="AT93" s="23" t="s">
        <v>136</v>
      </c>
      <c r="AU93" s="23" t="s">
        <v>82</v>
      </c>
      <c r="AY93" s="23" t="s">
        <v>133</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141</v>
      </c>
      <c r="BM93" s="23" t="s">
        <v>417</v>
      </c>
    </row>
    <row r="94" spans="2:47" s="1" customFormat="1" ht="27">
      <c r="B94" s="40"/>
      <c r="C94" s="62"/>
      <c r="D94" s="204" t="s">
        <v>143</v>
      </c>
      <c r="E94" s="62"/>
      <c r="F94" s="205" t="s">
        <v>418</v>
      </c>
      <c r="G94" s="62"/>
      <c r="H94" s="62"/>
      <c r="I94" s="162"/>
      <c r="J94" s="62"/>
      <c r="K94" s="62"/>
      <c r="L94" s="60"/>
      <c r="M94" s="206"/>
      <c r="N94" s="41"/>
      <c r="O94" s="41"/>
      <c r="P94" s="41"/>
      <c r="Q94" s="41"/>
      <c r="R94" s="41"/>
      <c r="S94" s="41"/>
      <c r="T94" s="77"/>
      <c r="AT94" s="23" t="s">
        <v>143</v>
      </c>
      <c r="AU94" s="23" t="s">
        <v>82</v>
      </c>
    </row>
    <row r="95" spans="2:51" s="13" customFormat="1" ht="13.5">
      <c r="B95" s="251"/>
      <c r="C95" s="252"/>
      <c r="D95" s="204" t="s">
        <v>162</v>
      </c>
      <c r="E95" s="253" t="s">
        <v>22</v>
      </c>
      <c r="F95" s="254" t="s">
        <v>419</v>
      </c>
      <c r="G95" s="252"/>
      <c r="H95" s="255" t="s">
        <v>22</v>
      </c>
      <c r="I95" s="256"/>
      <c r="J95" s="252"/>
      <c r="K95" s="252"/>
      <c r="L95" s="257"/>
      <c r="M95" s="258"/>
      <c r="N95" s="259"/>
      <c r="O95" s="259"/>
      <c r="P95" s="259"/>
      <c r="Q95" s="259"/>
      <c r="R95" s="259"/>
      <c r="S95" s="259"/>
      <c r="T95" s="260"/>
      <c r="AT95" s="261" t="s">
        <v>162</v>
      </c>
      <c r="AU95" s="261" t="s">
        <v>82</v>
      </c>
      <c r="AV95" s="13" t="s">
        <v>24</v>
      </c>
      <c r="AW95" s="13" t="s">
        <v>164</v>
      </c>
      <c r="AX95" s="13" t="s">
        <v>73</v>
      </c>
      <c r="AY95" s="261" t="s">
        <v>133</v>
      </c>
    </row>
    <row r="96" spans="2:51" s="11" customFormat="1" ht="13.5">
      <c r="B96" s="209"/>
      <c r="C96" s="210"/>
      <c r="D96" s="204" t="s">
        <v>162</v>
      </c>
      <c r="E96" s="220" t="s">
        <v>22</v>
      </c>
      <c r="F96" s="221" t="s">
        <v>420</v>
      </c>
      <c r="G96" s="210"/>
      <c r="H96" s="222">
        <v>164.5</v>
      </c>
      <c r="I96" s="214"/>
      <c r="J96" s="210"/>
      <c r="K96" s="210"/>
      <c r="L96" s="215"/>
      <c r="M96" s="216"/>
      <c r="N96" s="217"/>
      <c r="O96" s="217"/>
      <c r="P96" s="217"/>
      <c r="Q96" s="217"/>
      <c r="R96" s="217"/>
      <c r="S96" s="217"/>
      <c r="T96" s="218"/>
      <c r="AT96" s="219" t="s">
        <v>162</v>
      </c>
      <c r="AU96" s="219" t="s">
        <v>82</v>
      </c>
      <c r="AV96" s="11" t="s">
        <v>82</v>
      </c>
      <c r="AW96" s="11" t="s">
        <v>164</v>
      </c>
      <c r="AX96" s="11" t="s">
        <v>73</v>
      </c>
      <c r="AY96" s="219" t="s">
        <v>133</v>
      </c>
    </row>
    <row r="97" spans="2:51" s="13" customFormat="1" ht="13.5">
      <c r="B97" s="251"/>
      <c r="C97" s="252"/>
      <c r="D97" s="204" t="s">
        <v>162</v>
      </c>
      <c r="E97" s="253" t="s">
        <v>22</v>
      </c>
      <c r="F97" s="254" t="s">
        <v>421</v>
      </c>
      <c r="G97" s="252"/>
      <c r="H97" s="255" t="s">
        <v>22</v>
      </c>
      <c r="I97" s="256"/>
      <c r="J97" s="252"/>
      <c r="K97" s="252"/>
      <c r="L97" s="257"/>
      <c r="M97" s="258"/>
      <c r="N97" s="259"/>
      <c r="O97" s="259"/>
      <c r="P97" s="259"/>
      <c r="Q97" s="259"/>
      <c r="R97" s="259"/>
      <c r="S97" s="259"/>
      <c r="T97" s="260"/>
      <c r="AT97" s="261" t="s">
        <v>162</v>
      </c>
      <c r="AU97" s="261" t="s">
        <v>82</v>
      </c>
      <c r="AV97" s="13" t="s">
        <v>24</v>
      </c>
      <c r="AW97" s="13" t="s">
        <v>164</v>
      </c>
      <c r="AX97" s="13" t="s">
        <v>73</v>
      </c>
      <c r="AY97" s="261" t="s">
        <v>133</v>
      </c>
    </row>
    <row r="98" spans="2:51" s="11" customFormat="1" ht="13.5">
      <c r="B98" s="209"/>
      <c r="C98" s="210"/>
      <c r="D98" s="204" t="s">
        <v>162</v>
      </c>
      <c r="E98" s="220" t="s">
        <v>22</v>
      </c>
      <c r="F98" s="221" t="s">
        <v>422</v>
      </c>
      <c r="G98" s="210"/>
      <c r="H98" s="222">
        <v>92.62</v>
      </c>
      <c r="I98" s="214"/>
      <c r="J98" s="210"/>
      <c r="K98" s="210"/>
      <c r="L98" s="215"/>
      <c r="M98" s="216"/>
      <c r="N98" s="217"/>
      <c r="O98" s="217"/>
      <c r="P98" s="217"/>
      <c r="Q98" s="217"/>
      <c r="R98" s="217"/>
      <c r="S98" s="217"/>
      <c r="T98" s="218"/>
      <c r="AT98" s="219" t="s">
        <v>162</v>
      </c>
      <c r="AU98" s="219" t="s">
        <v>82</v>
      </c>
      <c r="AV98" s="11" t="s">
        <v>82</v>
      </c>
      <c r="AW98" s="11" t="s">
        <v>164</v>
      </c>
      <c r="AX98" s="11" t="s">
        <v>73</v>
      </c>
      <c r="AY98" s="219" t="s">
        <v>133</v>
      </c>
    </row>
    <row r="99" spans="2:51" s="12" customFormat="1" ht="13.5">
      <c r="B99" s="223"/>
      <c r="C99" s="224"/>
      <c r="D99" s="207" t="s">
        <v>162</v>
      </c>
      <c r="E99" s="225" t="s">
        <v>22</v>
      </c>
      <c r="F99" s="226" t="s">
        <v>224</v>
      </c>
      <c r="G99" s="224"/>
      <c r="H99" s="227">
        <v>257.12</v>
      </c>
      <c r="I99" s="228"/>
      <c r="J99" s="224"/>
      <c r="K99" s="224"/>
      <c r="L99" s="229"/>
      <c r="M99" s="230"/>
      <c r="N99" s="231"/>
      <c r="O99" s="231"/>
      <c r="P99" s="231"/>
      <c r="Q99" s="231"/>
      <c r="R99" s="231"/>
      <c r="S99" s="231"/>
      <c r="T99" s="232"/>
      <c r="AT99" s="233" t="s">
        <v>162</v>
      </c>
      <c r="AU99" s="233" t="s">
        <v>82</v>
      </c>
      <c r="AV99" s="12" t="s">
        <v>141</v>
      </c>
      <c r="AW99" s="12" t="s">
        <v>164</v>
      </c>
      <c r="AX99" s="12" t="s">
        <v>24</v>
      </c>
      <c r="AY99" s="233" t="s">
        <v>133</v>
      </c>
    </row>
    <row r="100" spans="2:65" s="1" customFormat="1" ht="22.5" customHeight="1">
      <c r="B100" s="40"/>
      <c r="C100" s="192" t="s">
        <v>134</v>
      </c>
      <c r="D100" s="192" t="s">
        <v>136</v>
      </c>
      <c r="E100" s="193" t="s">
        <v>195</v>
      </c>
      <c r="F100" s="194" t="s">
        <v>423</v>
      </c>
      <c r="G100" s="195" t="s">
        <v>304</v>
      </c>
      <c r="H100" s="196">
        <v>297.34</v>
      </c>
      <c r="I100" s="197"/>
      <c r="J100" s="198">
        <f>ROUND(I100*H100,2)</f>
        <v>0</v>
      </c>
      <c r="K100" s="194" t="s">
        <v>22</v>
      </c>
      <c r="L100" s="60"/>
      <c r="M100" s="199" t="s">
        <v>22</v>
      </c>
      <c r="N100" s="200" t="s">
        <v>44</v>
      </c>
      <c r="O100" s="41"/>
      <c r="P100" s="201">
        <f>O100*H100</f>
        <v>0</v>
      </c>
      <c r="Q100" s="201">
        <v>0</v>
      </c>
      <c r="R100" s="201">
        <f>Q100*H100</f>
        <v>0</v>
      </c>
      <c r="S100" s="201">
        <v>0</v>
      </c>
      <c r="T100" s="202">
        <f>S100*H100</f>
        <v>0</v>
      </c>
      <c r="AR100" s="23" t="s">
        <v>141</v>
      </c>
      <c r="AT100" s="23" t="s">
        <v>136</v>
      </c>
      <c r="AU100" s="23" t="s">
        <v>82</v>
      </c>
      <c r="AY100" s="23" t="s">
        <v>133</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141</v>
      </c>
      <c r="BM100" s="23" t="s">
        <v>424</v>
      </c>
    </row>
    <row r="101" spans="2:47" s="1" customFormat="1" ht="27">
      <c r="B101" s="40"/>
      <c r="C101" s="62"/>
      <c r="D101" s="204" t="s">
        <v>143</v>
      </c>
      <c r="E101" s="62"/>
      <c r="F101" s="205" t="s">
        <v>425</v>
      </c>
      <c r="G101" s="62"/>
      <c r="H101" s="62"/>
      <c r="I101" s="162"/>
      <c r="J101" s="62"/>
      <c r="K101" s="62"/>
      <c r="L101" s="60"/>
      <c r="M101" s="206"/>
      <c r="N101" s="41"/>
      <c r="O101" s="41"/>
      <c r="P101" s="41"/>
      <c r="Q101" s="41"/>
      <c r="R101" s="41"/>
      <c r="S101" s="41"/>
      <c r="T101" s="77"/>
      <c r="AT101" s="23" t="s">
        <v>143</v>
      </c>
      <c r="AU101" s="23" t="s">
        <v>82</v>
      </c>
    </row>
    <row r="102" spans="2:51" s="13" customFormat="1" ht="13.5">
      <c r="B102" s="251"/>
      <c r="C102" s="252"/>
      <c r="D102" s="204" t="s">
        <v>162</v>
      </c>
      <c r="E102" s="253" t="s">
        <v>22</v>
      </c>
      <c r="F102" s="254" t="s">
        <v>419</v>
      </c>
      <c r="G102" s="252"/>
      <c r="H102" s="255" t="s">
        <v>22</v>
      </c>
      <c r="I102" s="256"/>
      <c r="J102" s="252"/>
      <c r="K102" s="252"/>
      <c r="L102" s="257"/>
      <c r="M102" s="258"/>
      <c r="N102" s="259"/>
      <c r="O102" s="259"/>
      <c r="P102" s="259"/>
      <c r="Q102" s="259"/>
      <c r="R102" s="259"/>
      <c r="S102" s="259"/>
      <c r="T102" s="260"/>
      <c r="AT102" s="261" t="s">
        <v>162</v>
      </c>
      <c r="AU102" s="261" t="s">
        <v>82</v>
      </c>
      <c r="AV102" s="13" t="s">
        <v>24</v>
      </c>
      <c r="AW102" s="13" t="s">
        <v>164</v>
      </c>
      <c r="AX102" s="13" t="s">
        <v>73</v>
      </c>
      <c r="AY102" s="261" t="s">
        <v>133</v>
      </c>
    </row>
    <row r="103" spans="2:51" s="11" customFormat="1" ht="13.5">
      <c r="B103" s="209"/>
      <c r="C103" s="210"/>
      <c r="D103" s="204" t="s">
        <v>162</v>
      </c>
      <c r="E103" s="220" t="s">
        <v>22</v>
      </c>
      <c r="F103" s="221" t="s">
        <v>426</v>
      </c>
      <c r="G103" s="210"/>
      <c r="H103" s="222">
        <v>256.2</v>
      </c>
      <c r="I103" s="214"/>
      <c r="J103" s="210"/>
      <c r="K103" s="210"/>
      <c r="L103" s="215"/>
      <c r="M103" s="216"/>
      <c r="N103" s="217"/>
      <c r="O103" s="217"/>
      <c r="P103" s="217"/>
      <c r="Q103" s="217"/>
      <c r="R103" s="217"/>
      <c r="S103" s="217"/>
      <c r="T103" s="218"/>
      <c r="AT103" s="219" t="s">
        <v>162</v>
      </c>
      <c r="AU103" s="219" t="s">
        <v>82</v>
      </c>
      <c r="AV103" s="11" t="s">
        <v>82</v>
      </c>
      <c r="AW103" s="11" t="s">
        <v>164</v>
      </c>
      <c r="AX103" s="11" t="s">
        <v>73</v>
      </c>
      <c r="AY103" s="219" t="s">
        <v>133</v>
      </c>
    </row>
    <row r="104" spans="2:51" s="13" customFormat="1" ht="13.5">
      <c r="B104" s="251"/>
      <c r="C104" s="252"/>
      <c r="D104" s="204" t="s">
        <v>162</v>
      </c>
      <c r="E104" s="253" t="s">
        <v>22</v>
      </c>
      <c r="F104" s="254" t="s">
        <v>421</v>
      </c>
      <c r="G104" s="252"/>
      <c r="H104" s="255" t="s">
        <v>22</v>
      </c>
      <c r="I104" s="256"/>
      <c r="J104" s="252"/>
      <c r="K104" s="252"/>
      <c r="L104" s="257"/>
      <c r="M104" s="258"/>
      <c r="N104" s="259"/>
      <c r="O104" s="259"/>
      <c r="P104" s="259"/>
      <c r="Q104" s="259"/>
      <c r="R104" s="259"/>
      <c r="S104" s="259"/>
      <c r="T104" s="260"/>
      <c r="AT104" s="261" t="s">
        <v>162</v>
      </c>
      <c r="AU104" s="261" t="s">
        <v>82</v>
      </c>
      <c r="AV104" s="13" t="s">
        <v>24</v>
      </c>
      <c r="AW104" s="13" t="s">
        <v>164</v>
      </c>
      <c r="AX104" s="13" t="s">
        <v>73</v>
      </c>
      <c r="AY104" s="261" t="s">
        <v>133</v>
      </c>
    </row>
    <row r="105" spans="2:51" s="11" customFormat="1" ht="13.5">
      <c r="B105" s="209"/>
      <c r="C105" s="210"/>
      <c r="D105" s="204" t="s">
        <v>162</v>
      </c>
      <c r="E105" s="220" t="s">
        <v>22</v>
      </c>
      <c r="F105" s="221" t="s">
        <v>427</v>
      </c>
      <c r="G105" s="210"/>
      <c r="H105" s="222">
        <v>41.14</v>
      </c>
      <c r="I105" s="214"/>
      <c r="J105" s="210"/>
      <c r="K105" s="210"/>
      <c r="L105" s="215"/>
      <c r="M105" s="216"/>
      <c r="N105" s="217"/>
      <c r="O105" s="217"/>
      <c r="P105" s="217"/>
      <c r="Q105" s="217"/>
      <c r="R105" s="217"/>
      <c r="S105" s="217"/>
      <c r="T105" s="218"/>
      <c r="AT105" s="219" t="s">
        <v>162</v>
      </c>
      <c r="AU105" s="219" t="s">
        <v>82</v>
      </c>
      <c r="AV105" s="11" t="s">
        <v>82</v>
      </c>
      <c r="AW105" s="11" t="s">
        <v>164</v>
      </c>
      <c r="AX105" s="11" t="s">
        <v>73</v>
      </c>
      <c r="AY105" s="219" t="s">
        <v>133</v>
      </c>
    </row>
    <row r="106" spans="2:51" s="12" customFormat="1" ht="13.5">
      <c r="B106" s="223"/>
      <c r="C106" s="224"/>
      <c r="D106" s="207" t="s">
        <v>162</v>
      </c>
      <c r="E106" s="225" t="s">
        <v>22</v>
      </c>
      <c r="F106" s="226" t="s">
        <v>224</v>
      </c>
      <c r="G106" s="224"/>
      <c r="H106" s="227">
        <v>297.34</v>
      </c>
      <c r="I106" s="228"/>
      <c r="J106" s="224"/>
      <c r="K106" s="224"/>
      <c r="L106" s="229"/>
      <c r="M106" s="230"/>
      <c r="N106" s="231"/>
      <c r="O106" s="231"/>
      <c r="P106" s="231"/>
      <c r="Q106" s="231"/>
      <c r="R106" s="231"/>
      <c r="S106" s="231"/>
      <c r="T106" s="232"/>
      <c r="AT106" s="233" t="s">
        <v>162</v>
      </c>
      <c r="AU106" s="233" t="s">
        <v>82</v>
      </c>
      <c r="AV106" s="12" t="s">
        <v>141</v>
      </c>
      <c r="AW106" s="12" t="s">
        <v>164</v>
      </c>
      <c r="AX106" s="12" t="s">
        <v>24</v>
      </c>
      <c r="AY106" s="233" t="s">
        <v>133</v>
      </c>
    </row>
    <row r="107" spans="2:65" s="1" customFormat="1" ht="22.5" customHeight="1">
      <c r="B107" s="40"/>
      <c r="C107" s="192" t="s">
        <v>141</v>
      </c>
      <c r="D107" s="192" t="s">
        <v>136</v>
      </c>
      <c r="E107" s="193" t="s">
        <v>289</v>
      </c>
      <c r="F107" s="194" t="s">
        <v>428</v>
      </c>
      <c r="G107" s="195" t="s">
        <v>304</v>
      </c>
      <c r="H107" s="196">
        <v>92.62</v>
      </c>
      <c r="I107" s="197"/>
      <c r="J107" s="198">
        <f>ROUND(I107*H107,2)</f>
        <v>0</v>
      </c>
      <c r="K107" s="194" t="s">
        <v>22</v>
      </c>
      <c r="L107" s="60"/>
      <c r="M107" s="199" t="s">
        <v>22</v>
      </c>
      <c r="N107" s="200" t="s">
        <v>44</v>
      </c>
      <c r="O107" s="41"/>
      <c r="P107" s="201">
        <f>O107*H107</f>
        <v>0</v>
      </c>
      <c r="Q107" s="201">
        <v>0</v>
      </c>
      <c r="R107" s="201">
        <f>Q107*H107</f>
        <v>0</v>
      </c>
      <c r="S107" s="201">
        <v>0</v>
      </c>
      <c r="T107" s="202">
        <f>S107*H107</f>
        <v>0</v>
      </c>
      <c r="AR107" s="23" t="s">
        <v>141</v>
      </c>
      <c r="AT107" s="23" t="s">
        <v>136</v>
      </c>
      <c r="AU107" s="23" t="s">
        <v>82</v>
      </c>
      <c r="AY107" s="23" t="s">
        <v>133</v>
      </c>
      <c r="BE107" s="203">
        <f>IF(N107="základní",J107,0)</f>
        <v>0</v>
      </c>
      <c r="BF107" s="203">
        <f>IF(N107="snížená",J107,0)</f>
        <v>0</v>
      </c>
      <c r="BG107" s="203">
        <f>IF(N107="zákl. přenesená",J107,0)</f>
        <v>0</v>
      </c>
      <c r="BH107" s="203">
        <f>IF(N107="sníž. přenesená",J107,0)</f>
        <v>0</v>
      </c>
      <c r="BI107" s="203">
        <f>IF(N107="nulová",J107,0)</f>
        <v>0</v>
      </c>
      <c r="BJ107" s="23" t="s">
        <v>24</v>
      </c>
      <c r="BK107" s="203">
        <f>ROUND(I107*H107,2)</f>
        <v>0</v>
      </c>
      <c r="BL107" s="23" t="s">
        <v>141</v>
      </c>
      <c r="BM107" s="23" t="s">
        <v>429</v>
      </c>
    </row>
    <row r="108" spans="2:51" s="13" customFormat="1" ht="13.5">
      <c r="B108" s="251"/>
      <c r="C108" s="252"/>
      <c r="D108" s="204" t="s">
        <v>162</v>
      </c>
      <c r="E108" s="253" t="s">
        <v>22</v>
      </c>
      <c r="F108" s="254" t="s">
        <v>421</v>
      </c>
      <c r="G108" s="252"/>
      <c r="H108" s="255" t="s">
        <v>22</v>
      </c>
      <c r="I108" s="256"/>
      <c r="J108" s="252"/>
      <c r="K108" s="252"/>
      <c r="L108" s="257"/>
      <c r="M108" s="258"/>
      <c r="N108" s="259"/>
      <c r="O108" s="259"/>
      <c r="P108" s="259"/>
      <c r="Q108" s="259"/>
      <c r="R108" s="259"/>
      <c r="S108" s="259"/>
      <c r="T108" s="260"/>
      <c r="AT108" s="261" t="s">
        <v>162</v>
      </c>
      <c r="AU108" s="261" t="s">
        <v>82</v>
      </c>
      <c r="AV108" s="13" t="s">
        <v>24</v>
      </c>
      <c r="AW108" s="13" t="s">
        <v>164</v>
      </c>
      <c r="AX108" s="13" t="s">
        <v>73</v>
      </c>
      <c r="AY108" s="261" t="s">
        <v>133</v>
      </c>
    </row>
    <row r="109" spans="2:51" s="11" customFormat="1" ht="13.5">
      <c r="B109" s="209"/>
      <c r="C109" s="210"/>
      <c r="D109" s="207" t="s">
        <v>162</v>
      </c>
      <c r="E109" s="211" t="s">
        <v>22</v>
      </c>
      <c r="F109" s="212" t="s">
        <v>430</v>
      </c>
      <c r="G109" s="210"/>
      <c r="H109" s="213">
        <v>92.62</v>
      </c>
      <c r="I109" s="214"/>
      <c r="J109" s="210"/>
      <c r="K109" s="210"/>
      <c r="L109" s="215"/>
      <c r="M109" s="216"/>
      <c r="N109" s="217"/>
      <c r="O109" s="217"/>
      <c r="P109" s="217"/>
      <c r="Q109" s="217"/>
      <c r="R109" s="217"/>
      <c r="S109" s="217"/>
      <c r="T109" s="218"/>
      <c r="AT109" s="219" t="s">
        <v>162</v>
      </c>
      <c r="AU109" s="219" t="s">
        <v>82</v>
      </c>
      <c r="AV109" s="11" t="s">
        <v>82</v>
      </c>
      <c r="AW109" s="11" t="s">
        <v>164</v>
      </c>
      <c r="AX109" s="11" t="s">
        <v>24</v>
      </c>
      <c r="AY109" s="219" t="s">
        <v>133</v>
      </c>
    </row>
    <row r="110" spans="2:65" s="1" customFormat="1" ht="22.5" customHeight="1">
      <c r="B110" s="40"/>
      <c r="C110" s="192" t="s">
        <v>165</v>
      </c>
      <c r="D110" s="192" t="s">
        <v>136</v>
      </c>
      <c r="E110" s="193" t="s">
        <v>297</v>
      </c>
      <c r="F110" s="194" t="s">
        <v>431</v>
      </c>
      <c r="G110" s="195" t="s">
        <v>304</v>
      </c>
      <c r="H110" s="196">
        <v>92.62</v>
      </c>
      <c r="I110" s="197"/>
      <c r="J110" s="198">
        <f>ROUND(I110*H110,2)</f>
        <v>0</v>
      </c>
      <c r="K110" s="194" t="s">
        <v>22</v>
      </c>
      <c r="L110" s="60"/>
      <c r="M110" s="199" t="s">
        <v>22</v>
      </c>
      <c r="N110" s="200" t="s">
        <v>44</v>
      </c>
      <c r="O110" s="41"/>
      <c r="P110" s="201">
        <f>O110*H110</f>
        <v>0</v>
      </c>
      <c r="Q110" s="201">
        <v>0</v>
      </c>
      <c r="R110" s="201">
        <f>Q110*H110</f>
        <v>0</v>
      </c>
      <c r="S110" s="201">
        <v>0</v>
      </c>
      <c r="T110" s="202">
        <f>S110*H110</f>
        <v>0</v>
      </c>
      <c r="AR110" s="23" t="s">
        <v>141</v>
      </c>
      <c r="AT110" s="23" t="s">
        <v>136</v>
      </c>
      <c r="AU110" s="23" t="s">
        <v>82</v>
      </c>
      <c r="AY110" s="23" t="s">
        <v>133</v>
      </c>
      <c r="BE110" s="203">
        <f>IF(N110="základní",J110,0)</f>
        <v>0</v>
      </c>
      <c r="BF110" s="203">
        <f>IF(N110="snížená",J110,0)</f>
        <v>0</v>
      </c>
      <c r="BG110" s="203">
        <f>IF(N110="zákl. přenesená",J110,0)</f>
        <v>0</v>
      </c>
      <c r="BH110" s="203">
        <f>IF(N110="sníž. přenesená",J110,0)</f>
        <v>0</v>
      </c>
      <c r="BI110" s="203">
        <f>IF(N110="nulová",J110,0)</f>
        <v>0</v>
      </c>
      <c r="BJ110" s="23" t="s">
        <v>24</v>
      </c>
      <c r="BK110" s="203">
        <f>ROUND(I110*H110,2)</f>
        <v>0</v>
      </c>
      <c r="BL110" s="23" t="s">
        <v>141</v>
      </c>
      <c r="BM110" s="23" t="s">
        <v>432</v>
      </c>
    </row>
    <row r="111" spans="2:47" s="1" customFormat="1" ht="27">
      <c r="B111" s="40"/>
      <c r="C111" s="62"/>
      <c r="D111" s="204" t="s">
        <v>143</v>
      </c>
      <c r="E111" s="62"/>
      <c r="F111" s="205" t="s">
        <v>418</v>
      </c>
      <c r="G111" s="62"/>
      <c r="H111" s="62"/>
      <c r="I111" s="162"/>
      <c r="J111" s="62"/>
      <c r="K111" s="62"/>
      <c r="L111" s="60"/>
      <c r="M111" s="206"/>
      <c r="N111" s="41"/>
      <c r="O111" s="41"/>
      <c r="P111" s="41"/>
      <c r="Q111" s="41"/>
      <c r="R111" s="41"/>
      <c r="S111" s="41"/>
      <c r="T111" s="77"/>
      <c r="AT111" s="23" t="s">
        <v>143</v>
      </c>
      <c r="AU111" s="23" t="s">
        <v>82</v>
      </c>
    </row>
    <row r="112" spans="2:51" s="11" customFormat="1" ht="13.5">
      <c r="B112" s="209"/>
      <c r="C112" s="210"/>
      <c r="D112" s="204" t="s">
        <v>162</v>
      </c>
      <c r="E112" s="220" t="s">
        <v>22</v>
      </c>
      <c r="F112" s="221" t="s">
        <v>430</v>
      </c>
      <c r="G112" s="210"/>
      <c r="H112" s="222">
        <v>92.62</v>
      </c>
      <c r="I112" s="214"/>
      <c r="J112" s="210"/>
      <c r="K112" s="210"/>
      <c r="L112" s="215"/>
      <c r="M112" s="216"/>
      <c r="N112" s="217"/>
      <c r="O112" s="217"/>
      <c r="P112" s="217"/>
      <c r="Q112" s="217"/>
      <c r="R112" s="217"/>
      <c r="S112" s="217"/>
      <c r="T112" s="218"/>
      <c r="AT112" s="219" t="s">
        <v>162</v>
      </c>
      <c r="AU112" s="219" t="s">
        <v>82</v>
      </c>
      <c r="AV112" s="11" t="s">
        <v>82</v>
      </c>
      <c r="AW112" s="11" t="s">
        <v>164</v>
      </c>
      <c r="AX112" s="11" t="s">
        <v>24</v>
      </c>
      <c r="AY112" s="219" t="s">
        <v>133</v>
      </c>
    </row>
    <row r="113" spans="2:63" s="10" customFormat="1" ht="29.85" customHeight="1">
      <c r="B113" s="175"/>
      <c r="C113" s="176"/>
      <c r="D113" s="177" t="s">
        <v>72</v>
      </c>
      <c r="E113" s="262" t="s">
        <v>172</v>
      </c>
      <c r="F113" s="262" t="s">
        <v>173</v>
      </c>
      <c r="G113" s="176"/>
      <c r="H113" s="176"/>
      <c r="I113" s="179"/>
      <c r="J113" s="263">
        <f>BK113</f>
        <v>0</v>
      </c>
      <c r="K113" s="176"/>
      <c r="L113" s="181"/>
      <c r="M113" s="182"/>
      <c r="N113" s="183"/>
      <c r="O113" s="183"/>
      <c r="P113" s="184">
        <f>P114</f>
        <v>0</v>
      </c>
      <c r="Q113" s="183"/>
      <c r="R113" s="184">
        <f>R114</f>
        <v>0.0048000000000000004</v>
      </c>
      <c r="S113" s="183"/>
      <c r="T113" s="185">
        <f>T114</f>
        <v>0</v>
      </c>
      <c r="AR113" s="186" t="s">
        <v>24</v>
      </c>
      <c r="AT113" s="187" t="s">
        <v>72</v>
      </c>
      <c r="AU113" s="187" t="s">
        <v>24</v>
      </c>
      <c r="AY113" s="186" t="s">
        <v>133</v>
      </c>
      <c r="BK113" s="188">
        <f>BK114</f>
        <v>0</v>
      </c>
    </row>
    <row r="114" spans="2:63" s="10" customFormat="1" ht="14.85" customHeight="1">
      <c r="B114" s="175"/>
      <c r="C114" s="176"/>
      <c r="D114" s="189" t="s">
        <v>72</v>
      </c>
      <c r="E114" s="190" t="s">
        <v>433</v>
      </c>
      <c r="F114" s="190" t="s">
        <v>434</v>
      </c>
      <c r="G114" s="176"/>
      <c r="H114" s="176"/>
      <c r="I114" s="179"/>
      <c r="J114" s="191">
        <f>BK114</f>
        <v>0</v>
      </c>
      <c r="K114" s="176"/>
      <c r="L114" s="181"/>
      <c r="M114" s="182"/>
      <c r="N114" s="183"/>
      <c r="O114" s="183"/>
      <c r="P114" s="184">
        <f>SUM(P115:P122)</f>
        <v>0</v>
      </c>
      <c r="Q114" s="183"/>
      <c r="R114" s="184">
        <f>SUM(R115:R122)</f>
        <v>0.0048000000000000004</v>
      </c>
      <c r="S114" s="183"/>
      <c r="T114" s="185">
        <f>SUM(T115:T122)</f>
        <v>0</v>
      </c>
      <c r="AR114" s="186" t="s">
        <v>24</v>
      </c>
      <c r="AT114" s="187" t="s">
        <v>72</v>
      </c>
      <c r="AU114" s="187" t="s">
        <v>82</v>
      </c>
      <c r="AY114" s="186" t="s">
        <v>133</v>
      </c>
      <c r="BK114" s="188">
        <f>SUM(BK115:BK122)</f>
        <v>0</v>
      </c>
    </row>
    <row r="115" spans="2:65" s="1" customFormat="1" ht="57" customHeight="1">
      <c r="B115" s="40"/>
      <c r="C115" s="192" t="s">
        <v>145</v>
      </c>
      <c r="D115" s="192" t="s">
        <v>136</v>
      </c>
      <c r="E115" s="193" t="s">
        <v>435</v>
      </c>
      <c r="F115" s="194" t="s">
        <v>436</v>
      </c>
      <c r="G115" s="195" t="s">
        <v>149</v>
      </c>
      <c r="H115" s="196">
        <v>120</v>
      </c>
      <c r="I115" s="197"/>
      <c r="J115" s="198">
        <f>ROUND(I115*H115,2)</f>
        <v>0</v>
      </c>
      <c r="K115" s="194" t="s">
        <v>140</v>
      </c>
      <c r="L115" s="60"/>
      <c r="M115" s="199" t="s">
        <v>22</v>
      </c>
      <c r="N115" s="200" t="s">
        <v>44</v>
      </c>
      <c r="O115" s="41"/>
      <c r="P115" s="201">
        <f>O115*H115</f>
        <v>0</v>
      </c>
      <c r="Q115" s="201">
        <v>4E-05</v>
      </c>
      <c r="R115" s="201">
        <f>Q115*H115</f>
        <v>0.0048000000000000004</v>
      </c>
      <c r="S115" s="201">
        <v>0</v>
      </c>
      <c r="T115" s="202">
        <f>S115*H115</f>
        <v>0</v>
      </c>
      <c r="AR115" s="23" t="s">
        <v>141</v>
      </c>
      <c r="AT115" s="23" t="s">
        <v>136</v>
      </c>
      <c r="AU115" s="23" t="s">
        <v>134</v>
      </c>
      <c r="AY115" s="23" t="s">
        <v>133</v>
      </c>
      <c r="BE115" s="203">
        <f>IF(N115="základní",J115,0)</f>
        <v>0</v>
      </c>
      <c r="BF115" s="203">
        <f>IF(N115="snížená",J115,0)</f>
        <v>0</v>
      </c>
      <c r="BG115" s="203">
        <f>IF(N115="zákl. přenesená",J115,0)</f>
        <v>0</v>
      </c>
      <c r="BH115" s="203">
        <f>IF(N115="sníž. přenesená",J115,0)</f>
        <v>0</v>
      </c>
      <c r="BI115" s="203">
        <f>IF(N115="nulová",J115,0)</f>
        <v>0</v>
      </c>
      <c r="BJ115" s="23" t="s">
        <v>24</v>
      </c>
      <c r="BK115" s="203">
        <f>ROUND(I115*H115,2)</f>
        <v>0</v>
      </c>
      <c r="BL115" s="23" t="s">
        <v>141</v>
      </c>
      <c r="BM115" s="23" t="s">
        <v>437</v>
      </c>
    </row>
    <row r="116" spans="2:47" s="1" customFormat="1" ht="94.5">
      <c r="B116" s="40"/>
      <c r="C116" s="62"/>
      <c r="D116" s="204" t="s">
        <v>151</v>
      </c>
      <c r="E116" s="62"/>
      <c r="F116" s="205" t="s">
        <v>438</v>
      </c>
      <c r="G116" s="62"/>
      <c r="H116" s="62"/>
      <c r="I116" s="162"/>
      <c r="J116" s="62"/>
      <c r="K116" s="62"/>
      <c r="L116" s="60"/>
      <c r="M116" s="206"/>
      <c r="N116" s="41"/>
      <c r="O116" s="41"/>
      <c r="P116" s="41"/>
      <c r="Q116" s="41"/>
      <c r="R116" s="41"/>
      <c r="S116" s="41"/>
      <c r="T116" s="77"/>
      <c r="AT116" s="23" t="s">
        <v>151</v>
      </c>
      <c r="AU116" s="23" t="s">
        <v>134</v>
      </c>
    </row>
    <row r="117" spans="2:51" s="13" customFormat="1" ht="13.5">
      <c r="B117" s="251"/>
      <c r="C117" s="252"/>
      <c r="D117" s="204" t="s">
        <v>162</v>
      </c>
      <c r="E117" s="253" t="s">
        <v>22</v>
      </c>
      <c r="F117" s="254" t="s">
        <v>419</v>
      </c>
      <c r="G117" s="252"/>
      <c r="H117" s="255" t="s">
        <v>22</v>
      </c>
      <c r="I117" s="256"/>
      <c r="J117" s="252"/>
      <c r="K117" s="252"/>
      <c r="L117" s="257"/>
      <c r="M117" s="258"/>
      <c r="N117" s="259"/>
      <c r="O117" s="259"/>
      <c r="P117" s="259"/>
      <c r="Q117" s="259"/>
      <c r="R117" s="259"/>
      <c r="S117" s="259"/>
      <c r="T117" s="260"/>
      <c r="AT117" s="261" t="s">
        <v>162</v>
      </c>
      <c r="AU117" s="261" t="s">
        <v>134</v>
      </c>
      <c r="AV117" s="13" t="s">
        <v>24</v>
      </c>
      <c r="AW117" s="13" t="s">
        <v>164</v>
      </c>
      <c r="AX117" s="13" t="s">
        <v>73</v>
      </c>
      <c r="AY117" s="261" t="s">
        <v>133</v>
      </c>
    </row>
    <row r="118" spans="2:51" s="11" customFormat="1" ht="13.5">
      <c r="B118" s="209"/>
      <c r="C118" s="210"/>
      <c r="D118" s="204" t="s">
        <v>162</v>
      </c>
      <c r="E118" s="220" t="s">
        <v>22</v>
      </c>
      <c r="F118" s="221" t="s">
        <v>439</v>
      </c>
      <c r="G118" s="210"/>
      <c r="H118" s="222">
        <v>60</v>
      </c>
      <c r="I118" s="214"/>
      <c r="J118" s="210"/>
      <c r="K118" s="210"/>
      <c r="L118" s="215"/>
      <c r="M118" s="216"/>
      <c r="N118" s="217"/>
      <c r="O118" s="217"/>
      <c r="P118" s="217"/>
      <c r="Q118" s="217"/>
      <c r="R118" s="217"/>
      <c r="S118" s="217"/>
      <c r="T118" s="218"/>
      <c r="AT118" s="219" t="s">
        <v>162</v>
      </c>
      <c r="AU118" s="219" t="s">
        <v>134</v>
      </c>
      <c r="AV118" s="11" t="s">
        <v>82</v>
      </c>
      <c r="AW118" s="11" t="s">
        <v>164</v>
      </c>
      <c r="AX118" s="11" t="s">
        <v>73</v>
      </c>
      <c r="AY118" s="219" t="s">
        <v>133</v>
      </c>
    </row>
    <row r="119" spans="2:51" s="13" customFormat="1" ht="13.5">
      <c r="B119" s="251"/>
      <c r="C119" s="252"/>
      <c r="D119" s="204" t="s">
        <v>162</v>
      </c>
      <c r="E119" s="253" t="s">
        <v>22</v>
      </c>
      <c r="F119" s="254" t="s">
        <v>421</v>
      </c>
      <c r="G119" s="252"/>
      <c r="H119" s="255" t="s">
        <v>22</v>
      </c>
      <c r="I119" s="256"/>
      <c r="J119" s="252"/>
      <c r="K119" s="252"/>
      <c r="L119" s="257"/>
      <c r="M119" s="258"/>
      <c r="N119" s="259"/>
      <c r="O119" s="259"/>
      <c r="P119" s="259"/>
      <c r="Q119" s="259"/>
      <c r="R119" s="259"/>
      <c r="S119" s="259"/>
      <c r="T119" s="260"/>
      <c r="AT119" s="261" t="s">
        <v>162</v>
      </c>
      <c r="AU119" s="261" t="s">
        <v>134</v>
      </c>
      <c r="AV119" s="13" t="s">
        <v>24</v>
      </c>
      <c r="AW119" s="13" t="s">
        <v>164</v>
      </c>
      <c r="AX119" s="13" t="s">
        <v>73</v>
      </c>
      <c r="AY119" s="261" t="s">
        <v>133</v>
      </c>
    </row>
    <row r="120" spans="2:51" s="11" customFormat="1" ht="13.5">
      <c r="B120" s="209"/>
      <c r="C120" s="210"/>
      <c r="D120" s="204" t="s">
        <v>162</v>
      </c>
      <c r="E120" s="220" t="s">
        <v>22</v>
      </c>
      <c r="F120" s="221" t="s">
        <v>439</v>
      </c>
      <c r="G120" s="210"/>
      <c r="H120" s="222">
        <v>60</v>
      </c>
      <c r="I120" s="214"/>
      <c r="J120" s="210"/>
      <c r="K120" s="210"/>
      <c r="L120" s="215"/>
      <c r="M120" s="216"/>
      <c r="N120" s="217"/>
      <c r="O120" s="217"/>
      <c r="P120" s="217"/>
      <c r="Q120" s="217"/>
      <c r="R120" s="217"/>
      <c r="S120" s="217"/>
      <c r="T120" s="218"/>
      <c r="AT120" s="219" t="s">
        <v>162</v>
      </c>
      <c r="AU120" s="219" t="s">
        <v>134</v>
      </c>
      <c r="AV120" s="11" t="s">
        <v>82</v>
      </c>
      <c r="AW120" s="11" t="s">
        <v>164</v>
      </c>
      <c r="AX120" s="11" t="s">
        <v>73</v>
      </c>
      <c r="AY120" s="219" t="s">
        <v>133</v>
      </c>
    </row>
    <row r="121" spans="2:51" s="12" customFormat="1" ht="13.5">
      <c r="B121" s="223"/>
      <c r="C121" s="224"/>
      <c r="D121" s="207" t="s">
        <v>162</v>
      </c>
      <c r="E121" s="225" t="s">
        <v>22</v>
      </c>
      <c r="F121" s="226" t="s">
        <v>224</v>
      </c>
      <c r="G121" s="224"/>
      <c r="H121" s="227">
        <v>120</v>
      </c>
      <c r="I121" s="228"/>
      <c r="J121" s="224"/>
      <c r="K121" s="224"/>
      <c r="L121" s="229"/>
      <c r="M121" s="230"/>
      <c r="N121" s="231"/>
      <c r="O121" s="231"/>
      <c r="P121" s="231"/>
      <c r="Q121" s="231"/>
      <c r="R121" s="231"/>
      <c r="S121" s="231"/>
      <c r="T121" s="232"/>
      <c r="AT121" s="233" t="s">
        <v>162</v>
      </c>
      <c r="AU121" s="233" t="s">
        <v>134</v>
      </c>
      <c r="AV121" s="12" t="s">
        <v>141</v>
      </c>
      <c r="AW121" s="12" t="s">
        <v>164</v>
      </c>
      <c r="AX121" s="12" t="s">
        <v>24</v>
      </c>
      <c r="AY121" s="233" t="s">
        <v>133</v>
      </c>
    </row>
    <row r="122" spans="2:65" s="1" customFormat="1" ht="22.5" customHeight="1">
      <c r="B122" s="40"/>
      <c r="C122" s="192" t="s">
        <v>180</v>
      </c>
      <c r="D122" s="192" t="s">
        <v>136</v>
      </c>
      <c r="E122" s="193" t="s">
        <v>302</v>
      </c>
      <c r="F122" s="194" t="s">
        <v>440</v>
      </c>
      <c r="G122" s="195" t="s">
        <v>441</v>
      </c>
      <c r="H122" s="196">
        <v>1</v>
      </c>
      <c r="I122" s="197"/>
      <c r="J122" s="198">
        <f>ROUND(I122*H122,2)</f>
        <v>0</v>
      </c>
      <c r="K122" s="194" t="s">
        <v>22</v>
      </c>
      <c r="L122" s="60"/>
      <c r="M122" s="199" t="s">
        <v>22</v>
      </c>
      <c r="N122" s="200" t="s">
        <v>44</v>
      </c>
      <c r="O122" s="41"/>
      <c r="P122" s="201">
        <f>O122*H122</f>
        <v>0</v>
      </c>
      <c r="Q122" s="201">
        <v>0</v>
      </c>
      <c r="R122" s="201">
        <f>Q122*H122</f>
        <v>0</v>
      </c>
      <c r="S122" s="201">
        <v>0</v>
      </c>
      <c r="T122" s="202">
        <f>S122*H122</f>
        <v>0</v>
      </c>
      <c r="AR122" s="23" t="s">
        <v>141</v>
      </c>
      <c r="AT122" s="23" t="s">
        <v>136</v>
      </c>
      <c r="AU122" s="23" t="s">
        <v>134</v>
      </c>
      <c r="AY122" s="23" t="s">
        <v>133</v>
      </c>
      <c r="BE122" s="203">
        <f>IF(N122="základní",J122,0)</f>
        <v>0</v>
      </c>
      <c r="BF122" s="203">
        <f>IF(N122="snížená",J122,0)</f>
        <v>0</v>
      </c>
      <c r="BG122" s="203">
        <f>IF(N122="zákl. přenesená",J122,0)</f>
        <v>0</v>
      </c>
      <c r="BH122" s="203">
        <f>IF(N122="sníž. přenesená",J122,0)</f>
        <v>0</v>
      </c>
      <c r="BI122" s="203">
        <f>IF(N122="nulová",J122,0)</f>
        <v>0</v>
      </c>
      <c r="BJ122" s="23" t="s">
        <v>24</v>
      </c>
      <c r="BK122" s="203">
        <f>ROUND(I122*H122,2)</f>
        <v>0</v>
      </c>
      <c r="BL122" s="23" t="s">
        <v>141</v>
      </c>
      <c r="BM122" s="23" t="s">
        <v>442</v>
      </c>
    </row>
    <row r="123" spans="2:63" s="10" customFormat="1" ht="29.85" customHeight="1">
      <c r="B123" s="175"/>
      <c r="C123" s="176"/>
      <c r="D123" s="189" t="s">
        <v>72</v>
      </c>
      <c r="E123" s="190" t="s">
        <v>443</v>
      </c>
      <c r="F123" s="190" t="s">
        <v>444</v>
      </c>
      <c r="G123" s="176"/>
      <c r="H123" s="176"/>
      <c r="I123" s="179"/>
      <c r="J123" s="191">
        <f>BK123</f>
        <v>0</v>
      </c>
      <c r="K123" s="176"/>
      <c r="L123" s="181"/>
      <c r="M123" s="182"/>
      <c r="N123" s="183"/>
      <c r="O123" s="183"/>
      <c r="P123" s="184">
        <f>SUM(P124:P125)</f>
        <v>0</v>
      </c>
      <c r="Q123" s="183"/>
      <c r="R123" s="184">
        <f>SUM(R124:R125)</f>
        <v>0</v>
      </c>
      <c r="S123" s="183"/>
      <c r="T123" s="185">
        <f>SUM(T124:T125)</f>
        <v>0</v>
      </c>
      <c r="AR123" s="186" t="s">
        <v>24</v>
      </c>
      <c r="AT123" s="187" t="s">
        <v>72</v>
      </c>
      <c r="AU123" s="187" t="s">
        <v>24</v>
      </c>
      <c r="AY123" s="186" t="s">
        <v>133</v>
      </c>
      <c r="BK123" s="188">
        <f>SUM(BK124:BK125)</f>
        <v>0</v>
      </c>
    </row>
    <row r="124" spans="2:65" s="1" customFormat="1" ht="44.25" customHeight="1">
      <c r="B124" s="40"/>
      <c r="C124" s="192" t="s">
        <v>185</v>
      </c>
      <c r="D124" s="192" t="s">
        <v>136</v>
      </c>
      <c r="E124" s="193" t="s">
        <v>445</v>
      </c>
      <c r="F124" s="194" t="s">
        <v>446</v>
      </c>
      <c r="G124" s="195" t="s">
        <v>253</v>
      </c>
      <c r="H124" s="196">
        <v>2.39</v>
      </c>
      <c r="I124" s="197"/>
      <c r="J124" s="198">
        <f>ROUND(I124*H124,2)</f>
        <v>0</v>
      </c>
      <c r="K124" s="194" t="s">
        <v>140</v>
      </c>
      <c r="L124" s="60"/>
      <c r="M124" s="199" t="s">
        <v>22</v>
      </c>
      <c r="N124" s="200" t="s">
        <v>44</v>
      </c>
      <c r="O124" s="41"/>
      <c r="P124" s="201">
        <f>O124*H124</f>
        <v>0</v>
      </c>
      <c r="Q124" s="201">
        <v>0</v>
      </c>
      <c r="R124" s="201">
        <f>Q124*H124</f>
        <v>0</v>
      </c>
      <c r="S124" s="201">
        <v>0</v>
      </c>
      <c r="T124" s="202">
        <f>S124*H124</f>
        <v>0</v>
      </c>
      <c r="AR124" s="23" t="s">
        <v>141</v>
      </c>
      <c r="AT124" s="23" t="s">
        <v>136</v>
      </c>
      <c r="AU124" s="23" t="s">
        <v>82</v>
      </c>
      <c r="AY124" s="23" t="s">
        <v>133</v>
      </c>
      <c r="BE124" s="203">
        <f>IF(N124="základní",J124,0)</f>
        <v>0</v>
      </c>
      <c r="BF124" s="203">
        <f>IF(N124="snížená",J124,0)</f>
        <v>0</v>
      </c>
      <c r="BG124" s="203">
        <f>IF(N124="zákl. přenesená",J124,0)</f>
        <v>0</v>
      </c>
      <c r="BH124" s="203">
        <f>IF(N124="sníž. přenesená",J124,0)</f>
        <v>0</v>
      </c>
      <c r="BI124" s="203">
        <f>IF(N124="nulová",J124,0)</f>
        <v>0</v>
      </c>
      <c r="BJ124" s="23" t="s">
        <v>24</v>
      </c>
      <c r="BK124" s="203">
        <f>ROUND(I124*H124,2)</f>
        <v>0</v>
      </c>
      <c r="BL124" s="23" t="s">
        <v>141</v>
      </c>
      <c r="BM124" s="23" t="s">
        <v>447</v>
      </c>
    </row>
    <row r="125" spans="2:47" s="1" customFormat="1" ht="81">
      <c r="B125" s="40"/>
      <c r="C125" s="62"/>
      <c r="D125" s="204" t="s">
        <v>151</v>
      </c>
      <c r="E125" s="62"/>
      <c r="F125" s="205" t="s">
        <v>448</v>
      </c>
      <c r="G125" s="62"/>
      <c r="H125" s="62"/>
      <c r="I125" s="162"/>
      <c r="J125" s="62"/>
      <c r="K125" s="62"/>
      <c r="L125" s="60"/>
      <c r="M125" s="206"/>
      <c r="N125" s="41"/>
      <c r="O125" s="41"/>
      <c r="P125" s="41"/>
      <c r="Q125" s="41"/>
      <c r="R125" s="41"/>
      <c r="S125" s="41"/>
      <c r="T125" s="77"/>
      <c r="AT125" s="23" t="s">
        <v>151</v>
      </c>
      <c r="AU125" s="23" t="s">
        <v>82</v>
      </c>
    </row>
    <row r="126" spans="2:63" s="10" customFormat="1" ht="37.35" customHeight="1">
      <c r="B126" s="175"/>
      <c r="C126" s="176"/>
      <c r="D126" s="177" t="s">
        <v>72</v>
      </c>
      <c r="E126" s="178" t="s">
        <v>292</v>
      </c>
      <c r="F126" s="178" t="s">
        <v>293</v>
      </c>
      <c r="G126" s="176"/>
      <c r="H126" s="176"/>
      <c r="I126" s="179"/>
      <c r="J126" s="180">
        <f>BK126</f>
        <v>0</v>
      </c>
      <c r="K126" s="176"/>
      <c r="L126" s="181"/>
      <c r="M126" s="182"/>
      <c r="N126" s="183"/>
      <c r="O126" s="183"/>
      <c r="P126" s="184">
        <f>P127+P154+P164+P170</f>
        <v>0</v>
      </c>
      <c r="Q126" s="183"/>
      <c r="R126" s="184">
        <f>R127+R154+R164+R170</f>
        <v>0.09295859999999999</v>
      </c>
      <c r="S126" s="183"/>
      <c r="T126" s="185">
        <f>T127+T154+T164+T170</f>
        <v>2.4475439999999997</v>
      </c>
      <c r="AR126" s="186" t="s">
        <v>82</v>
      </c>
      <c r="AT126" s="187" t="s">
        <v>72</v>
      </c>
      <c r="AU126" s="187" t="s">
        <v>73</v>
      </c>
      <c r="AY126" s="186" t="s">
        <v>133</v>
      </c>
      <c r="BK126" s="188">
        <f>BK127+BK154+BK164+BK170</f>
        <v>0</v>
      </c>
    </row>
    <row r="127" spans="2:63" s="10" customFormat="1" ht="19.9" customHeight="1">
      <c r="B127" s="175"/>
      <c r="C127" s="176"/>
      <c r="D127" s="189" t="s">
        <v>72</v>
      </c>
      <c r="E127" s="190" t="s">
        <v>449</v>
      </c>
      <c r="F127" s="190" t="s">
        <v>450</v>
      </c>
      <c r="G127" s="176"/>
      <c r="H127" s="176"/>
      <c r="I127" s="179"/>
      <c r="J127" s="191">
        <f>BK127</f>
        <v>0</v>
      </c>
      <c r="K127" s="176"/>
      <c r="L127" s="181"/>
      <c r="M127" s="182"/>
      <c r="N127" s="183"/>
      <c r="O127" s="183"/>
      <c r="P127" s="184">
        <f>SUM(P128:P153)</f>
        <v>0</v>
      </c>
      <c r="Q127" s="183"/>
      <c r="R127" s="184">
        <f>SUM(R128:R153)</f>
        <v>0.016381200000000002</v>
      </c>
      <c r="S127" s="183"/>
      <c r="T127" s="185">
        <f>SUM(T128:T153)</f>
        <v>2.4475439999999997</v>
      </c>
      <c r="AR127" s="186" t="s">
        <v>82</v>
      </c>
      <c r="AT127" s="187" t="s">
        <v>72</v>
      </c>
      <c r="AU127" s="187" t="s">
        <v>24</v>
      </c>
      <c r="AY127" s="186" t="s">
        <v>133</v>
      </c>
      <c r="BK127" s="188">
        <f>SUM(BK128:BK153)</f>
        <v>0</v>
      </c>
    </row>
    <row r="128" spans="2:65" s="1" customFormat="1" ht="22.5" customHeight="1">
      <c r="B128" s="40"/>
      <c r="C128" s="192" t="s">
        <v>172</v>
      </c>
      <c r="D128" s="192" t="s">
        <v>136</v>
      </c>
      <c r="E128" s="193" t="s">
        <v>451</v>
      </c>
      <c r="F128" s="194" t="s">
        <v>452</v>
      </c>
      <c r="G128" s="195" t="s">
        <v>149</v>
      </c>
      <c r="H128" s="196">
        <v>96.36</v>
      </c>
      <c r="I128" s="197"/>
      <c r="J128" s="198">
        <f>ROUND(I128*H128,2)</f>
        <v>0</v>
      </c>
      <c r="K128" s="194" t="s">
        <v>140</v>
      </c>
      <c r="L128" s="60"/>
      <c r="M128" s="199" t="s">
        <v>22</v>
      </c>
      <c r="N128" s="200" t="s">
        <v>44</v>
      </c>
      <c r="O128" s="41"/>
      <c r="P128" s="201">
        <f>O128*H128</f>
        <v>0</v>
      </c>
      <c r="Q128" s="201">
        <v>0</v>
      </c>
      <c r="R128" s="201">
        <f>Q128*H128</f>
        <v>0</v>
      </c>
      <c r="S128" s="201">
        <v>0.0254</v>
      </c>
      <c r="T128" s="202">
        <f>S128*H128</f>
        <v>2.4475439999999997</v>
      </c>
      <c r="AR128" s="23" t="s">
        <v>237</v>
      </c>
      <c r="AT128" s="23" t="s">
        <v>136</v>
      </c>
      <c r="AU128" s="23" t="s">
        <v>82</v>
      </c>
      <c r="AY128" s="23" t="s">
        <v>133</v>
      </c>
      <c r="BE128" s="203">
        <f>IF(N128="základní",J128,0)</f>
        <v>0</v>
      </c>
      <c r="BF128" s="203">
        <f>IF(N128="snížená",J128,0)</f>
        <v>0</v>
      </c>
      <c r="BG128" s="203">
        <f>IF(N128="zákl. přenesená",J128,0)</f>
        <v>0</v>
      </c>
      <c r="BH128" s="203">
        <f>IF(N128="sníž. přenesená",J128,0)</f>
        <v>0</v>
      </c>
      <c r="BI128" s="203">
        <f>IF(N128="nulová",J128,0)</f>
        <v>0</v>
      </c>
      <c r="BJ128" s="23" t="s">
        <v>24</v>
      </c>
      <c r="BK128" s="203">
        <f>ROUND(I128*H128,2)</f>
        <v>0</v>
      </c>
      <c r="BL128" s="23" t="s">
        <v>237</v>
      </c>
      <c r="BM128" s="23" t="s">
        <v>453</v>
      </c>
    </row>
    <row r="129" spans="2:47" s="1" customFormat="1" ht="54">
      <c r="B129" s="40"/>
      <c r="C129" s="62"/>
      <c r="D129" s="204" t="s">
        <v>151</v>
      </c>
      <c r="E129" s="62"/>
      <c r="F129" s="205" t="s">
        <v>454</v>
      </c>
      <c r="G129" s="62"/>
      <c r="H129" s="62"/>
      <c r="I129" s="162"/>
      <c r="J129" s="62"/>
      <c r="K129" s="62"/>
      <c r="L129" s="60"/>
      <c r="M129" s="206"/>
      <c r="N129" s="41"/>
      <c r="O129" s="41"/>
      <c r="P129" s="41"/>
      <c r="Q129" s="41"/>
      <c r="R129" s="41"/>
      <c r="S129" s="41"/>
      <c r="T129" s="77"/>
      <c r="AT129" s="23" t="s">
        <v>151</v>
      </c>
      <c r="AU129" s="23" t="s">
        <v>82</v>
      </c>
    </row>
    <row r="130" spans="2:47" s="1" customFormat="1" ht="27">
      <c r="B130" s="40"/>
      <c r="C130" s="62"/>
      <c r="D130" s="204" t="s">
        <v>143</v>
      </c>
      <c r="E130" s="62"/>
      <c r="F130" s="205" t="s">
        <v>455</v>
      </c>
      <c r="G130" s="62"/>
      <c r="H130" s="62"/>
      <c r="I130" s="162"/>
      <c r="J130" s="62"/>
      <c r="K130" s="62"/>
      <c r="L130" s="60"/>
      <c r="M130" s="206"/>
      <c r="N130" s="41"/>
      <c r="O130" s="41"/>
      <c r="P130" s="41"/>
      <c r="Q130" s="41"/>
      <c r="R130" s="41"/>
      <c r="S130" s="41"/>
      <c r="T130" s="77"/>
      <c r="AT130" s="23" t="s">
        <v>143</v>
      </c>
      <c r="AU130" s="23" t="s">
        <v>82</v>
      </c>
    </row>
    <row r="131" spans="2:51" s="13" customFormat="1" ht="13.5">
      <c r="B131" s="251"/>
      <c r="C131" s="252"/>
      <c r="D131" s="204" t="s">
        <v>162</v>
      </c>
      <c r="E131" s="253" t="s">
        <v>22</v>
      </c>
      <c r="F131" s="254" t="s">
        <v>421</v>
      </c>
      <c r="G131" s="252"/>
      <c r="H131" s="255" t="s">
        <v>22</v>
      </c>
      <c r="I131" s="256"/>
      <c r="J131" s="252"/>
      <c r="K131" s="252"/>
      <c r="L131" s="257"/>
      <c r="M131" s="258"/>
      <c r="N131" s="259"/>
      <c r="O131" s="259"/>
      <c r="P131" s="259"/>
      <c r="Q131" s="259"/>
      <c r="R131" s="259"/>
      <c r="S131" s="259"/>
      <c r="T131" s="260"/>
      <c r="AT131" s="261" t="s">
        <v>162</v>
      </c>
      <c r="AU131" s="261" t="s">
        <v>82</v>
      </c>
      <c r="AV131" s="13" t="s">
        <v>24</v>
      </c>
      <c r="AW131" s="13" t="s">
        <v>164</v>
      </c>
      <c r="AX131" s="13" t="s">
        <v>73</v>
      </c>
      <c r="AY131" s="261" t="s">
        <v>133</v>
      </c>
    </row>
    <row r="132" spans="2:51" s="11" customFormat="1" ht="13.5">
      <c r="B132" s="209"/>
      <c r="C132" s="210"/>
      <c r="D132" s="207" t="s">
        <v>162</v>
      </c>
      <c r="E132" s="211" t="s">
        <v>22</v>
      </c>
      <c r="F132" s="212" t="s">
        <v>456</v>
      </c>
      <c r="G132" s="210"/>
      <c r="H132" s="213">
        <v>96.36</v>
      </c>
      <c r="I132" s="214"/>
      <c r="J132" s="210"/>
      <c r="K132" s="210"/>
      <c r="L132" s="215"/>
      <c r="M132" s="216"/>
      <c r="N132" s="217"/>
      <c r="O132" s="217"/>
      <c r="P132" s="217"/>
      <c r="Q132" s="217"/>
      <c r="R132" s="217"/>
      <c r="S132" s="217"/>
      <c r="T132" s="218"/>
      <c r="AT132" s="219" t="s">
        <v>162</v>
      </c>
      <c r="AU132" s="219" t="s">
        <v>82</v>
      </c>
      <c r="AV132" s="11" t="s">
        <v>82</v>
      </c>
      <c r="AW132" s="11" t="s">
        <v>164</v>
      </c>
      <c r="AX132" s="11" t="s">
        <v>24</v>
      </c>
      <c r="AY132" s="219" t="s">
        <v>133</v>
      </c>
    </row>
    <row r="133" spans="2:65" s="1" customFormat="1" ht="22.5" customHeight="1">
      <c r="B133" s="40"/>
      <c r="C133" s="192" t="s">
        <v>29</v>
      </c>
      <c r="D133" s="192" t="s">
        <v>136</v>
      </c>
      <c r="E133" s="193" t="s">
        <v>309</v>
      </c>
      <c r="F133" s="194" t="s">
        <v>457</v>
      </c>
      <c r="G133" s="195" t="s">
        <v>149</v>
      </c>
      <c r="H133" s="196">
        <v>96.36</v>
      </c>
      <c r="I133" s="197"/>
      <c r="J133" s="198">
        <f>ROUND(I133*H133,2)</f>
        <v>0</v>
      </c>
      <c r="K133" s="194" t="s">
        <v>22</v>
      </c>
      <c r="L133" s="60"/>
      <c r="M133" s="199" t="s">
        <v>22</v>
      </c>
      <c r="N133" s="200" t="s">
        <v>44</v>
      </c>
      <c r="O133" s="41"/>
      <c r="P133" s="201">
        <f>O133*H133</f>
        <v>0</v>
      </c>
      <c r="Q133" s="201">
        <v>0</v>
      </c>
      <c r="R133" s="201">
        <f>Q133*H133</f>
        <v>0</v>
      </c>
      <c r="S133" s="201">
        <v>0</v>
      </c>
      <c r="T133" s="202">
        <f>S133*H133</f>
        <v>0</v>
      </c>
      <c r="AR133" s="23" t="s">
        <v>237</v>
      </c>
      <c r="AT133" s="23" t="s">
        <v>136</v>
      </c>
      <c r="AU133" s="23" t="s">
        <v>82</v>
      </c>
      <c r="AY133" s="23" t="s">
        <v>133</v>
      </c>
      <c r="BE133" s="203">
        <f>IF(N133="základní",J133,0)</f>
        <v>0</v>
      </c>
      <c r="BF133" s="203">
        <f>IF(N133="snížená",J133,0)</f>
        <v>0</v>
      </c>
      <c r="BG133" s="203">
        <f>IF(N133="zákl. přenesená",J133,0)</f>
        <v>0</v>
      </c>
      <c r="BH133" s="203">
        <f>IF(N133="sníž. přenesená",J133,0)</f>
        <v>0</v>
      </c>
      <c r="BI133" s="203">
        <f>IF(N133="nulová",J133,0)</f>
        <v>0</v>
      </c>
      <c r="BJ133" s="23" t="s">
        <v>24</v>
      </c>
      <c r="BK133" s="203">
        <f>ROUND(I133*H133,2)</f>
        <v>0</v>
      </c>
      <c r="BL133" s="23" t="s">
        <v>237</v>
      </c>
      <c r="BM133" s="23" t="s">
        <v>458</v>
      </c>
    </row>
    <row r="134" spans="2:47" s="1" customFormat="1" ht="27">
      <c r="B134" s="40"/>
      <c r="C134" s="62"/>
      <c r="D134" s="204" t="s">
        <v>143</v>
      </c>
      <c r="E134" s="62"/>
      <c r="F134" s="205" t="s">
        <v>459</v>
      </c>
      <c r="G134" s="62"/>
      <c r="H134" s="62"/>
      <c r="I134" s="162"/>
      <c r="J134" s="62"/>
      <c r="K134" s="62"/>
      <c r="L134" s="60"/>
      <c r="M134" s="206"/>
      <c r="N134" s="41"/>
      <c r="O134" s="41"/>
      <c r="P134" s="41"/>
      <c r="Q134" s="41"/>
      <c r="R134" s="41"/>
      <c r="S134" s="41"/>
      <c r="T134" s="77"/>
      <c r="AT134" s="23" t="s">
        <v>143</v>
      </c>
      <c r="AU134" s="23" t="s">
        <v>82</v>
      </c>
    </row>
    <row r="135" spans="2:51" s="13" customFormat="1" ht="13.5">
      <c r="B135" s="251"/>
      <c r="C135" s="252"/>
      <c r="D135" s="204" t="s">
        <v>162</v>
      </c>
      <c r="E135" s="253" t="s">
        <v>22</v>
      </c>
      <c r="F135" s="254" t="s">
        <v>421</v>
      </c>
      <c r="G135" s="252"/>
      <c r="H135" s="255" t="s">
        <v>22</v>
      </c>
      <c r="I135" s="256"/>
      <c r="J135" s="252"/>
      <c r="K135" s="252"/>
      <c r="L135" s="257"/>
      <c r="M135" s="258"/>
      <c r="N135" s="259"/>
      <c r="O135" s="259"/>
      <c r="P135" s="259"/>
      <c r="Q135" s="259"/>
      <c r="R135" s="259"/>
      <c r="S135" s="259"/>
      <c r="T135" s="260"/>
      <c r="AT135" s="261" t="s">
        <v>162</v>
      </c>
      <c r="AU135" s="261" t="s">
        <v>82</v>
      </c>
      <c r="AV135" s="13" t="s">
        <v>24</v>
      </c>
      <c r="AW135" s="13" t="s">
        <v>164</v>
      </c>
      <c r="AX135" s="13" t="s">
        <v>73</v>
      </c>
      <c r="AY135" s="261" t="s">
        <v>133</v>
      </c>
    </row>
    <row r="136" spans="2:51" s="11" customFormat="1" ht="13.5">
      <c r="B136" s="209"/>
      <c r="C136" s="210"/>
      <c r="D136" s="207" t="s">
        <v>162</v>
      </c>
      <c r="E136" s="211" t="s">
        <v>22</v>
      </c>
      <c r="F136" s="212" t="s">
        <v>456</v>
      </c>
      <c r="G136" s="210"/>
      <c r="H136" s="213">
        <v>96.36</v>
      </c>
      <c r="I136" s="214"/>
      <c r="J136" s="210"/>
      <c r="K136" s="210"/>
      <c r="L136" s="215"/>
      <c r="M136" s="216"/>
      <c r="N136" s="217"/>
      <c r="O136" s="217"/>
      <c r="P136" s="217"/>
      <c r="Q136" s="217"/>
      <c r="R136" s="217"/>
      <c r="S136" s="217"/>
      <c r="T136" s="218"/>
      <c r="AT136" s="219" t="s">
        <v>162</v>
      </c>
      <c r="AU136" s="219" t="s">
        <v>82</v>
      </c>
      <c r="AV136" s="11" t="s">
        <v>82</v>
      </c>
      <c r="AW136" s="11" t="s">
        <v>164</v>
      </c>
      <c r="AX136" s="11" t="s">
        <v>24</v>
      </c>
      <c r="AY136" s="219" t="s">
        <v>133</v>
      </c>
    </row>
    <row r="137" spans="2:65" s="1" customFormat="1" ht="22.5" customHeight="1">
      <c r="B137" s="40"/>
      <c r="C137" s="192" t="s">
        <v>201</v>
      </c>
      <c r="D137" s="192" t="s">
        <v>136</v>
      </c>
      <c r="E137" s="193" t="s">
        <v>315</v>
      </c>
      <c r="F137" s="194" t="s">
        <v>460</v>
      </c>
      <c r="G137" s="195" t="s">
        <v>149</v>
      </c>
      <c r="H137" s="196">
        <v>96.36</v>
      </c>
      <c r="I137" s="197"/>
      <c r="J137" s="198">
        <f>ROUND(I137*H137,2)</f>
        <v>0</v>
      </c>
      <c r="K137" s="194" t="s">
        <v>22</v>
      </c>
      <c r="L137" s="60"/>
      <c r="M137" s="199" t="s">
        <v>22</v>
      </c>
      <c r="N137" s="200" t="s">
        <v>44</v>
      </c>
      <c r="O137" s="41"/>
      <c r="P137" s="201">
        <f>O137*H137</f>
        <v>0</v>
      </c>
      <c r="Q137" s="201">
        <v>0</v>
      </c>
      <c r="R137" s="201">
        <f>Q137*H137</f>
        <v>0</v>
      </c>
      <c r="S137" s="201">
        <v>0</v>
      </c>
      <c r="T137" s="202">
        <f>S137*H137</f>
        <v>0</v>
      </c>
      <c r="AR137" s="23" t="s">
        <v>237</v>
      </c>
      <c r="AT137" s="23" t="s">
        <v>136</v>
      </c>
      <c r="AU137" s="23" t="s">
        <v>82</v>
      </c>
      <c r="AY137" s="23" t="s">
        <v>133</v>
      </c>
      <c r="BE137" s="203">
        <f>IF(N137="základní",J137,0)</f>
        <v>0</v>
      </c>
      <c r="BF137" s="203">
        <f>IF(N137="snížená",J137,0)</f>
        <v>0</v>
      </c>
      <c r="BG137" s="203">
        <f>IF(N137="zákl. přenesená",J137,0)</f>
        <v>0</v>
      </c>
      <c r="BH137" s="203">
        <f>IF(N137="sníž. přenesená",J137,0)</f>
        <v>0</v>
      </c>
      <c r="BI137" s="203">
        <f>IF(N137="nulová",J137,0)</f>
        <v>0</v>
      </c>
      <c r="BJ137" s="23" t="s">
        <v>24</v>
      </c>
      <c r="BK137" s="203">
        <f>ROUND(I137*H137,2)</f>
        <v>0</v>
      </c>
      <c r="BL137" s="23" t="s">
        <v>237</v>
      </c>
      <c r="BM137" s="23" t="s">
        <v>461</v>
      </c>
    </row>
    <row r="138" spans="2:47" s="1" customFormat="1" ht="27">
      <c r="B138" s="40"/>
      <c r="C138" s="62"/>
      <c r="D138" s="204" t="s">
        <v>143</v>
      </c>
      <c r="E138" s="62"/>
      <c r="F138" s="205" t="s">
        <v>459</v>
      </c>
      <c r="G138" s="62"/>
      <c r="H138" s="62"/>
      <c r="I138" s="162"/>
      <c r="J138" s="62"/>
      <c r="K138" s="62"/>
      <c r="L138" s="60"/>
      <c r="M138" s="206"/>
      <c r="N138" s="41"/>
      <c r="O138" s="41"/>
      <c r="P138" s="41"/>
      <c r="Q138" s="41"/>
      <c r="R138" s="41"/>
      <c r="S138" s="41"/>
      <c r="T138" s="77"/>
      <c r="AT138" s="23" t="s">
        <v>143</v>
      </c>
      <c r="AU138" s="23" t="s">
        <v>82</v>
      </c>
    </row>
    <row r="139" spans="2:51" s="13" customFormat="1" ht="13.5">
      <c r="B139" s="251"/>
      <c r="C139" s="252"/>
      <c r="D139" s="204" t="s">
        <v>162</v>
      </c>
      <c r="E139" s="253" t="s">
        <v>22</v>
      </c>
      <c r="F139" s="254" t="s">
        <v>421</v>
      </c>
      <c r="G139" s="252"/>
      <c r="H139" s="255" t="s">
        <v>22</v>
      </c>
      <c r="I139" s="256"/>
      <c r="J139" s="252"/>
      <c r="K139" s="252"/>
      <c r="L139" s="257"/>
      <c r="M139" s="258"/>
      <c r="N139" s="259"/>
      <c r="O139" s="259"/>
      <c r="P139" s="259"/>
      <c r="Q139" s="259"/>
      <c r="R139" s="259"/>
      <c r="S139" s="259"/>
      <c r="T139" s="260"/>
      <c r="AT139" s="261" t="s">
        <v>162</v>
      </c>
      <c r="AU139" s="261" t="s">
        <v>82</v>
      </c>
      <c r="AV139" s="13" t="s">
        <v>24</v>
      </c>
      <c r="AW139" s="13" t="s">
        <v>164</v>
      </c>
      <c r="AX139" s="13" t="s">
        <v>73</v>
      </c>
      <c r="AY139" s="261" t="s">
        <v>133</v>
      </c>
    </row>
    <row r="140" spans="2:51" s="11" customFormat="1" ht="13.5">
      <c r="B140" s="209"/>
      <c r="C140" s="210"/>
      <c r="D140" s="207" t="s">
        <v>162</v>
      </c>
      <c r="E140" s="211" t="s">
        <v>22</v>
      </c>
      <c r="F140" s="212" t="s">
        <v>456</v>
      </c>
      <c r="G140" s="210"/>
      <c r="H140" s="213">
        <v>96.36</v>
      </c>
      <c r="I140" s="214"/>
      <c r="J140" s="210"/>
      <c r="K140" s="210"/>
      <c r="L140" s="215"/>
      <c r="M140" s="216"/>
      <c r="N140" s="217"/>
      <c r="O140" s="217"/>
      <c r="P140" s="217"/>
      <c r="Q140" s="217"/>
      <c r="R140" s="217"/>
      <c r="S140" s="217"/>
      <c r="T140" s="218"/>
      <c r="AT140" s="219" t="s">
        <v>162</v>
      </c>
      <c r="AU140" s="219" t="s">
        <v>82</v>
      </c>
      <c r="AV140" s="11" t="s">
        <v>82</v>
      </c>
      <c r="AW140" s="11" t="s">
        <v>164</v>
      </c>
      <c r="AX140" s="11" t="s">
        <v>24</v>
      </c>
      <c r="AY140" s="219" t="s">
        <v>133</v>
      </c>
    </row>
    <row r="141" spans="2:65" s="1" customFormat="1" ht="31.5" customHeight="1">
      <c r="B141" s="40"/>
      <c r="C141" s="192" t="s">
        <v>207</v>
      </c>
      <c r="D141" s="192" t="s">
        <v>136</v>
      </c>
      <c r="E141" s="193" t="s">
        <v>462</v>
      </c>
      <c r="F141" s="194" t="s">
        <v>463</v>
      </c>
      <c r="G141" s="195" t="s">
        <v>149</v>
      </c>
      <c r="H141" s="196">
        <v>96.36</v>
      </c>
      <c r="I141" s="197"/>
      <c r="J141" s="198">
        <f>ROUND(I141*H141,2)</f>
        <v>0</v>
      </c>
      <c r="K141" s="194" t="s">
        <v>140</v>
      </c>
      <c r="L141" s="60"/>
      <c r="M141" s="199" t="s">
        <v>22</v>
      </c>
      <c r="N141" s="200" t="s">
        <v>44</v>
      </c>
      <c r="O141" s="41"/>
      <c r="P141" s="201">
        <f>O141*H141</f>
        <v>0</v>
      </c>
      <c r="Q141" s="201">
        <v>0</v>
      </c>
      <c r="R141" s="201">
        <f>Q141*H141</f>
        <v>0</v>
      </c>
      <c r="S141" s="201">
        <v>0</v>
      </c>
      <c r="T141" s="202">
        <f>S141*H141</f>
        <v>0</v>
      </c>
      <c r="AR141" s="23" t="s">
        <v>237</v>
      </c>
      <c r="AT141" s="23" t="s">
        <v>136</v>
      </c>
      <c r="AU141" s="23" t="s">
        <v>82</v>
      </c>
      <c r="AY141" s="23" t="s">
        <v>133</v>
      </c>
      <c r="BE141" s="203">
        <f>IF(N141="základní",J141,0)</f>
        <v>0</v>
      </c>
      <c r="BF141" s="203">
        <f>IF(N141="snížená",J141,0)</f>
        <v>0</v>
      </c>
      <c r="BG141" s="203">
        <f>IF(N141="zákl. přenesená",J141,0)</f>
        <v>0</v>
      </c>
      <c r="BH141" s="203">
        <f>IF(N141="sníž. přenesená",J141,0)</f>
        <v>0</v>
      </c>
      <c r="BI141" s="203">
        <f>IF(N141="nulová",J141,0)</f>
        <v>0</v>
      </c>
      <c r="BJ141" s="23" t="s">
        <v>24</v>
      </c>
      <c r="BK141" s="203">
        <f>ROUND(I141*H141,2)</f>
        <v>0</v>
      </c>
      <c r="BL141" s="23" t="s">
        <v>237</v>
      </c>
      <c r="BM141" s="23" t="s">
        <v>464</v>
      </c>
    </row>
    <row r="142" spans="2:47" s="1" customFormat="1" ht="135">
      <c r="B142" s="40"/>
      <c r="C142" s="62"/>
      <c r="D142" s="204" t="s">
        <v>151</v>
      </c>
      <c r="E142" s="62"/>
      <c r="F142" s="205" t="s">
        <v>465</v>
      </c>
      <c r="G142" s="62"/>
      <c r="H142" s="62"/>
      <c r="I142" s="162"/>
      <c r="J142" s="62"/>
      <c r="K142" s="62"/>
      <c r="L142" s="60"/>
      <c r="M142" s="206"/>
      <c r="N142" s="41"/>
      <c r="O142" s="41"/>
      <c r="P142" s="41"/>
      <c r="Q142" s="41"/>
      <c r="R142" s="41"/>
      <c r="S142" s="41"/>
      <c r="T142" s="77"/>
      <c r="AT142" s="23" t="s">
        <v>151</v>
      </c>
      <c r="AU142" s="23" t="s">
        <v>82</v>
      </c>
    </row>
    <row r="143" spans="2:47" s="1" customFormat="1" ht="27">
      <c r="B143" s="40"/>
      <c r="C143" s="62"/>
      <c r="D143" s="204" t="s">
        <v>143</v>
      </c>
      <c r="E143" s="62"/>
      <c r="F143" s="205" t="s">
        <v>459</v>
      </c>
      <c r="G143" s="62"/>
      <c r="H143" s="62"/>
      <c r="I143" s="162"/>
      <c r="J143" s="62"/>
      <c r="K143" s="62"/>
      <c r="L143" s="60"/>
      <c r="M143" s="206"/>
      <c r="N143" s="41"/>
      <c r="O143" s="41"/>
      <c r="P143" s="41"/>
      <c r="Q143" s="41"/>
      <c r="R143" s="41"/>
      <c r="S143" s="41"/>
      <c r="T143" s="77"/>
      <c r="AT143" s="23" t="s">
        <v>143</v>
      </c>
      <c r="AU143" s="23" t="s">
        <v>82</v>
      </c>
    </row>
    <row r="144" spans="2:51" s="13" customFormat="1" ht="13.5">
      <c r="B144" s="251"/>
      <c r="C144" s="252"/>
      <c r="D144" s="204" t="s">
        <v>162</v>
      </c>
      <c r="E144" s="253" t="s">
        <v>22</v>
      </c>
      <c r="F144" s="254" t="s">
        <v>421</v>
      </c>
      <c r="G144" s="252"/>
      <c r="H144" s="255" t="s">
        <v>22</v>
      </c>
      <c r="I144" s="256"/>
      <c r="J144" s="252"/>
      <c r="K144" s="252"/>
      <c r="L144" s="257"/>
      <c r="M144" s="258"/>
      <c r="N144" s="259"/>
      <c r="O144" s="259"/>
      <c r="P144" s="259"/>
      <c r="Q144" s="259"/>
      <c r="R144" s="259"/>
      <c r="S144" s="259"/>
      <c r="T144" s="260"/>
      <c r="AT144" s="261" t="s">
        <v>162</v>
      </c>
      <c r="AU144" s="261" t="s">
        <v>82</v>
      </c>
      <c r="AV144" s="13" t="s">
        <v>24</v>
      </c>
      <c r="AW144" s="13" t="s">
        <v>164</v>
      </c>
      <c r="AX144" s="13" t="s">
        <v>73</v>
      </c>
      <c r="AY144" s="261" t="s">
        <v>133</v>
      </c>
    </row>
    <row r="145" spans="2:51" s="11" customFormat="1" ht="13.5">
      <c r="B145" s="209"/>
      <c r="C145" s="210"/>
      <c r="D145" s="207" t="s">
        <v>162</v>
      </c>
      <c r="E145" s="211" t="s">
        <v>22</v>
      </c>
      <c r="F145" s="212" t="s">
        <v>456</v>
      </c>
      <c r="G145" s="210"/>
      <c r="H145" s="213">
        <v>96.36</v>
      </c>
      <c r="I145" s="214"/>
      <c r="J145" s="210"/>
      <c r="K145" s="210"/>
      <c r="L145" s="215"/>
      <c r="M145" s="216"/>
      <c r="N145" s="217"/>
      <c r="O145" s="217"/>
      <c r="P145" s="217"/>
      <c r="Q145" s="217"/>
      <c r="R145" s="217"/>
      <c r="S145" s="217"/>
      <c r="T145" s="218"/>
      <c r="AT145" s="219" t="s">
        <v>162</v>
      </c>
      <c r="AU145" s="219" t="s">
        <v>82</v>
      </c>
      <c r="AV145" s="11" t="s">
        <v>82</v>
      </c>
      <c r="AW145" s="11" t="s">
        <v>164</v>
      </c>
      <c r="AX145" s="11" t="s">
        <v>24</v>
      </c>
      <c r="AY145" s="219" t="s">
        <v>133</v>
      </c>
    </row>
    <row r="146" spans="2:65" s="1" customFormat="1" ht="44.25" customHeight="1">
      <c r="B146" s="40"/>
      <c r="C146" s="192" t="s">
        <v>10</v>
      </c>
      <c r="D146" s="192" t="s">
        <v>136</v>
      </c>
      <c r="E146" s="193" t="s">
        <v>466</v>
      </c>
      <c r="F146" s="194" t="s">
        <v>467</v>
      </c>
      <c r="G146" s="195" t="s">
        <v>253</v>
      </c>
      <c r="H146" s="196">
        <v>1.508</v>
      </c>
      <c r="I146" s="197"/>
      <c r="J146" s="198">
        <f>ROUND(I146*H146,2)</f>
        <v>0</v>
      </c>
      <c r="K146" s="194" t="s">
        <v>140</v>
      </c>
      <c r="L146" s="60"/>
      <c r="M146" s="199" t="s">
        <v>22</v>
      </c>
      <c r="N146" s="200" t="s">
        <v>44</v>
      </c>
      <c r="O146" s="41"/>
      <c r="P146" s="201">
        <f>O146*H146</f>
        <v>0</v>
      </c>
      <c r="Q146" s="201">
        <v>0</v>
      </c>
      <c r="R146" s="201">
        <f>Q146*H146</f>
        <v>0</v>
      </c>
      <c r="S146" s="201">
        <v>0</v>
      </c>
      <c r="T146" s="202">
        <f>S146*H146</f>
        <v>0</v>
      </c>
      <c r="AR146" s="23" t="s">
        <v>237</v>
      </c>
      <c r="AT146" s="23" t="s">
        <v>136</v>
      </c>
      <c r="AU146" s="23" t="s">
        <v>82</v>
      </c>
      <c r="AY146" s="23" t="s">
        <v>133</v>
      </c>
      <c r="BE146" s="203">
        <f>IF(N146="základní",J146,0)</f>
        <v>0</v>
      </c>
      <c r="BF146" s="203">
        <f>IF(N146="snížená",J146,0)</f>
        <v>0</v>
      </c>
      <c r="BG146" s="203">
        <f>IF(N146="zákl. přenesená",J146,0)</f>
        <v>0</v>
      </c>
      <c r="BH146" s="203">
        <f>IF(N146="sníž. přenesená",J146,0)</f>
        <v>0</v>
      </c>
      <c r="BI146" s="203">
        <f>IF(N146="nulová",J146,0)</f>
        <v>0</v>
      </c>
      <c r="BJ146" s="23" t="s">
        <v>24</v>
      </c>
      <c r="BK146" s="203">
        <f>ROUND(I146*H146,2)</f>
        <v>0</v>
      </c>
      <c r="BL146" s="23" t="s">
        <v>237</v>
      </c>
      <c r="BM146" s="23" t="s">
        <v>468</v>
      </c>
    </row>
    <row r="147" spans="2:47" s="1" customFormat="1" ht="121.5">
      <c r="B147" s="40"/>
      <c r="C147" s="62"/>
      <c r="D147" s="207" t="s">
        <v>151</v>
      </c>
      <c r="E147" s="62"/>
      <c r="F147" s="208" t="s">
        <v>469</v>
      </c>
      <c r="G147" s="62"/>
      <c r="H147" s="62"/>
      <c r="I147" s="162"/>
      <c r="J147" s="62"/>
      <c r="K147" s="62"/>
      <c r="L147" s="60"/>
      <c r="M147" s="206"/>
      <c r="N147" s="41"/>
      <c r="O147" s="41"/>
      <c r="P147" s="41"/>
      <c r="Q147" s="41"/>
      <c r="R147" s="41"/>
      <c r="S147" s="41"/>
      <c r="T147" s="77"/>
      <c r="AT147" s="23" t="s">
        <v>151</v>
      </c>
      <c r="AU147" s="23" t="s">
        <v>82</v>
      </c>
    </row>
    <row r="148" spans="2:65" s="1" customFormat="1" ht="22.5" customHeight="1">
      <c r="B148" s="40"/>
      <c r="C148" s="234" t="s">
        <v>216</v>
      </c>
      <c r="D148" s="234" t="s">
        <v>339</v>
      </c>
      <c r="E148" s="235" t="s">
        <v>470</v>
      </c>
      <c r="F148" s="236" t="s">
        <v>471</v>
      </c>
      <c r="G148" s="237" t="s">
        <v>149</v>
      </c>
      <c r="H148" s="238">
        <v>96.36</v>
      </c>
      <c r="I148" s="239"/>
      <c r="J148" s="240">
        <f>ROUND(I148*H148,2)</f>
        <v>0</v>
      </c>
      <c r="K148" s="236" t="s">
        <v>140</v>
      </c>
      <c r="L148" s="241"/>
      <c r="M148" s="242" t="s">
        <v>22</v>
      </c>
      <c r="N148" s="243" t="s">
        <v>44</v>
      </c>
      <c r="O148" s="41"/>
      <c r="P148" s="201">
        <f>O148*H148</f>
        <v>0</v>
      </c>
      <c r="Q148" s="201">
        <v>0.00017</v>
      </c>
      <c r="R148" s="201">
        <f>Q148*H148</f>
        <v>0.016381200000000002</v>
      </c>
      <c r="S148" s="201">
        <v>0</v>
      </c>
      <c r="T148" s="202">
        <f>S148*H148</f>
        <v>0</v>
      </c>
      <c r="AR148" s="23" t="s">
        <v>325</v>
      </c>
      <c r="AT148" s="23" t="s">
        <v>339</v>
      </c>
      <c r="AU148" s="23" t="s">
        <v>82</v>
      </c>
      <c r="AY148" s="23" t="s">
        <v>133</v>
      </c>
      <c r="BE148" s="203">
        <f>IF(N148="základní",J148,0)</f>
        <v>0</v>
      </c>
      <c r="BF148" s="203">
        <f>IF(N148="snížená",J148,0)</f>
        <v>0</v>
      </c>
      <c r="BG148" s="203">
        <f>IF(N148="zákl. přenesená",J148,0)</f>
        <v>0</v>
      </c>
      <c r="BH148" s="203">
        <f>IF(N148="sníž. přenesená",J148,0)</f>
        <v>0</v>
      </c>
      <c r="BI148" s="203">
        <f>IF(N148="nulová",J148,0)</f>
        <v>0</v>
      </c>
      <c r="BJ148" s="23" t="s">
        <v>24</v>
      </c>
      <c r="BK148" s="203">
        <f>ROUND(I148*H148,2)</f>
        <v>0</v>
      </c>
      <c r="BL148" s="23" t="s">
        <v>237</v>
      </c>
      <c r="BM148" s="23" t="s">
        <v>472</v>
      </c>
    </row>
    <row r="149" spans="2:51" s="13" customFormat="1" ht="13.5">
      <c r="B149" s="251"/>
      <c r="C149" s="252"/>
      <c r="D149" s="204" t="s">
        <v>162</v>
      </c>
      <c r="E149" s="253" t="s">
        <v>22</v>
      </c>
      <c r="F149" s="254" t="s">
        <v>421</v>
      </c>
      <c r="G149" s="252"/>
      <c r="H149" s="255" t="s">
        <v>22</v>
      </c>
      <c r="I149" s="256"/>
      <c r="J149" s="252"/>
      <c r="K149" s="252"/>
      <c r="L149" s="257"/>
      <c r="M149" s="258"/>
      <c r="N149" s="259"/>
      <c r="O149" s="259"/>
      <c r="P149" s="259"/>
      <c r="Q149" s="259"/>
      <c r="R149" s="259"/>
      <c r="S149" s="259"/>
      <c r="T149" s="260"/>
      <c r="AT149" s="261" t="s">
        <v>162</v>
      </c>
      <c r="AU149" s="261" t="s">
        <v>82</v>
      </c>
      <c r="AV149" s="13" t="s">
        <v>24</v>
      </c>
      <c r="AW149" s="13" t="s">
        <v>164</v>
      </c>
      <c r="AX149" s="13" t="s">
        <v>73</v>
      </c>
      <c r="AY149" s="261" t="s">
        <v>133</v>
      </c>
    </row>
    <row r="150" spans="2:51" s="11" customFormat="1" ht="13.5">
      <c r="B150" s="209"/>
      <c r="C150" s="210"/>
      <c r="D150" s="207" t="s">
        <v>162</v>
      </c>
      <c r="E150" s="211" t="s">
        <v>22</v>
      </c>
      <c r="F150" s="212" t="s">
        <v>456</v>
      </c>
      <c r="G150" s="210"/>
      <c r="H150" s="213">
        <v>96.36</v>
      </c>
      <c r="I150" s="214"/>
      <c r="J150" s="210"/>
      <c r="K150" s="210"/>
      <c r="L150" s="215"/>
      <c r="M150" s="216"/>
      <c r="N150" s="217"/>
      <c r="O150" s="217"/>
      <c r="P150" s="217"/>
      <c r="Q150" s="217"/>
      <c r="R150" s="217"/>
      <c r="S150" s="217"/>
      <c r="T150" s="218"/>
      <c r="AT150" s="219" t="s">
        <v>162</v>
      </c>
      <c r="AU150" s="219" t="s">
        <v>82</v>
      </c>
      <c r="AV150" s="11" t="s">
        <v>82</v>
      </c>
      <c r="AW150" s="11" t="s">
        <v>164</v>
      </c>
      <c r="AX150" s="11" t="s">
        <v>24</v>
      </c>
      <c r="AY150" s="219" t="s">
        <v>133</v>
      </c>
    </row>
    <row r="151" spans="2:65" s="1" customFormat="1" ht="22.5" customHeight="1">
      <c r="B151" s="40"/>
      <c r="C151" s="192" t="s">
        <v>225</v>
      </c>
      <c r="D151" s="192" t="s">
        <v>136</v>
      </c>
      <c r="E151" s="193" t="s">
        <v>473</v>
      </c>
      <c r="F151" s="194" t="s">
        <v>474</v>
      </c>
      <c r="G151" s="195" t="s">
        <v>304</v>
      </c>
      <c r="H151" s="196">
        <v>92.4</v>
      </c>
      <c r="I151" s="197"/>
      <c r="J151" s="198">
        <f>ROUND(I151*H151,2)</f>
        <v>0</v>
      </c>
      <c r="K151" s="194" t="s">
        <v>22</v>
      </c>
      <c r="L151" s="60"/>
      <c r="M151" s="199" t="s">
        <v>22</v>
      </c>
      <c r="N151" s="200" t="s">
        <v>44</v>
      </c>
      <c r="O151" s="41"/>
      <c r="P151" s="201">
        <f>O151*H151</f>
        <v>0</v>
      </c>
      <c r="Q151" s="201">
        <v>0</v>
      </c>
      <c r="R151" s="201">
        <f>Q151*H151</f>
        <v>0</v>
      </c>
      <c r="S151" s="201">
        <v>0</v>
      </c>
      <c r="T151" s="202">
        <f>S151*H151</f>
        <v>0</v>
      </c>
      <c r="AR151" s="23" t="s">
        <v>237</v>
      </c>
      <c r="AT151" s="23" t="s">
        <v>136</v>
      </c>
      <c r="AU151" s="23" t="s">
        <v>82</v>
      </c>
      <c r="AY151" s="23" t="s">
        <v>133</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237</v>
      </c>
      <c r="BM151" s="23" t="s">
        <v>475</v>
      </c>
    </row>
    <row r="152" spans="2:51" s="13" customFormat="1" ht="13.5">
      <c r="B152" s="251"/>
      <c r="C152" s="252"/>
      <c r="D152" s="204" t="s">
        <v>162</v>
      </c>
      <c r="E152" s="253" t="s">
        <v>22</v>
      </c>
      <c r="F152" s="254" t="s">
        <v>421</v>
      </c>
      <c r="G152" s="252"/>
      <c r="H152" s="255" t="s">
        <v>22</v>
      </c>
      <c r="I152" s="256"/>
      <c r="J152" s="252"/>
      <c r="K152" s="252"/>
      <c r="L152" s="257"/>
      <c r="M152" s="258"/>
      <c r="N152" s="259"/>
      <c r="O152" s="259"/>
      <c r="P152" s="259"/>
      <c r="Q152" s="259"/>
      <c r="R152" s="259"/>
      <c r="S152" s="259"/>
      <c r="T152" s="260"/>
      <c r="AT152" s="261" t="s">
        <v>162</v>
      </c>
      <c r="AU152" s="261" t="s">
        <v>82</v>
      </c>
      <c r="AV152" s="13" t="s">
        <v>24</v>
      </c>
      <c r="AW152" s="13" t="s">
        <v>164</v>
      </c>
      <c r="AX152" s="13" t="s">
        <v>73</v>
      </c>
      <c r="AY152" s="261" t="s">
        <v>133</v>
      </c>
    </row>
    <row r="153" spans="2:51" s="11" customFormat="1" ht="13.5">
      <c r="B153" s="209"/>
      <c r="C153" s="210"/>
      <c r="D153" s="204" t="s">
        <v>162</v>
      </c>
      <c r="E153" s="220" t="s">
        <v>22</v>
      </c>
      <c r="F153" s="221" t="s">
        <v>476</v>
      </c>
      <c r="G153" s="210"/>
      <c r="H153" s="222">
        <v>92.4</v>
      </c>
      <c r="I153" s="214"/>
      <c r="J153" s="210"/>
      <c r="K153" s="210"/>
      <c r="L153" s="215"/>
      <c r="M153" s="216"/>
      <c r="N153" s="217"/>
      <c r="O153" s="217"/>
      <c r="P153" s="217"/>
      <c r="Q153" s="217"/>
      <c r="R153" s="217"/>
      <c r="S153" s="217"/>
      <c r="T153" s="218"/>
      <c r="AT153" s="219" t="s">
        <v>162</v>
      </c>
      <c r="AU153" s="219" t="s">
        <v>82</v>
      </c>
      <c r="AV153" s="11" t="s">
        <v>82</v>
      </c>
      <c r="AW153" s="11" t="s">
        <v>164</v>
      </c>
      <c r="AX153" s="11" t="s">
        <v>24</v>
      </c>
      <c r="AY153" s="219" t="s">
        <v>133</v>
      </c>
    </row>
    <row r="154" spans="2:63" s="10" customFormat="1" ht="29.85" customHeight="1">
      <c r="B154" s="175"/>
      <c r="C154" s="176"/>
      <c r="D154" s="189" t="s">
        <v>72</v>
      </c>
      <c r="E154" s="190" t="s">
        <v>323</v>
      </c>
      <c r="F154" s="190" t="s">
        <v>324</v>
      </c>
      <c r="G154" s="176"/>
      <c r="H154" s="176"/>
      <c r="I154" s="179"/>
      <c r="J154" s="191">
        <f>BK154</f>
        <v>0</v>
      </c>
      <c r="K154" s="176"/>
      <c r="L154" s="181"/>
      <c r="M154" s="182"/>
      <c r="N154" s="183"/>
      <c r="O154" s="183"/>
      <c r="P154" s="184">
        <f>SUM(P155:P163)</f>
        <v>0</v>
      </c>
      <c r="Q154" s="183"/>
      <c r="R154" s="184">
        <f>SUM(R155:R163)</f>
        <v>0</v>
      </c>
      <c r="S154" s="183"/>
      <c r="T154" s="185">
        <f>SUM(T155:T163)</f>
        <v>0</v>
      </c>
      <c r="AR154" s="186" t="s">
        <v>82</v>
      </c>
      <c r="AT154" s="187" t="s">
        <v>72</v>
      </c>
      <c r="AU154" s="187" t="s">
        <v>24</v>
      </c>
      <c r="AY154" s="186" t="s">
        <v>133</v>
      </c>
      <c r="BK154" s="188">
        <f>SUM(BK155:BK163)</f>
        <v>0</v>
      </c>
    </row>
    <row r="155" spans="2:65" s="1" customFormat="1" ht="22.5" customHeight="1">
      <c r="B155" s="40"/>
      <c r="C155" s="192" t="s">
        <v>244</v>
      </c>
      <c r="D155" s="192" t="s">
        <v>136</v>
      </c>
      <c r="E155" s="193" t="s">
        <v>477</v>
      </c>
      <c r="F155" s="194" t="s">
        <v>478</v>
      </c>
      <c r="G155" s="195" t="s">
        <v>336</v>
      </c>
      <c r="H155" s="196">
        <v>22</v>
      </c>
      <c r="I155" s="197"/>
      <c r="J155" s="198">
        <f>ROUND(I155*H155,2)</f>
        <v>0</v>
      </c>
      <c r="K155" s="194" t="s">
        <v>22</v>
      </c>
      <c r="L155" s="60"/>
      <c r="M155" s="199" t="s">
        <v>22</v>
      </c>
      <c r="N155" s="200" t="s">
        <v>44</v>
      </c>
      <c r="O155" s="41"/>
      <c r="P155" s="201">
        <f>O155*H155</f>
        <v>0</v>
      </c>
      <c r="Q155" s="201">
        <v>0</v>
      </c>
      <c r="R155" s="201">
        <f>Q155*H155</f>
        <v>0</v>
      </c>
      <c r="S155" s="201">
        <v>0</v>
      </c>
      <c r="T155" s="202">
        <f>S155*H155</f>
        <v>0</v>
      </c>
      <c r="AR155" s="23" t="s">
        <v>237</v>
      </c>
      <c r="AT155" s="23" t="s">
        <v>136</v>
      </c>
      <c r="AU155" s="23" t="s">
        <v>82</v>
      </c>
      <c r="AY155" s="23" t="s">
        <v>133</v>
      </c>
      <c r="BE155" s="203">
        <f>IF(N155="základní",J155,0)</f>
        <v>0</v>
      </c>
      <c r="BF155" s="203">
        <f>IF(N155="snížená",J155,0)</f>
        <v>0</v>
      </c>
      <c r="BG155" s="203">
        <f>IF(N155="zákl. přenesená",J155,0)</f>
        <v>0</v>
      </c>
      <c r="BH155" s="203">
        <f>IF(N155="sníž. přenesená",J155,0)</f>
        <v>0</v>
      </c>
      <c r="BI155" s="203">
        <f>IF(N155="nulová",J155,0)</f>
        <v>0</v>
      </c>
      <c r="BJ155" s="23" t="s">
        <v>24</v>
      </c>
      <c r="BK155" s="203">
        <f>ROUND(I155*H155,2)</f>
        <v>0</v>
      </c>
      <c r="BL155" s="23" t="s">
        <v>237</v>
      </c>
      <c r="BM155" s="23" t="s">
        <v>479</v>
      </c>
    </row>
    <row r="156" spans="2:47" s="1" customFormat="1" ht="27">
      <c r="B156" s="40"/>
      <c r="C156" s="62"/>
      <c r="D156" s="207" t="s">
        <v>143</v>
      </c>
      <c r="E156" s="62"/>
      <c r="F156" s="208" t="s">
        <v>312</v>
      </c>
      <c r="G156" s="62"/>
      <c r="H156" s="62"/>
      <c r="I156" s="162"/>
      <c r="J156" s="62"/>
      <c r="K156" s="62"/>
      <c r="L156" s="60"/>
      <c r="M156" s="206"/>
      <c r="N156" s="41"/>
      <c r="O156" s="41"/>
      <c r="P156" s="41"/>
      <c r="Q156" s="41"/>
      <c r="R156" s="41"/>
      <c r="S156" s="41"/>
      <c r="T156" s="77"/>
      <c r="AT156" s="23" t="s">
        <v>143</v>
      </c>
      <c r="AU156" s="23" t="s">
        <v>82</v>
      </c>
    </row>
    <row r="157" spans="2:65" s="1" customFormat="1" ht="22.5" customHeight="1">
      <c r="B157" s="40"/>
      <c r="C157" s="234" t="s">
        <v>250</v>
      </c>
      <c r="D157" s="234" t="s">
        <v>339</v>
      </c>
      <c r="E157" s="235" t="s">
        <v>480</v>
      </c>
      <c r="F157" s="236" t="s">
        <v>481</v>
      </c>
      <c r="G157" s="237" t="s">
        <v>336</v>
      </c>
      <c r="H157" s="238">
        <v>22</v>
      </c>
      <c r="I157" s="239"/>
      <c r="J157" s="240">
        <f>ROUND(I157*H157,2)</f>
        <v>0</v>
      </c>
      <c r="K157" s="236" t="s">
        <v>22</v>
      </c>
      <c r="L157" s="241"/>
      <c r="M157" s="242" t="s">
        <v>22</v>
      </c>
      <c r="N157" s="243" t="s">
        <v>44</v>
      </c>
      <c r="O157" s="41"/>
      <c r="P157" s="201">
        <f>O157*H157</f>
        <v>0</v>
      </c>
      <c r="Q157" s="201">
        <v>0</v>
      </c>
      <c r="R157" s="201">
        <f>Q157*H157</f>
        <v>0</v>
      </c>
      <c r="S157" s="201">
        <v>0</v>
      </c>
      <c r="T157" s="202">
        <f>S157*H157</f>
        <v>0</v>
      </c>
      <c r="AR157" s="23" t="s">
        <v>325</v>
      </c>
      <c r="AT157" s="23" t="s">
        <v>339</v>
      </c>
      <c r="AU157" s="23" t="s">
        <v>82</v>
      </c>
      <c r="AY157" s="23" t="s">
        <v>133</v>
      </c>
      <c r="BE157" s="203">
        <f>IF(N157="základní",J157,0)</f>
        <v>0</v>
      </c>
      <c r="BF157" s="203">
        <f>IF(N157="snížená",J157,0)</f>
        <v>0</v>
      </c>
      <c r="BG157" s="203">
        <f>IF(N157="zákl. přenesená",J157,0)</f>
        <v>0</v>
      </c>
      <c r="BH157" s="203">
        <f>IF(N157="sníž. přenesená",J157,0)</f>
        <v>0</v>
      </c>
      <c r="BI157" s="203">
        <f>IF(N157="nulová",J157,0)</f>
        <v>0</v>
      </c>
      <c r="BJ157" s="23" t="s">
        <v>24</v>
      </c>
      <c r="BK157" s="203">
        <f>ROUND(I157*H157,2)</f>
        <v>0</v>
      </c>
      <c r="BL157" s="23" t="s">
        <v>237</v>
      </c>
      <c r="BM157" s="23" t="s">
        <v>482</v>
      </c>
    </row>
    <row r="158" spans="2:65" s="1" customFormat="1" ht="22.5" customHeight="1">
      <c r="B158" s="40"/>
      <c r="C158" s="192" t="s">
        <v>256</v>
      </c>
      <c r="D158" s="192" t="s">
        <v>136</v>
      </c>
      <c r="E158" s="193" t="s">
        <v>483</v>
      </c>
      <c r="F158" s="194" t="s">
        <v>484</v>
      </c>
      <c r="G158" s="195" t="s">
        <v>336</v>
      </c>
      <c r="H158" s="196">
        <v>35</v>
      </c>
      <c r="I158" s="197"/>
      <c r="J158" s="198">
        <f>ROUND(I158*H158,2)</f>
        <v>0</v>
      </c>
      <c r="K158" s="194" t="s">
        <v>22</v>
      </c>
      <c r="L158" s="60"/>
      <c r="M158" s="199" t="s">
        <v>22</v>
      </c>
      <c r="N158" s="200" t="s">
        <v>44</v>
      </c>
      <c r="O158" s="41"/>
      <c r="P158" s="201">
        <f>O158*H158</f>
        <v>0</v>
      </c>
      <c r="Q158" s="201">
        <v>0</v>
      </c>
      <c r="R158" s="201">
        <f>Q158*H158</f>
        <v>0</v>
      </c>
      <c r="S158" s="201">
        <v>0</v>
      </c>
      <c r="T158" s="202">
        <f>S158*H158</f>
        <v>0</v>
      </c>
      <c r="AR158" s="23" t="s">
        <v>237</v>
      </c>
      <c r="AT158" s="23" t="s">
        <v>136</v>
      </c>
      <c r="AU158" s="23" t="s">
        <v>82</v>
      </c>
      <c r="AY158" s="23" t="s">
        <v>133</v>
      </c>
      <c r="BE158" s="203">
        <f>IF(N158="základní",J158,0)</f>
        <v>0</v>
      </c>
      <c r="BF158" s="203">
        <f>IF(N158="snížená",J158,0)</f>
        <v>0</v>
      </c>
      <c r="BG158" s="203">
        <f>IF(N158="zákl. přenesená",J158,0)</f>
        <v>0</v>
      </c>
      <c r="BH158" s="203">
        <f>IF(N158="sníž. přenesená",J158,0)</f>
        <v>0</v>
      </c>
      <c r="BI158" s="203">
        <f>IF(N158="nulová",J158,0)</f>
        <v>0</v>
      </c>
      <c r="BJ158" s="23" t="s">
        <v>24</v>
      </c>
      <c r="BK158" s="203">
        <f>ROUND(I158*H158,2)</f>
        <v>0</v>
      </c>
      <c r="BL158" s="23" t="s">
        <v>237</v>
      </c>
      <c r="BM158" s="23" t="s">
        <v>485</v>
      </c>
    </row>
    <row r="159" spans="2:47" s="1" customFormat="1" ht="27">
      <c r="B159" s="40"/>
      <c r="C159" s="62"/>
      <c r="D159" s="207" t="s">
        <v>143</v>
      </c>
      <c r="E159" s="62"/>
      <c r="F159" s="208" t="s">
        <v>306</v>
      </c>
      <c r="G159" s="62"/>
      <c r="H159" s="62"/>
      <c r="I159" s="162"/>
      <c r="J159" s="62"/>
      <c r="K159" s="62"/>
      <c r="L159" s="60"/>
      <c r="M159" s="206"/>
      <c r="N159" s="41"/>
      <c r="O159" s="41"/>
      <c r="P159" s="41"/>
      <c r="Q159" s="41"/>
      <c r="R159" s="41"/>
      <c r="S159" s="41"/>
      <c r="T159" s="77"/>
      <c r="AT159" s="23" t="s">
        <v>143</v>
      </c>
      <c r="AU159" s="23" t="s">
        <v>82</v>
      </c>
    </row>
    <row r="160" spans="2:65" s="1" customFormat="1" ht="22.5" customHeight="1">
      <c r="B160" s="40"/>
      <c r="C160" s="234" t="s">
        <v>260</v>
      </c>
      <c r="D160" s="234" t="s">
        <v>339</v>
      </c>
      <c r="E160" s="235" t="s">
        <v>486</v>
      </c>
      <c r="F160" s="236" t="s">
        <v>487</v>
      </c>
      <c r="G160" s="237" t="s">
        <v>336</v>
      </c>
      <c r="H160" s="238">
        <v>36</v>
      </c>
      <c r="I160" s="239"/>
      <c r="J160" s="240">
        <f>ROUND(I160*H160,2)</f>
        <v>0</v>
      </c>
      <c r="K160" s="236" t="s">
        <v>22</v>
      </c>
      <c r="L160" s="241"/>
      <c r="M160" s="242" t="s">
        <v>22</v>
      </c>
      <c r="N160" s="243" t="s">
        <v>44</v>
      </c>
      <c r="O160" s="41"/>
      <c r="P160" s="201">
        <f>O160*H160</f>
        <v>0</v>
      </c>
      <c r="Q160" s="201">
        <v>0</v>
      </c>
      <c r="R160" s="201">
        <f>Q160*H160</f>
        <v>0</v>
      </c>
      <c r="S160" s="201">
        <v>0</v>
      </c>
      <c r="T160" s="202">
        <f>S160*H160</f>
        <v>0</v>
      </c>
      <c r="AR160" s="23" t="s">
        <v>325</v>
      </c>
      <c r="AT160" s="23" t="s">
        <v>339</v>
      </c>
      <c r="AU160" s="23" t="s">
        <v>82</v>
      </c>
      <c r="AY160" s="23" t="s">
        <v>133</v>
      </c>
      <c r="BE160" s="203">
        <f>IF(N160="základní",J160,0)</f>
        <v>0</v>
      </c>
      <c r="BF160" s="203">
        <f>IF(N160="snížená",J160,0)</f>
        <v>0</v>
      </c>
      <c r="BG160" s="203">
        <f>IF(N160="zákl. přenesená",J160,0)</f>
        <v>0</v>
      </c>
      <c r="BH160" s="203">
        <f>IF(N160="sníž. přenesená",J160,0)</f>
        <v>0</v>
      </c>
      <c r="BI160" s="203">
        <f>IF(N160="nulová",J160,0)</f>
        <v>0</v>
      </c>
      <c r="BJ160" s="23" t="s">
        <v>24</v>
      </c>
      <c r="BK160" s="203">
        <f>ROUND(I160*H160,2)</f>
        <v>0</v>
      </c>
      <c r="BL160" s="23" t="s">
        <v>237</v>
      </c>
      <c r="BM160" s="23" t="s">
        <v>488</v>
      </c>
    </row>
    <row r="161" spans="2:47" s="1" customFormat="1" ht="27">
      <c r="B161" s="40"/>
      <c r="C161" s="62"/>
      <c r="D161" s="207" t="s">
        <v>143</v>
      </c>
      <c r="E161" s="62"/>
      <c r="F161" s="208" t="s">
        <v>489</v>
      </c>
      <c r="G161" s="62"/>
      <c r="H161" s="62"/>
      <c r="I161" s="162"/>
      <c r="J161" s="62"/>
      <c r="K161" s="62"/>
      <c r="L161" s="60"/>
      <c r="M161" s="206"/>
      <c r="N161" s="41"/>
      <c r="O161" s="41"/>
      <c r="P161" s="41"/>
      <c r="Q161" s="41"/>
      <c r="R161" s="41"/>
      <c r="S161" s="41"/>
      <c r="T161" s="77"/>
      <c r="AT161" s="23" t="s">
        <v>143</v>
      </c>
      <c r="AU161" s="23" t="s">
        <v>82</v>
      </c>
    </row>
    <row r="162" spans="2:65" s="1" customFormat="1" ht="31.5" customHeight="1">
      <c r="B162" s="40"/>
      <c r="C162" s="192" t="s">
        <v>9</v>
      </c>
      <c r="D162" s="192" t="s">
        <v>136</v>
      </c>
      <c r="E162" s="193" t="s">
        <v>387</v>
      </c>
      <c r="F162" s="194" t="s">
        <v>388</v>
      </c>
      <c r="G162" s="195" t="s">
        <v>253</v>
      </c>
      <c r="H162" s="196">
        <v>3.64</v>
      </c>
      <c r="I162" s="197"/>
      <c r="J162" s="198">
        <f>ROUND(I162*H162,2)</f>
        <v>0</v>
      </c>
      <c r="K162" s="194" t="s">
        <v>140</v>
      </c>
      <c r="L162" s="60"/>
      <c r="M162" s="199" t="s">
        <v>22</v>
      </c>
      <c r="N162" s="200" t="s">
        <v>44</v>
      </c>
      <c r="O162" s="41"/>
      <c r="P162" s="201">
        <f>O162*H162</f>
        <v>0</v>
      </c>
      <c r="Q162" s="201">
        <v>0</v>
      </c>
      <c r="R162" s="201">
        <f>Q162*H162</f>
        <v>0</v>
      </c>
      <c r="S162" s="201">
        <v>0</v>
      </c>
      <c r="T162" s="202">
        <f>S162*H162</f>
        <v>0</v>
      </c>
      <c r="AR162" s="23" t="s">
        <v>237</v>
      </c>
      <c r="AT162" s="23" t="s">
        <v>136</v>
      </c>
      <c r="AU162" s="23" t="s">
        <v>82</v>
      </c>
      <c r="AY162" s="23" t="s">
        <v>133</v>
      </c>
      <c r="BE162" s="203">
        <f>IF(N162="základní",J162,0)</f>
        <v>0</v>
      </c>
      <c r="BF162" s="203">
        <f>IF(N162="snížená",J162,0)</f>
        <v>0</v>
      </c>
      <c r="BG162" s="203">
        <f>IF(N162="zákl. přenesená",J162,0)</f>
        <v>0</v>
      </c>
      <c r="BH162" s="203">
        <f>IF(N162="sníž. přenesená",J162,0)</f>
        <v>0</v>
      </c>
      <c r="BI162" s="203">
        <f>IF(N162="nulová",J162,0)</f>
        <v>0</v>
      </c>
      <c r="BJ162" s="23" t="s">
        <v>24</v>
      </c>
      <c r="BK162" s="203">
        <f>ROUND(I162*H162,2)</f>
        <v>0</v>
      </c>
      <c r="BL162" s="23" t="s">
        <v>237</v>
      </c>
      <c r="BM162" s="23" t="s">
        <v>490</v>
      </c>
    </row>
    <row r="163" spans="2:47" s="1" customFormat="1" ht="121.5">
      <c r="B163" s="40"/>
      <c r="C163" s="62"/>
      <c r="D163" s="204" t="s">
        <v>151</v>
      </c>
      <c r="E163" s="62"/>
      <c r="F163" s="205" t="s">
        <v>390</v>
      </c>
      <c r="G163" s="62"/>
      <c r="H163" s="62"/>
      <c r="I163" s="162"/>
      <c r="J163" s="62"/>
      <c r="K163" s="62"/>
      <c r="L163" s="60"/>
      <c r="M163" s="206"/>
      <c r="N163" s="41"/>
      <c r="O163" s="41"/>
      <c r="P163" s="41"/>
      <c r="Q163" s="41"/>
      <c r="R163" s="41"/>
      <c r="S163" s="41"/>
      <c r="T163" s="77"/>
      <c r="AT163" s="23" t="s">
        <v>151</v>
      </c>
      <c r="AU163" s="23" t="s">
        <v>82</v>
      </c>
    </row>
    <row r="164" spans="2:63" s="10" customFormat="1" ht="29.85" customHeight="1">
      <c r="B164" s="175"/>
      <c r="C164" s="176"/>
      <c r="D164" s="189" t="s">
        <v>72</v>
      </c>
      <c r="E164" s="190" t="s">
        <v>491</v>
      </c>
      <c r="F164" s="190" t="s">
        <v>492</v>
      </c>
      <c r="G164" s="176"/>
      <c r="H164" s="176"/>
      <c r="I164" s="179"/>
      <c r="J164" s="191">
        <f>BK164</f>
        <v>0</v>
      </c>
      <c r="K164" s="176"/>
      <c r="L164" s="181"/>
      <c r="M164" s="182"/>
      <c r="N164" s="183"/>
      <c r="O164" s="183"/>
      <c r="P164" s="184">
        <f>SUM(P165:P169)</f>
        <v>0</v>
      </c>
      <c r="Q164" s="183"/>
      <c r="R164" s="184">
        <f>SUM(R165:R169)</f>
        <v>0.001845</v>
      </c>
      <c r="S164" s="183"/>
      <c r="T164" s="185">
        <f>SUM(T165:T169)</f>
        <v>0</v>
      </c>
      <c r="AR164" s="186" t="s">
        <v>82</v>
      </c>
      <c r="AT164" s="187" t="s">
        <v>72</v>
      </c>
      <c r="AU164" s="187" t="s">
        <v>24</v>
      </c>
      <c r="AY164" s="186" t="s">
        <v>133</v>
      </c>
      <c r="BK164" s="188">
        <f>SUM(BK165:BK169)</f>
        <v>0</v>
      </c>
    </row>
    <row r="165" spans="2:65" s="1" customFormat="1" ht="31.5" customHeight="1">
      <c r="B165" s="40"/>
      <c r="C165" s="192" t="s">
        <v>268</v>
      </c>
      <c r="D165" s="192" t="s">
        <v>136</v>
      </c>
      <c r="E165" s="193" t="s">
        <v>493</v>
      </c>
      <c r="F165" s="194" t="s">
        <v>494</v>
      </c>
      <c r="G165" s="195" t="s">
        <v>149</v>
      </c>
      <c r="H165" s="196">
        <v>0.525</v>
      </c>
      <c r="I165" s="197"/>
      <c r="J165" s="198">
        <f>ROUND(I165*H165,2)</f>
        <v>0</v>
      </c>
      <c r="K165" s="194" t="s">
        <v>140</v>
      </c>
      <c r="L165" s="60"/>
      <c r="M165" s="199" t="s">
        <v>22</v>
      </c>
      <c r="N165" s="200" t="s">
        <v>44</v>
      </c>
      <c r="O165" s="41"/>
      <c r="P165" s="201">
        <f>O165*H165</f>
        <v>0</v>
      </c>
      <c r="Q165" s="201">
        <v>0.003</v>
      </c>
      <c r="R165" s="201">
        <f>Q165*H165</f>
        <v>0.001575</v>
      </c>
      <c r="S165" s="201">
        <v>0</v>
      </c>
      <c r="T165" s="202">
        <f>S165*H165</f>
        <v>0</v>
      </c>
      <c r="AR165" s="23" t="s">
        <v>237</v>
      </c>
      <c r="AT165" s="23" t="s">
        <v>136</v>
      </c>
      <c r="AU165" s="23" t="s">
        <v>82</v>
      </c>
      <c r="AY165" s="23" t="s">
        <v>133</v>
      </c>
      <c r="BE165" s="203">
        <f>IF(N165="základní",J165,0)</f>
        <v>0</v>
      </c>
      <c r="BF165" s="203">
        <f>IF(N165="snížená",J165,0)</f>
        <v>0</v>
      </c>
      <c r="BG165" s="203">
        <f>IF(N165="zákl. přenesená",J165,0)</f>
        <v>0</v>
      </c>
      <c r="BH165" s="203">
        <f>IF(N165="sníž. přenesená",J165,0)</f>
        <v>0</v>
      </c>
      <c r="BI165" s="203">
        <f>IF(N165="nulová",J165,0)</f>
        <v>0</v>
      </c>
      <c r="BJ165" s="23" t="s">
        <v>24</v>
      </c>
      <c r="BK165" s="203">
        <f>ROUND(I165*H165,2)</f>
        <v>0</v>
      </c>
      <c r="BL165" s="23" t="s">
        <v>237</v>
      </c>
      <c r="BM165" s="23" t="s">
        <v>495</v>
      </c>
    </row>
    <row r="166" spans="2:65" s="1" customFormat="1" ht="31.5" customHeight="1">
      <c r="B166" s="40"/>
      <c r="C166" s="192" t="s">
        <v>277</v>
      </c>
      <c r="D166" s="192" t="s">
        <v>136</v>
      </c>
      <c r="E166" s="193" t="s">
        <v>496</v>
      </c>
      <c r="F166" s="194" t="s">
        <v>497</v>
      </c>
      <c r="G166" s="195" t="s">
        <v>149</v>
      </c>
      <c r="H166" s="196">
        <v>1</v>
      </c>
      <c r="I166" s="197"/>
      <c r="J166" s="198">
        <f>ROUND(I166*H166,2)</f>
        <v>0</v>
      </c>
      <c r="K166" s="194" t="s">
        <v>140</v>
      </c>
      <c r="L166" s="60"/>
      <c r="M166" s="199" t="s">
        <v>22</v>
      </c>
      <c r="N166" s="200" t="s">
        <v>44</v>
      </c>
      <c r="O166" s="41"/>
      <c r="P166" s="201">
        <f>O166*H166</f>
        <v>0</v>
      </c>
      <c r="Q166" s="201">
        <v>0.00027</v>
      </c>
      <c r="R166" s="201">
        <f>Q166*H166</f>
        <v>0.00027</v>
      </c>
      <c r="S166" s="201">
        <v>0</v>
      </c>
      <c r="T166" s="202">
        <f>S166*H166</f>
        <v>0</v>
      </c>
      <c r="AR166" s="23" t="s">
        <v>237</v>
      </c>
      <c r="AT166" s="23" t="s">
        <v>136</v>
      </c>
      <c r="AU166" s="23" t="s">
        <v>82</v>
      </c>
      <c r="AY166" s="23" t="s">
        <v>133</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237</v>
      </c>
      <c r="BM166" s="23" t="s">
        <v>498</v>
      </c>
    </row>
    <row r="167" spans="2:65" s="1" customFormat="1" ht="22.5" customHeight="1">
      <c r="B167" s="40"/>
      <c r="C167" s="234" t="s">
        <v>273</v>
      </c>
      <c r="D167" s="234" t="s">
        <v>339</v>
      </c>
      <c r="E167" s="235" t="s">
        <v>499</v>
      </c>
      <c r="F167" s="236" t="s">
        <v>500</v>
      </c>
      <c r="G167" s="237" t="s">
        <v>149</v>
      </c>
      <c r="H167" s="238">
        <v>1</v>
      </c>
      <c r="I167" s="239"/>
      <c r="J167" s="240">
        <f>ROUND(I167*H167,2)</f>
        <v>0</v>
      </c>
      <c r="K167" s="236" t="s">
        <v>22</v>
      </c>
      <c r="L167" s="241"/>
      <c r="M167" s="242" t="s">
        <v>22</v>
      </c>
      <c r="N167" s="243" t="s">
        <v>44</v>
      </c>
      <c r="O167" s="41"/>
      <c r="P167" s="201">
        <f>O167*H167</f>
        <v>0</v>
      </c>
      <c r="Q167" s="201">
        <v>0</v>
      </c>
      <c r="R167" s="201">
        <f>Q167*H167</f>
        <v>0</v>
      </c>
      <c r="S167" s="201">
        <v>0</v>
      </c>
      <c r="T167" s="202">
        <f>S167*H167</f>
        <v>0</v>
      </c>
      <c r="AR167" s="23" t="s">
        <v>325</v>
      </c>
      <c r="AT167" s="23" t="s">
        <v>339</v>
      </c>
      <c r="AU167" s="23" t="s">
        <v>82</v>
      </c>
      <c r="AY167" s="23" t="s">
        <v>133</v>
      </c>
      <c r="BE167" s="203">
        <f>IF(N167="základní",J167,0)</f>
        <v>0</v>
      </c>
      <c r="BF167" s="203">
        <f>IF(N167="snížená",J167,0)</f>
        <v>0</v>
      </c>
      <c r="BG167" s="203">
        <f>IF(N167="zákl. přenesená",J167,0)</f>
        <v>0</v>
      </c>
      <c r="BH167" s="203">
        <f>IF(N167="sníž. přenesená",J167,0)</f>
        <v>0</v>
      </c>
      <c r="BI167" s="203">
        <f>IF(N167="nulová",J167,0)</f>
        <v>0</v>
      </c>
      <c r="BJ167" s="23" t="s">
        <v>24</v>
      </c>
      <c r="BK167" s="203">
        <f>ROUND(I167*H167,2)</f>
        <v>0</v>
      </c>
      <c r="BL167" s="23" t="s">
        <v>237</v>
      </c>
      <c r="BM167" s="23" t="s">
        <v>501</v>
      </c>
    </row>
    <row r="168" spans="2:65" s="1" customFormat="1" ht="31.5" customHeight="1">
      <c r="B168" s="40"/>
      <c r="C168" s="192" t="s">
        <v>282</v>
      </c>
      <c r="D168" s="192" t="s">
        <v>136</v>
      </c>
      <c r="E168" s="193" t="s">
        <v>502</v>
      </c>
      <c r="F168" s="194" t="s">
        <v>503</v>
      </c>
      <c r="G168" s="195" t="s">
        <v>253</v>
      </c>
      <c r="H168" s="196">
        <v>0.024</v>
      </c>
      <c r="I168" s="197"/>
      <c r="J168" s="198">
        <f>ROUND(I168*H168,2)</f>
        <v>0</v>
      </c>
      <c r="K168" s="194" t="s">
        <v>140</v>
      </c>
      <c r="L168" s="60"/>
      <c r="M168" s="199" t="s">
        <v>22</v>
      </c>
      <c r="N168" s="200" t="s">
        <v>44</v>
      </c>
      <c r="O168" s="41"/>
      <c r="P168" s="201">
        <f>O168*H168</f>
        <v>0</v>
      </c>
      <c r="Q168" s="201">
        <v>0</v>
      </c>
      <c r="R168" s="201">
        <f>Q168*H168</f>
        <v>0</v>
      </c>
      <c r="S168" s="201">
        <v>0</v>
      </c>
      <c r="T168" s="202">
        <f>S168*H168</f>
        <v>0</v>
      </c>
      <c r="AR168" s="23" t="s">
        <v>237</v>
      </c>
      <c r="AT168" s="23" t="s">
        <v>136</v>
      </c>
      <c r="AU168" s="23" t="s">
        <v>82</v>
      </c>
      <c r="AY168" s="23" t="s">
        <v>133</v>
      </c>
      <c r="BE168" s="203">
        <f>IF(N168="základní",J168,0)</f>
        <v>0</v>
      </c>
      <c r="BF168" s="203">
        <f>IF(N168="snížená",J168,0)</f>
        <v>0</v>
      </c>
      <c r="BG168" s="203">
        <f>IF(N168="zákl. přenesená",J168,0)</f>
        <v>0</v>
      </c>
      <c r="BH168" s="203">
        <f>IF(N168="sníž. přenesená",J168,0)</f>
        <v>0</v>
      </c>
      <c r="BI168" s="203">
        <f>IF(N168="nulová",J168,0)</f>
        <v>0</v>
      </c>
      <c r="BJ168" s="23" t="s">
        <v>24</v>
      </c>
      <c r="BK168" s="203">
        <f>ROUND(I168*H168,2)</f>
        <v>0</v>
      </c>
      <c r="BL168" s="23" t="s">
        <v>237</v>
      </c>
      <c r="BM168" s="23" t="s">
        <v>504</v>
      </c>
    </row>
    <row r="169" spans="2:47" s="1" customFormat="1" ht="121.5">
      <c r="B169" s="40"/>
      <c r="C169" s="62"/>
      <c r="D169" s="204" t="s">
        <v>151</v>
      </c>
      <c r="E169" s="62"/>
      <c r="F169" s="205" t="s">
        <v>505</v>
      </c>
      <c r="G169" s="62"/>
      <c r="H169" s="62"/>
      <c r="I169" s="162"/>
      <c r="J169" s="62"/>
      <c r="K169" s="62"/>
      <c r="L169" s="60"/>
      <c r="M169" s="206"/>
      <c r="N169" s="41"/>
      <c r="O169" s="41"/>
      <c r="P169" s="41"/>
      <c r="Q169" s="41"/>
      <c r="R169" s="41"/>
      <c r="S169" s="41"/>
      <c r="T169" s="77"/>
      <c r="AT169" s="23" t="s">
        <v>151</v>
      </c>
      <c r="AU169" s="23" t="s">
        <v>82</v>
      </c>
    </row>
    <row r="170" spans="2:63" s="10" customFormat="1" ht="29.85" customHeight="1">
      <c r="B170" s="175"/>
      <c r="C170" s="176"/>
      <c r="D170" s="189" t="s">
        <v>72</v>
      </c>
      <c r="E170" s="190" t="s">
        <v>506</v>
      </c>
      <c r="F170" s="190" t="s">
        <v>507</v>
      </c>
      <c r="G170" s="176"/>
      <c r="H170" s="176"/>
      <c r="I170" s="179"/>
      <c r="J170" s="191">
        <f>BK170</f>
        <v>0</v>
      </c>
      <c r="K170" s="176"/>
      <c r="L170" s="181"/>
      <c r="M170" s="182"/>
      <c r="N170" s="183"/>
      <c r="O170" s="183"/>
      <c r="P170" s="184">
        <f>SUM(P171:P174)</f>
        <v>0</v>
      </c>
      <c r="Q170" s="183"/>
      <c r="R170" s="184">
        <f>SUM(R171:R174)</f>
        <v>0.07473239999999999</v>
      </c>
      <c r="S170" s="183"/>
      <c r="T170" s="185">
        <f>SUM(T171:T174)</f>
        <v>0</v>
      </c>
      <c r="AR170" s="186" t="s">
        <v>82</v>
      </c>
      <c r="AT170" s="187" t="s">
        <v>72</v>
      </c>
      <c r="AU170" s="187" t="s">
        <v>24</v>
      </c>
      <c r="AY170" s="186" t="s">
        <v>133</v>
      </c>
      <c r="BK170" s="188">
        <f>SUM(BK171:BK174)</f>
        <v>0</v>
      </c>
    </row>
    <row r="171" spans="2:65" s="1" customFormat="1" ht="31.5" customHeight="1">
      <c r="B171" s="40"/>
      <c r="C171" s="192" t="s">
        <v>288</v>
      </c>
      <c r="D171" s="192" t="s">
        <v>136</v>
      </c>
      <c r="E171" s="193" t="s">
        <v>508</v>
      </c>
      <c r="F171" s="194" t="s">
        <v>509</v>
      </c>
      <c r="G171" s="195" t="s">
        <v>149</v>
      </c>
      <c r="H171" s="196">
        <v>183.66</v>
      </c>
      <c r="I171" s="197"/>
      <c r="J171" s="198">
        <f>ROUND(I171*H171,2)</f>
        <v>0</v>
      </c>
      <c r="K171" s="194" t="s">
        <v>140</v>
      </c>
      <c r="L171" s="60"/>
      <c r="M171" s="199" t="s">
        <v>22</v>
      </c>
      <c r="N171" s="200" t="s">
        <v>44</v>
      </c>
      <c r="O171" s="41"/>
      <c r="P171" s="201">
        <f>O171*H171</f>
        <v>0</v>
      </c>
      <c r="Q171" s="201">
        <v>0.00026</v>
      </c>
      <c r="R171" s="201">
        <f>Q171*H171</f>
        <v>0.0477516</v>
      </c>
      <c r="S171" s="201">
        <v>0</v>
      </c>
      <c r="T171" s="202">
        <f>S171*H171</f>
        <v>0</v>
      </c>
      <c r="AR171" s="23" t="s">
        <v>237</v>
      </c>
      <c r="AT171" s="23" t="s">
        <v>136</v>
      </c>
      <c r="AU171" s="23" t="s">
        <v>82</v>
      </c>
      <c r="AY171" s="23" t="s">
        <v>133</v>
      </c>
      <c r="BE171" s="203">
        <f>IF(N171="základní",J171,0)</f>
        <v>0</v>
      </c>
      <c r="BF171" s="203">
        <f>IF(N171="snížená",J171,0)</f>
        <v>0</v>
      </c>
      <c r="BG171" s="203">
        <f>IF(N171="zákl. přenesená",J171,0)</f>
        <v>0</v>
      </c>
      <c r="BH171" s="203">
        <f>IF(N171="sníž. přenesená",J171,0)</f>
        <v>0</v>
      </c>
      <c r="BI171" s="203">
        <f>IF(N171="nulová",J171,0)</f>
        <v>0</v>
      </c>
      <c r="BJ171" s="23" t="s">
        <v>24</v>
      </c>
      <c r="BK171" s="203">
        <f>ROUND(I171*H171,2)</f>
        <v>0</v>
      </c>
      <c r="BL171" s="23" t="s">
        <v>237</v>
      </c>
      <c r="BM171" s="23" t="s">
        <v>510</v>
      </c>
    </row>
    <row r="172" spans="2:47" s="1" customFormat="1" ht="27">
      <c r="B172" s="40"/>
      <c r="C172" s="62"/>
      <c r="D172" s="207" t="s">
        <v>143</v>
      </c>
      <c r="E172" s="62"/>
      <c r="F172" s="208" t="s">
        <v>511</v>
      </c>
      <c r="G172" s="62"/>
      <c r="H172" s="62"/>
      <c r="I172" s="162"/>
      <c r="J172" s="62"/>
      <c r="K172" s="62"/>
      <c r="L172" s="60"/>
      <c r="M172" s="206"/>
      <c r="N172" s="41"/>
      <c r="O172" s="41"/>
      <c r="P172" s="41"/>
      <c r="Q172" s="41"/>
      <c r="R172" s="41"/>
      <c r="S172" s="41"/>
      <c r="T172" s="77"/>
      <c r="AT172" s="23" t="s">
        <v>143</v>
      </c>
      <c r="AU172" s="23" t="s">
        <v>82</v>
      </c>
    </row>
    <row r="173" spans="2:65" s="1" customFormat="1" ht="22.5" customHeight="1">
      <c r="B173" s="40"/>
      <c r="C173" s="192" t="s">
        <v>296</v>
      </c>
      <c r="D173" s="192" t="s">
        <v>136</v>
      </c>
      <c r="E173" s="193" t="s">
        <v>512</v>
      </c>
      <c r="F173" s="194" t="s">
        <v>513</v>
      </c>
      <c r="G173" s="195" t="s">
        <v>149</v>
      </c>
      <c r="H173" s="196">
        <v>96.36</v>
      </c>
      <c r="I173" s="197"/>
      <c r="J173" s="198">
        <f>ROUND(I173*H173,2)</f>
        <v>0</v>
      </c>
      <c r="K173" s="194" t="s">
        <v>140</v>
      </c>
      <c r="L173" s="60"/>
      <c r="M173" s="199" t="s">
        <v>22</v>
      </c>
      <c r="N173" s="200" t="s">
        <v>44</v>
      </c>
      <c r="O173" s="41"/>
      <c r="P173" s="201">
        <f>O173*H173</f>
        <v>0</v>
      </c>
      <c r="Q173" s="201">
        <v>0.00028</v>
      </c>
      <c r="R173" s="201">
        <f>Q173*H173</f>
        <v>0.026980799999999996</v>
      </c>
      <c r="S173" s="201">
        <v>0</v>
      </c>
      <c r="T173" s="202">
        <f>S173*H173</f>
        <v>0</v>
      </c>
      <c r="AR173" s="23" t="s">
        <v>237</v>
      </c>
      <c r="AT173" s="23" t="s">
        <v>136</v>
      </c>
      <c r="AU173" s="23" t="s">
        <v>82</v>
      </c>
      <c r="AY173" s="23" t="s">
        <v>133</v>
      </c>
      <c r="BE173" s="203">
        <f>IF(N173="základní",J173,0)</f>
        <v>0</v>
      </c>
      <c r="BF173" s="203">
        <f>IF(N173="snížená",J173,0)</f>
        <v>0</v>
      </c>
      <c r="BG173" s="203">
        <f>IF(N173="zákl. přenesená",J173,0)</f>
        <v>0</v>
      </c>
      <c r="BH173" s="203">
        <f>IF(N173="sníž. přenesená",J173,0)</f>
        <v>0</v>
      </c>
      <c r="BI173" s="203">
        <f>IF(N173="nulová",J173,0)</f>
        <v>0</v>
      </c>
      <c r="BJ173" s="23" t="s">
        <v>24</v>
      </c>
      <c r="BK173" s="203">
        <f>ROUND(I173*H173,2)</f>
        <v>0</v>
      </c>
      <c r="BL173" s="23" t="s">
        <v>237</v>
      </c>
      <c r="BM173" s="23" t="s">
        <v>514</v>
      </c>
    </row>
    <row r="174" spans="2:47" s="1" customFormat="1" ht="27">
      <c r="B174" s="40"/>
      <c r="C174" s="62"/>
      <c r="D174" s="204" t="s">
        <v>143</v>
      </c>
      <c r="E174" s="62"/>
      <c r="F174" s="205" t="s">
        <v>515</v>
      </c>
      <c r="G174" s="62"/>
      <c r="H174" s="62"/>
      <c r="I174" s="162"/>
      <c r="J174" s="62"/>
      <c r="K174" s="62"/>
      <c r="L174" s="60"/>
      <c r="M174" s="206"/>
      <c r="N174" s="41"/>
      <c r="O174" s="41"/>
      <c r="P174" s="41"/>
      <c r="Q174" s="41"/>
      <c r="R174" s="41"/>
      <c r="S174" s="41"/>
      <c r="T174" s="77"/>
      <c r="AT174" s="23" t="s">
        <v>143</v>
      </c>
      <c r="AU174" s="23" t="s">
        <v>82</v>
      </c>
    </row>
    <row r="175" spans="2:63" s="10" customFormat="1" ht="37.35" customHeight="1">
      <c r="B175" s="175"/>
      <c r="C175" s="176"/>
      <c r="D175" s="189" t="s">
        <v>72</v>
      </c>
      <c r="E175" s="244" t="s">
        <v>398</v>
      </c>
      <c r="F175" s="244" t="s">
        <v>399</v>
      </c>
      <c r="G175" s="176"/>
      <c r="H175" s="176"/>
      <c r="I175" s="179"/>
      <c r="J175" s="245">
        <f>BK175</f>
        <v>0</v>
      </c>
      <c r="K175" s="176"/>
      <c r="L175" s="181"/>
      <c r="M175" s="182"/>
      <c r="N175" s="183"/>
      <c r="O175" s="183"/>
      <c r="P175" s="184">
        <f>P176</f>
        <v>0</v>
      </c>
      <c r="Q175" s="183"/>
      <c r="R175" s="184">
        <f>R176</f>
        <v>0</v>
      </c>
      <c r="S175" s="183"/>
      <c r="T175" s="185">
        <f>T176</f>
        <v>0</v>
      </c>
      <c r="AR175" s="186" t="s">
        <v>141</v>
      </c>
      <c r="AT175" s="187" t="s">
        <v>72</v>
      </c>
      <c r="AU175" s="187" t="s">
        <v>73</v>
      </c>
      <c r="AY175" s="186" t="s">
        <v>133</v>
      </c>
      <c r="BK175" s="188">
        <f>BK176</f>
        <v>0</v>
      </c>
    </row>
    <row r="176" spans="2:65" s="1" customFormat="1" ht="22.5" customHeight="1">
      <c r="B176" s="40"/>
      <c r="C176" s="192" t="s">
        <v>301</v>
      </c>
      <c r="D176" s="192" t="s">
        <v>136</v>
      </c>
      <c r="E176" s="193" t="s">
        <v>401</v>
      </c>
      <c r="F176" s="194" t="s">
        <v>402</v>
      </c>
      <c r="G176" s="195" t="s">
        <v>403</v>
      </c>
      <c r="H176" s="246"/>
      <c r="I176" s="197"/>
      <c r="J176" s="198">
        <f>ROUND(I176*H176,2)</f>
        <v>0</v>
      </c>
      <c r="K176" s="194" t="s">
        <v>140</v>
      </c>
      <c r="L176" s="60"/>
      <c r="M176" s="199" t="s">
        <v>22</v>
      </c>
      <c r="N176" s="247" t="s">
        <v>44</v>
      </c>
      <c r="O176" s="248"/>
      <c r="P176" s="249">
        <f>O176*H176</f>
        <v>0</v>
      </c>
      <c r="Q176" s="249">
        <v>0</v>
      </c>
      <c r="R176" s="249">
        <f>Q176*H176</f>
        <v>0</v>
      </c>
      <c r="S176" s="249">
        <v>0</v>
      </c>
      <c r="T176" s="250">
        <f>S176*H176</f>
        <v>0</v>
      </c>
      <c r="AR176" s="23" t="s">
        <v>404</v>
      </c>
      <c r="AT176" s="23" t="s">
        <v>136</v>
      </c>
      <c r="AU176" s="23" t="s">
        <v>24</v>
      </c>
      <c r="AY176" s="23" t="s">
        <v>133</v>
      </c>
      <c r="BE176" s="203">
        <f>IF(N176="základní",J176,0)</f>
        <v>0</v>
      </c>
      <c r="BF176" s="203">
        <f>IF(N176="snížená",J176,0)</f>
        <v>0</v>
      </c>
      <c r="BG176" s="203">
        <f>IF(N176="zákl. přenesená",J176,0)</f>
        <v>0</v>
      </c>
      <c r="BH176" s="203">
        <f>IF(N176="sníž. přenesená",J176,0)</f>
        <v>0</v>
      </c>
      <c r="BI176" s="203">
        <f>IF(N176="nulová",J176,0)</f>
        <v>0</v>
      </c>
      <c r="BJ176" s="23" t="s">
        <v>24</v>
      </c>
      <c r="BK176" s="203">
        <f>ROUND(I176*H176,2)</f>
        <v>0</v>
      </c>
      <c r="BL176" s="23" t="s">
        <v>404</v>
      </c>
      <c r="BM176" s="23" t="s">
        <v>516</v>
      </c>
    </row>
    <row r="177" spans="2:12" s="1" customFormat="1" ht="6.95" customHeight="1">
      <c r="B177" s="55"/>
      <c r="C177" s="56"/>
      <c r="D177" s="56"/>
      <c r="E177" s="56"/>
      <c r="F177" s="56"/>
      <c r="G177" s="56"/>
      <c r="H177" s="56"/>
      <c r="I177" s="138"/>
      <c r="J177" s="56"/>
      <c r="K177" s="56"/>
      <c r="L177" s="60"/>
    </row>
  </sheetData>
  <sheetProtection password="CC35" sheet="1" objects="1" scenarios="1" formatCells="0" formatColumns="0" formatRows="0" sort="0" autoFilter="0"/>
  <autoFilter ref="C86:K176"/>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90" t="s">
        <v>93</v>
      </c>
      <c r="H1" s="390"/>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2"/>
      <c r="M2" s="382"/>
      <c r="N2" s="382"/>
      <c r="O2" s="382"/>
      <c r="P2" s="382"/>
      <c r="Q2" s="382"/>
      <c r="R2" s="382"/>
      <c r="S2" s="382"/>
      <c r="T2" s="382"/>
      <c r="U2" s="382"/>
      <c r="V2" s="382"/>
      <c r="AT2" s="23" t="s">
        <v>88</v>
      </c>
    </row>
    <row r="3" spans="2:46" ht="6.95" customHeight="1">
      <c r="B3" s="24"/>
      <c r="C3" s="25"/>
      <c r="D3" s="25"/>
      <c r="E3" s="25"/>
      <c r="F3" s="25"/>
      <c r="G3" s="25"/>
      <c r="H3" s="25"/>
      <c r="I3" s="115"/>
      <c r="J3" s="25"/>
      <c r="K3" s="26"/>
      <c r="AT3" s="23" t="s">
        <v>82</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3" t="str">
        <f>'Rekapitulace stavby'!K6</f>
        <v>Výměna výplní otvorů nám. Míru 1 - Nový Bor</v>
      </c>
      <c r="F7" s="384"/>
      <c r="G7" s="384"/>
      <c r="H7" s="384"/>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85" t="s">
        <v>517</v>
      </c>
      <c r="F9" s="386"/>
      <c r="G9" s="386"/>
      <c r="H9" s="386"/>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5. 2. 2018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2" t="s">
        <v>22</v>
      </c>
      <c r="F24" s="352"/>
      <c r="G24" s="352"/>
      <c r="H24" s="35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ROUND(SUM(BE89:BE278),2)</f>
        <v>0</v>
      </c>
      <c r="G30" s="41"/>
      <c r="H30" s="41"/>
      <c r="I30" s="130">
        <v>0.21</v>
      </c>
      <c r="J30" s="129">
        <f>ROUND(ROUND((SUM(BE89:BE278)),2)*I30,2)</f>
        <v>0</v>
      </c>
      <c r="K30" s="44"/>
    </row>
    <row r="31" spans="2:11" s="1" customFormat="1" ht="14.45" customHeight="1">
      <c r="B31" s="40"/>
      <c r="C31" s="41"/>
      <c r="D31" s="41"/>
      <c r="E31" s="48" t="s">
        <v>45</v>
      </c>
      <c r="F31" s="129">
        <f>ROUND(SUM(BF89:BF278),2)</f>
        <v>0</v>
      </c>
      <c r="G31" s="41"/>
      <c r="H31" s="41"/>
      <c r="I31" s="130">
        <v>0.15</v>
      </c>
      <c r="J31" s="129">
        <f>ROUND(ROUND((SUM(BF89:BF278)),2)*I31,2)</f>
        <v>0</v>
      </c>
      <c r="K31" s="44"/>
    </row>
    <row r="32" spans="2:11" s="1" customFormat="1" ht="14.45" customHeight="1" hidden="1">
      <c r="B32" s="40"/>
      <c r="C32" s="41"/>
      <c r="D32" s="41"/>
      <c r="E32" s="48" t="s">
        <v>46</v>
      </c>
      <c r="F32" s="129">
        <f>ROUND(SUM(BG89:BG278),2)</f>
        <v>0</v>
      </c>
      <c r="G32" s="41"/>
      <c r="H32" s="41"/>
      <c r="I32" s="130">
        <v>0.21</v>
      </c>
      <c r="J32" s="129">
        <v>0</v>
      </c>
      <c r="K32" s="44"/>
    </row>
    <row r="33" spans="2:11" s="1" customFormat="1" ht="14.45" customHeight="1" hidden="1">
      <c r="B33" s="40"/>
      <c r="C33" s="41"/>
      <c r="D33" s="41"/>
      <c r="E33" s="48" t="s">
        <v>47</v>
      </c>
      <c r="F33" s="129">
        <f>ROUND(SUM(BH89:BH278),2)</f>
        <v>0</v>
      </c>
      <c r="G33" s="41"/>
      <c r="H33" s="41"/>
      <c r="I33" s="130">
        <v>0.15</v>
      </c>
      <c r="J33" s="129">
        <v>0</v>
      </c>
      <c r="K33" s="44"/>
    </row>
    <row r="34" spans="2:11" s="1" customFormat="1" ht="14.45" customHeight="1" hidden="1">
      <c r="B34" s="40"/>
      <c r="C34" s="41"/>
      <c r="D34" s="41"/>
      <c r="E34" s="48" t="s">
        <v>48</v>
      </c>
      <c r="F34" s="129">
        <f>ROUND(SUM(BI89:BI278),2)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3" t="str">
        <f>E7</f>
        <v>Výměna výplní otvorů nám. Míru 1 - Nový Bor</v>
      </c>
      <c r="F45" s="384"/>
      <c r="G45" s="384"/>
      <c r="H45" s="384"/>
      <c r="I45" s="117"/>
      <c r="J45" s="41"/>
      <c r="K45" s="44"/>
    </row>
    <row r="46" spans="2:11" s="1" customFormat="1" ht="14.45" customHeight="1">
      <c r="B46" s="40"/>
      <c r="C46" s="36" t="s">
        <v>98</v>
      </c>
      <c r="D46" s="41"/>
      <c r="E46" s="41"/>
      <c r="F46" s="41"/>
      <c r="G46" s="41"/>
      <c r="H46" s="41"/>
      <c r="I46" s="117"/>
      <c r="J46" s="41"/>
      <c r="K46" s="44"/>
    </row>
    <row r="47" spans="2:11" s="1" customFormat="1" ht="23.25" customHeight="1">
      <c r="B47" s="40"/>
      <c r="C47" s="41"/>
      <c r="D47" s="41"/>
      <c r="E47" s="385" t="str">
        <f>E9</f>
        <v>06-3-2018 - 2. etapa uznatelné náklady</v>
      </c>
      <c r="F47" s="386"/>
      <c r="G47" s="386"/>
      <c r="H47" s="386"/>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5. 2. 2018</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36</v>
      </c>
      <c r="J51" s="34" t="str">
        <f>E21</f>
        <v xml:space="preserve"> </v>
      </c>
      <c r="K51" s="44"/>
    </row>
    <row r="52" spans="2:11" s="1" customFormat="1" ht="14.45" customHeight="1">
      <c r="B52" s="40"/>
      <c r="C52" s="36" t="s">
        <v>34</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J89</f>
        <v>0</v>
      </c>
      <c r="K56" s="44"/>
      <c r="AU56" s="23" t="s">
        <v>104</v>
      </c>
    </row>
    <row r="57" spans="2:11" s="7" customFormat="1" ht="24.95" customHeight="1">
      <c r="B57" s="148"/>
      <c r="C57" s="149"/>
      <c r="D57" s="150" t="s">
        <v>105</v>
      </c>
      <c r="E57" s="151"/>
      <c r="F57" s="151"/>
      <c r="G57" s="151"/>
      <c r="H57" s="151"/>
      <c r="I57" s="152"/>
      <c r="J57" s="153">
        <f>J90</f>
        <v>0</v>
      </c>
      <c r="K57" s="154"/>
    </row>
    <row r="58" spans="2:11" s="8" customFormat="1" ht="19.9" customHeight="1">
      <c r="B58" s="155"/>
      <c r="C58" s="156"/>
      <c r="D58" s="157" t="s">
        <v>106</v>
      </c>
      <c r="E58" s="158"/>
      <c r="F58" s="158"/>
      <c r="G58" s="158"/>
      <c r="H58" s="158"/>
      <c r="I58" s="159"/>
      <c r="J58" s="160">
        <f>J91</f>
        <v>0</v>
      </c>
      <c r="K58" s="161"/>
    </row>
    <row r="59" spans="2:11" s="8" customFormat="1" ht="19.9" customHeight="1">
      <c r="B59" s="155"/>
      <c r="C59" s="156"/>
      <c r="D59" s="157" t="s">
        <v>107</v>
      </c>
      <c r="E59" s="158"/>
      <c r="F59" s="158"/>
      <c r="G59" s="158"/>
      <c r="H59" s="158"/>
      <c r="I59" s="159"/>
      <c r="J59" s="160">
        <f>J95</f>
        <v>0</v>
      </c>
      <c r="K59" s="161"/>
    </row>
    <row r="60" spans="2:11" s="8" customFormat="1" ht="19.9" customHeight="1">
      <c r="B60" s="155"/>
      <c r="C60" s="156"/>
      <c r="D60" s="157" t="s">
        <v>108</v>
      </c>
      <c r="E60" s="158"/>
      <c r="F60" s="158"/>
      <c r="G60" s="158"/>
      <c r="H60" s="158"/>
      <c r="I60" s="159"/>
      <c r="J60" s="160">
        <f>J114</f>
        <v>0</v>
      </c>
      <c r="K60" s="161"/>
    </row>
    <row r="61" spans="2:11" s="8" customFormat="1" ht="14.85" customHeight="1">
      <c r="B61" s="155"/>
      <c r="C61" s="156"/>
      <c r="D61" s="157" t="s">
        <v>109</v>
      </c>
      <c r="E61" s="158"/>
      <c r="F61" s="158"/>
      <c r="G61" s="158"/>
      <c r="H61" s="158"/>
      <c r="I61" s="159"/>
      <c r="J61" s="160">
        <f>J129</f>
        <v>0</v>
      </c>
      <c r="K61" s="161"/>
    </row>
    <row r="62" spans="2:11" s="8" customFormat="1" ht="14.85" customHeight="1">
      <c r="B62" s="155"/>
      <c r="C62" s="156"/>
      <c r="D62" s="157" t="s">
        <v>110</v>
      </c>
      <c r="E62" s="158"/>
      <c r="F62" s="158"/>
      <c r="G62" s="158"/>
      <c r="H62" s="158"/>
      <c r="I62" s="159"/>
      <c r="J62" s="160">
        <f>J154</f>
        <v>0</v>
      </c>
      <c r="K62" s="161"/>
    </row>
    <row r="63" spans="2:11" s="8" customFormat="1" ht="14.85" customHeight="1">
      <c r="B63" s="155"/>
      <c r="C63" s="156"/>
      <c r="D63" s="157" t="s">
        <v>111</v>
      </c>
      <c r="E63" s="158"/>
      <c r="F63" s="158"/>
      <c r="G63" s="158"/>
      <c r="H63" s="158"/>
      <c r="I63" s="159"/>
      <c r="J63" s="160">
        <f>J203</f>
        <v>0</v>
      </c>
      <c r="K63" s="161"/>
    </row>
    <row r="64" spans="2:11" s="7" customFormat="1" ht="24.95" customHeight="1">
      <c r="B64" s="148"/>
      <c r="C64" s="149"/>
      <c r="D64" s="150" t="s">
        <v>112</v>
      </c>
      <c r="E64" s="151"/>
      <c r="F64" s="151"/>
      <c r="G64" s="151"/>
      <c r="H64" s="151"/>
      <c r="I64" s="152"/>
      <c r="J64" s="153">
        <f>J205</f>
        <v>0</v>
      </c>
      <c r="K64" s="154"/>
    </row>
    <row r="65" spans="2:11" s="8" customFormat="1" ht="19.9" customHeight="1">
      <c r="B65" s="155"/>
      <c r="C65" s="156"/>
      <c r="D65" s="157" t="s">
        <v>113</v>
      </c>
      <c r="E65" s="158"/>
      <c r="F65" s="158"/>
      <c r="G65" s="158"/>
      <c r="H65" s="158"/>
      <c r="I65" s="159"/>
      <c r="J65" s="160">
        <f>J206</f>
        <v>0</v>
      </c>
      <c r="K65" s="161"/>
    </row>
    <row r="66" spans="2:11" s="8" customFormat="1" ht="19.9" customHeight="1">
      <c r="B66" s="155"/>
      <c r="C66" s="156"/>
      <c r="D66" s="157" t="s">
        <v>114</v>
      </c>
      <c r="E66" s="158"/>
      <c r="F66" s="158"/>
      <c r="G66" s="158"/>
      <c r="H66" s="158"/>
      <c r="I66" s="159"/>
      <c r="J66" s="160">
        <f>J226</f>
        <v>0</v>
      </c>
      <c r="K66" s="161"/>
    </row>
    <row r="67" spans="2:11" s="8" customFormat="1" ht="19.9" customHeight="1">
      <c r="B67" s="155"/>
      <c r="C67" s="156"/>
      <c r="D67" s="157" t="s">
        <v>115</v>
      </c>
      <c r="E67" s="158"/>
      <c r="F67" s="158"/>
      <c r="G67" s="158"/>
      <c r="H67" s="158"/>
      <c r="I67" s="159"/>
      <c r="J67" s="160">
        <f>J260</f>
        <v>0</v>
      </c>
      <c r="K67" s="161"/>
    </row>
    <row r="68" spans="2:11" s="8" customFormat="1" ht="19.9" customHeight="1">
      <c r="B68" s="155"/>
      <c r="C68" s="156"/>
      <c r="D68" s="157" t="s">
        <v>518</v>
      </c>
      <c r="E68" s="158"/>
      <c r="F68" s="158"/>
      <c r="G68" s="158"/>
      <c r="H68" s="158"/>
      <c r="I68" s="159"/>
      <c r="J68" s="160">
        <f>J273</f>
        <v>0</v>
      </c>
      <c r="K68" s="161"/>
    </row>
    <row r="69" spans="2:11" s="7" customFormat="1" ht="24.95" customHeight="1">
      <c r="B69" s="148"/>
      <c r="C69" s="149"/>
      <c r="D69" s="150" t="s">
        <v>116</v>
      </c>
      <c r="E69" s="151"/>
      <c r="F69" s="151"/>
      <c r="G69" s="151"/>
      <c r="H69" s="151"/>
      <c r="I69" s="152"/>
      <c r="J69" s="153">
        <f>J277</f>
        <v>0</v>
      </c>
      <c r="K69" s="154"/>
    </row>
    <row r="70" spans="2:11" s="1" customFormat="1" ht="21.75" customHeight="1">
      <c r="B70" s="40"/>
      <c r="C70" s="41"/>
      <c r="D70" s="41"/>
      <c r="E70" s="41"/>
      <c r="F70" s="41"/>
      <c r="G70" s="41"/>
      <c r="H70" s="41"/>
      <c r="I70" s="117"/>
      <c r="J70" s="41"/>
      <c r="K70" s="44"/>
    </row>
    <row r="71" spans="2:11" s="1" customFormat="1" ht="6.95" customHeight="1">
      <c r="B71" s="55"/>
      <c r="C71" s="56"/>
      <c r="D71" s="56"/>
      <c r="E71" s="56"/>
      <c r="F71" s="56"/>
      <c r="G71" s="56"/>
      <c r="H71" s="56"/>
      <c r="I71" s="138"/>
      <c r="J71" s="56"/>
      <c r="K71" s="57"/>
    </row>
    <row r="75" spans="2:12" s="1" customFormat="1" ht="6.95" customHeight="1">
      <c r="B75" s="58"/>
      <c r="C75" s="59"/>
      <c r="D75" s="59"/>
      <c r="E75" s="59"/>
      <c r="F75" s="59"/>
      <c r="G75" s="59"/>
      <c r="H75" s="59"/>
      <c r="I75" s="141"/>
      <c r="J75" s="59"/>
      <c r="K75" s="59"/>
      <c r="L75" s="60"/>
    </row>
    <row r="76" spans="2:12" s="1" customFormat="1" ht="36.95" customHeight="1">
      <c r="B76" s="40"/>
      <c r="C76" s="61" t="s">
        <v>117</v>
      </c>
      <c r="D76" s="62"/>
      <c r="E76" s="62"/>
      <c r="F76" s="62"/>
      <c r="G76" s="62"/>
      <c r="H76" s="62"/>
      <c r="I76" s="162"/>
      <c r="J76" s="62"/>
      <c r="K76" s="62"/>
      <c r="L76" s="60"/>
    </row>
    <row r="77" spans="2:12" s="1" customFormat="1" ht="6.95" customHeight="1">
      <c r="B77" s="40"/>
      <c r="C77" s="62"/>
      <c r="D77" s="62"/>
      <c r="E77" s="62"/>
      <c r="F77" s="62"/>
      <c r="G77" s="62"/>
      <c r="H77" s="62"/>
      <c r="I77" s="162"/>
      <c r="J77" s="62"/>
      <c r="K77" s="62"/>
      <c r="L77" s="60"/>
    </row>
    <row r="78" spans="2:12" s="1" customFormat="1" ht="14.45" customHeight="1">
      <c r="B78" s="40"/>
      <c r="C78" s="64" t="s">
        <v>18</v>
      </c>
      <c r="D78" s="62"/>
      <c r="E78" s="62"/>
      <c r="F78" s="62"/>
      <c r="G78" s="62"/>
      <c r="H78" s="62"/>
      <c r="I78" s="162"/>
      <c r="J78" s="62"/>
      <c r="K78" s="62"/>
      <c r="L78" s="60"/>
    </row>
    <row r="79" spans="2:12" s="1" customFormat="1" ht="22.5" customHeight="1">
      <c r="B79" s="40"/>
      <c r="C79" s="62"/>
      <c r="D79" s="62"/>
      <c r="E79" s="387" t="str">
        <f>E7</f>
        <v>Výměna výplní otvorů nám. Míru 1 - Nový Bor</v>
      </c>
      <c r="F79" s="388"/>
      <c r="G79" s="388"/>
      <c r="H79" s="388"/>
      <c r="I79" s="162"/>
      <c r="J79" s="62"/>
      <c r="K79" s="62"/>
      <c r="L79" s="60"/>
    </row>
    <row r="80" spans="2:12" s="1" customFormat="1" ht="14.45" customHeight="1">
      <c r="B80" s="40"/>
      <c r="C80" s="64" t="s">
        <v>98</v>
      </c>
      <c r="D80" s="62"/>
      <c r="E80" s="62"/>
      <c r="F80" s="62"/>
      <c r="G80" s="62"/>
      <c r="H80" s="62"/>
      <c r="I80" s="162"/>
      <c r="J80" s="62"/>
      <c r="K80" s="62"/>
      <c r="L80" s="60"/>
    </row>
    <row r="81" spans="2:12" s="1" customFormat="1" ht="23.25" customHeight="1">
      <c r="B81" s="40"/>
      <c r="C81" s="62"/>
      <c r="D81" s="62"/>
      <c r="E81" s="363" t="str">
        <f>E9</f>
        <v>06-3-2018 - 2. etapa uznatelné náklady</v>
      </c>
      <c r="F81" s="389"/>
      <c r="G81" s="389"/>
      <c r="H81" s="389"/>
      <c r="I81" s="162"/>
      <c r="J81" s="62"/>
      <c r="K81" s="62"/>
      <c r="L81" s="60"/>
    </row>
    <row r="82" spans="2:12" s="1" customFormat="1" ht="6.95" customHeight="1">
      <c r="B82" s="40"/>
      <c r="C82" s="62"/>
      <c r="D82" s="62"/>
      <c r="E82" s="62"/>
      <c r="F82" s="62"/>
      <c r="G82" s="62"/>
      <c r="H82" s="62"/>
      <c r="I82" s="162"/>
      <c r="J82" s="62"/>
      <c r="K82" s="62"/>
      <c r="L82" s="60"/>
    </row>
    <row r="83" spans="2:12" s="1" customFormat="1" ht="18" customHeight="1">
      <c r="B83" s="40"/>
      <c r="C83" s="64" t="s">
        <v>25</v>
      </c>
      <c r="D83" s="62"/>
      <c r="E83" s="62"/>
      <c r="F83" s="163" t="str">
        <f>F12</f>
        <v xml:space="preserve"> </v>
      </c>
      <c r="G83" s="62"/>
      <c r="H83" s="62"/>
      <c r="I83" s="164" t="s">
        <v>27</v>
      </c>
      <c r="J83" s="72" t="str">
        <f>IF(J12="","",J12)</f>
        <v>5. 2. 2018</v>
      </c>
      <c r="K83" s="62"/>
      <c r="L83" s="60"/>
    </row>
    <row r="84" spans="2:12" s="1" customFormat="1" ht="6.95" customHeight="1">
      <c r="B84" s="40"/>
      <c r="C84" s="62"/>
      <c r="D84" s="62"/>
      <c r="E84" s="62"/>
      <c r="F84" s="62"/>
      <c r="G84" s="62"/>
      <c r="H84" s="62"/>
      <c r="I84" s="162"/>
      <c r="J84" s="62"/>
      <c r="K84" s="62"/>
      <c r="L84" s="60"/>
    </row>
    <row r="85" spans="2:12" s="1" customFormat="1" ht="13.5">
      <c r="B85" s="40"/>
      <c r="C85" s="64" t="s">
        <v>31</v>
      </c>
      <c r="D85" s="62"/>
      <c r="E85" s="62"/>
      <c r="F85" s="163" t="str">
        <f>E15</f>
        <v xml:space="preserve"> </v>
      </c>
      <c r="G85" s="62"/>
      <c r="H85" s="62"/>
      <c r="I85" s="164" t="s">
        <v>36</v>
      </c>
      <c r="J85" s="163" t="str">
        <f>E21</f>
        <v xml:space="preserve"> </v>
      </c>
      <c r="K85" s="62"/>
      <c r="L85" s="60"/>
    </row>
    <row r="86" spans="2:12" s="1" customFormat="1" ht="14.45" customHeight="1">
      <c r="B86" s="40"/>
      <c r="C86" s="64" t="s">
        <v>34</v>
      </c>
      <c r="D86" s="62"/>
      <c r="E86" s="62"/>
      <c r="F86" s="163" t="str">
        <f>IF(E18="","",E18)</f>
        <v/>
      </c>
      <c r="G86" s="62"/>
      <c r="H86" s="62"/>
      <c r="I86" s="162"/>
      <c r="J86" s="62"/>
      <c r="K86" s="62"/>
      <c r="L86" s="60"/>
    </row>
    <row r="87" spans="2:12" s="1" customFormat="1" ht="10.35" customHeight="1">
      <c r="B87" s="40"/>
      <c r="C87" s="62"/>
      <c r="D87" s="62"/>
      <c r="E87" s="62"/>
      <c r="F87" s="62"/>
      <c r="G87" s="62"/>
      <c r="H87" s="62"/>
      <c r="I87" s="162"/>
      <c r="J87" s="62"/>
      <c r="K87" s="62"/>
      <c r="L87" s="60"/>
    </row>
    <row r="88" spans="2:20" s="9" customFormat="1" ht="29.25" customHeight="1">
      <c r="B88" s="165"/>
      <c r="C88" s="166" t="s">
        <v>118</v>
      </c>
      <c r="D88" s="167" t="s">
        <v>58</v>
      </c>
      <c r="E88" s="167" t="s">
        <v>54</v>
      </c>
      <c r="F88" s="167" t="s">
        <v>119</v>
      </c>
      <c r="G88" s="167" t="s">
        <v>120</v>
      </c>
      <c r="H88" s="167" t="s">
        <v>121</v>
      </c>
      <c r="I88" s="168" t="s">
        <v>122</v>
      </c>
      <c r="J88" s="167" t="s">
        <v>102</v>
      </c>
      <c r="K88" s="169" t="s">
        <v>123</v>
      </c>
      <c r="L88" s="170"/>
      <c r="M88" s="80" t="s">
        <v>124</v>
      </c>
      <c r="N88" s="81" t="s">
        <v>43</v>
      </c>
      <c r="O88" s="81" t="s">
        <v>125</v>
      </c>
      <c r="P88" s="81" t="s">
        <v>126</v>
      </c>
      <c r="Q88" s="81" t="s">
        <v>127</v>
      </c>
      <c r="R88" s="81" t="s">
        <v>128</v>
      </c>
      <c r="S88" s="81" t="s">
        <v>129</v>
      </c>
      <c r="T88" s="82" t="s">
        <v>130</v>
      </c>
    </row>
    <row r="89" spans="2:63" s="1" customFormat="1" ht="29.25" customHeight="1">
      <c r="B89" s="40"/>
      <c r="C89" s="86" t="s">
        <v>103</v>
      </c>
      <c r="D89" s="62"/>
      <c r="E89" s="62"/>
      <c r="F89" s="62"/>
      <c r="G89" s="62"/>
      <c r="H89" s="62"/>
      <c r="I89" s="162"/>
      <c r="J89" s="171">
        <f>BK89</f>
        <v>0</v>
      </c>
      <c r="K89" s="62"/>
      <c r="L89" s="60"/>
      <c r="M89" s="83"/>
      <c r="N89" s="84"/>
      <c r="O89" s="84"/>
      <c r="P89" s="172">
        <f>P90+P205+P277</f>
        <v>0</v>
      </c>
      <c r="Q89" s="84"/>
      <c r="R89" s="172">
        <f>R90+R205+R277</f>
        <v>18.907318999999998</v>
      </c>
      <c r="S89" s="84"/>
      <c r="T89" s="173">
        <f>T90+T205+T277</f>
        <v>6.926189000000001</v>
      </c>
      <c r="AT89" s="23" t="s">
        <v>72</v>
      </c>
      <c r="AU89" s="23" t="s">
        <v>104</v>
      </c>
      <c r="BK89" s="174">
        <f>BK90+BK205+BK277</f>
        <v>0</v>
      </c>
    </row>
    <row r="90" spans="2:63" s="10" customFormat="1" ht="37.35" customHeight="1">
      <c r="B90" s="175"/>
      <c r="C90" s="176"/>
      <c r="D90" s="177" t="s">
        <v>72</v>
      </c>
      <c r="E90" s="178" t="s">
        <v>131</v>
      </c>
      <c r="F90" s="178" t="s">
        <v>132</v>
      </c>
      <c r="G90" s="176"/>
      <c r="H90" s="176"/>
      <c r="I90" s="179"/>
      <c r="J90" s="180">
        <f>BK90</f>
        <v>0</v>
      </c>
      <c r="K90" s="176"/>
      <c r="L90" s="181"/>
      <c r="M90" s="182"/>
      <c r="N90" s="183"/>
      <c r="O90" s="183"/>
      <c r="P90" s="184">
        <f>P91+P95+P114</f>
        <v>0</v>
      </c>
      <c r="Q90" s="183"/>
      <c r="R90" s="184">
        <f>R91+R95+R114</f>
        <v>18.899914</v>
      </c>
      <c r="S90" s="183"/>
      <c r="T90" s="185">
        <f>T91+T95+T114</f>
        <v>6.654018000000001</v>
      </c>
      <c r="AR90" s="186" t="s">
        <v>24</v>
      </c>
      <c r="AT90" s="187" t="s">
        <v>72</v>
      </c>
      <c r="AU90" s="187" t="s">
        <v>73</v>
      </c>
      <c r="AY90" s="186" t="s">
        <v>133</v>
      </c>
      <c r="BK90" s="188">
        <f>BK91+BK95+BK114</f>
        <v>0</v>
      </c>
    </row>
    <row r="91" spans="2:63" s="10" customFormat="1" ht="19.9" customHeight="1">
      <c r="B91" s="175"/>
      <c r="C91" s="176"/>
      <c r="D91" s="189" t="s">
        <v>72</v>
      </c>
      <c r="E91" s="190" t="s">
        <v>134</v>
      </c>
      <c r="F91" s="190" t="s">
        <v>135</v>
      </c>
      <c r="G91" s="176"/>
      <c r="H91" s="176"/>
      <c r="I91" s="179"/>
      <c r="J91" s="191">
        <f>BK91</f>
        <v>0</v>
      </c>
      <c r="K91" s="176"/>
      <c r="L91" s="181"/>
      <c r="M91" s="182"/>
      <c r="N91" s="183"/>
      <c r="O91" s="183"/>
      <c r="P91" s="184">
        <f>SUM(P92:P94)</f>
        <v>0</v>
      </c>
      <c r="Q91" s="183"/>
      <c r="R91" s="184">
        <f>SUM(R92:R94)</f>
        <v>13.386574999999999</v>
      </c>
      <c r="S91" s="183"/>
      <c r="T91" s="185">
        <f>SUM(T92:T94)</f>
        <v>0</v>
      </c>
      <c r="AR91" s="186" t="s">
        <v>24</v>
      </c>
      <c r="AT91" s="187" t="s">
        <v>72</v>
      </c>
      <c r="AU91" s="187" t="s">
        <v>24</v>
      </c>
      <c r="AY91" s="186" t="s">
        <v>133</v>
      </c>
      <c r="BK91" s="188">
        <f>SUM(BK92:BK94)</f>
        <v>0</v>
      </c>
    </row>
    <row r="92" spans="2:65" s="1" customFormat="1" ht="31.5" customHeight="1">
      <c r="B92" s="40"/>
      <c r="C92" s="192" t="s">
        <v>24</v>
      </c>
      <c r="D92" s="192" t="s">
        <v>136</v>
      </c>
      <c r="E92" s="193" t="s">
        <v>137</v>
      </c>
      <c r="F92" s="194" t="s">
        <v>138</v>
      </c>
      <c r="G92" s="195" t="s">
        <v>139</v>
      </c>
      <c r="H92" s="196">
        <v>7.13</v>
      </c>
      <c r="I92" s="197"/>
      <c r="J92" s="198">
        <f>ROUND(I92*H92,2)</f>
        <v>0</v>
      </c>
      <c r="K92" s="194" t="s">
        <v>140</v>
      </c>
      <c r="L92" s="60"/>
      <c r="M92" s="199" t="s">
        <v>22</v>
      </c>
      <c r="N92" s="200" t="s">
        <v>44</v>
      </c>
      <c r="O92" s="41"/>
      <c r="P92" s="201">
        <f>O92*H92</f>
        <v>0</v>
      </c>
      <c r="Q92" s="201">
        <v>1.8775</v>
      </c>
      <c r="R92" s="201">
        <f>Q92*H92</f>
        <v>13.386574999999999</v>
      </c>
      <c r="S92" s="201">
        <v>0</v>
      </c>
      <c r="T92" s="202">
        <f>S92*H92</f>
        <v>0</v>
      </c>
      <c r="AR92" s="23" t="s">
        <v>141</v>
      </c>
      <c r="AT92" s="23" t="s">
        <v>136</v>
      </c>
      <c r="AU92" s="23" t="s">
        <v>82</v>
      </c>
      <c r="AY92" s="23" t="s">
        <v>133</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141</v>
      </c>
      <c r="BM92" s="23" t="s">
        <v>519</v>
      </c>
    </row>
    <row r="93" spans="2:47" s="1" customFormat="1" ht="27">
      <c r="B93" s="40"/>
      <c r="C93" s="62"/>
      <c r="D93" s="204" t="s">
        <v>143</v>
      </c>
      <c r="E93" s="62"/>
      <c r="F93" s="205" t="s">
        <v>520</v>
      </c>
      <c r="G93" s="62"/>
      <c r="H93" s="62"/>
      <c r="I93" s="162"/>
      <c r="J93" s="62"/>
      <c r="K93" s="62"/>
      <c r="L93" s="60"/>
      <c r="M93" s="206"/>
      <c r="N93" s="41"/>
      <c r="O93" s="41"/>
      <c r="P93" s="41"/>
      <c r="Q93" s="41"/>
      <c r="R93" s="41"/>
      <c r="S93" s="41"/>
      <c r="T93" s="77"/>
      <c r="AT93" s="23" t="s">
        <v>143</v>
      </c>
      <c r="AU93" s="23" t="s">
        <v>82</v>
      </c>
    </row>
    <row r="94" spans="2:51" s="11" customFormat="1" ht="13.5">
      <c r="B94" s="209"/>
      <c r="C94" s="210"/>
      <c r="D94" s="204" t="s">
        <v>162</v>
      </c>
      <c r="E94" s="220" t="s">
        <v>22</v>
      </c>
      <c r="F94" s="221" t="s">
        <v>521</v>
      </c>
      <c r="G94" s="210"/>
      <c r="H94" s="222">
        <v>7.13</v>
      </c>
      <c r="I94" s="214"/>
      <c r="J94" s="210"/>
      <c r="K94" s="210"/>
      <c r="L94" s="215"/>
      <c r="M94" s="216"/>
      <c r="N94" s="217"/>
      <c r="O94" s="217"/>
      <c r="P94" s="217"/>
      <c r="Q94" s="217"/>
      <c r="R94" s="217"/>
      <c r="S94" s="217"/>
      <c r="T94" s="218"/>
      <c r="AT94" s="219" t="s">
        <v>162</v>
      </c>
      <c r="AU94" s="219" t="s">
        <v>82</v>
      </c>
      <c r="AV94" s="11" t="s">
        <v>82</v>
      </c>
      <c r="AW94" s="11" t="s">
        <v>164</v>
      </c>
      <c r="AX94" s="11" t="s">
        <v>24</v>
      </c>
      <c r="AY94" s="219" t="s">
        <v>133</v>
      </c>
    </row>
    <row r="95" spans="2:63" s="10" customFormat="1" ht="29.85" customHeight="1">
      <c r="B95" s="175"/>
      <c r="C95" s="176"/>
      <c r="D95" s="189" t="s">
        <v>72</v>
      </c>
      <c r="E95" s="190" t="s">
        <v>145</v>
      </c>
      <c r="F95" s="190" t="s">
        <v>146</v>
      </c>
      <c r="G95" s="176"/>
      <c r="H95" s="176"/>
      <c r="I95" s="179"/>
      <c r="J95" s="191">
        <f>BK95</f>
        <v>0</v>
      </c>
      <c r="K95" s="176"/>
      <c r="L95" s="181"/>
      <c r="M95" s="182"/>
      <c r="N95" s="183"/>
      <c r="O95" s="183"/>
      <c r="P95" s="184">
        <f>SUM(P96:P113)</f>
        <v>0</v>
      </c>
      <c r="Q95" s="183"/>
      <c r="R95" s="184">
        <f>SUM(R96:R113)</f>
        <v>5.513339</v>
      </c>
      <c r="S95" s="183"/>
      <c r="T95" s="185">
        <f>SUM(T96:T113)</f>
        <v>0</v>
      </c>
      <c r="AR95" s="186" t="s">
        <v>24</v>
      </c>
      <c r="AT95" s="187" t="s">
        <v>72</v>
      </c>
      <c r="AU95" s="187" t="s">
        <v>24</v>
      </c>
      <c r="AY95" s="186" t="s">
        <v>133</v>
      </c>
      <c r="BK95" s="188">
        <f>SUM(BK96:BK113)</f>
        <v>0</v>
      </c>
    </row>
    <row r="96" spans="2:65" s="1" customFormat="1" ht="22.5" customHeight="1">
      <c r="B96" s="40"/>
      <c r="C96" s="192" t="s">
        <v>82</v>
      </c>
      <c r="D96" s="192" t="s">
        <v>136</v>
      </c>
      <c r="E96" s="193" t="s">
        <v>147</v>
      </c>
      <c r="F96" s="194" t="s">
        <v>148</v>
      </c>
      <c r="G96" s="195" t="s">
        <v>149</v>
      </c>
      <c r="H96" s="196">
        <v>29.14</v>
      </c>
      <c r="I96" s="197"/>
      <c r="J96" s="198">
        <f>ROUND(I96*H96,2)</f>
        <v>0</v>
      </c>
      <c r="K96" s="194" t="s">
        <v>140</v>
      </c>
      <c r="L96" s="60"/>
      <c r="M96" s="199" t="s">
        <v>22</v>
      </c>
      <c r="N96" s="200" t="s">
        <v>44</v>
      </c>
      <c r="O96" s="41"/>
      <c r="P96" s="201">
        <f>O96*H96</f>
        <v>0</v>
      </c>
      <c r="Q96" s="201">
        <v>0.03045</v>
      </c>
      <c r="R96" s="201">
        <f>Q96*H96</f>
        <v>0.887313</v>
      </c>
      <c r="S96" s="201">
        <v>0</v>
      </c>
      <c r="T96" s="202">
        <f>S96*H96</f>
        <v>0</v>
      </c>
      <c r="AR96" s="23" t="s">
        <v>141</v>
      </c>
      <c r="AT96" s="23" t="s">
        <v>136</v>
      </c>
      <c r="AU96" s="23" t="s">
        <v>82</v>
      </c>
      <c r="AY96" s="23" t="s">
        <v>133</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141</v>
      </c>
      <c r="BM96" s="23" t="s">
        <v>522</v>
      </c>
    </row>
    <row r="97" spans="2:47" s="1" customFormat="1" ht="40.5">
      <c r="B97" s="40"/>
      <c r="C97" s="62"/>
      <c r="D97" s="204" t="s">
        <v>151</v>
      </c>
      <c r="E97" s="62"/>
      <c r="F97" s="205" t="s">
        <v>152</v>
      </c>
      <c r="G97" s="62"/>
      <c r="H97" s="62"/>
      <c r="I97" s="162"/>
      <c r="J97" s="62"/>
      <c r="K97" s="62"/>
      <c r="L97" s="60"/>
      <c r="M97" s="206"/>
      <c r="N97" s="41"/>
      <c r="O97" s="41"/>
      <c r="P97" s="41"/>
      <c r="Q97" s="41"/>
      <c r="R97" s="41"/>
      <c r="S97" s="41"/>
      <c r="T97" s="77"/>
      <c r="AT97" s="23" t="s">
        <v>151</v>
      </c>
      <c r="AU97" s="23" t="s">
        <v>82</v>
      </c>
    </row>
    <row r="98" spans="2:47" s="1" customFormat="1" ht="27">
      <c r="B98" s="40"/>
      <c r="C98" s="62"/>
      <c r="D98" s="204" t="s">
        <v>143</v>
      </c>
      <c r="E98" s="62"/>
      <c r="F98" s="205" t="s">
        <v>523</v>
      </c>
      <c r="G98" s="62"/>
      <c r="H98" s="62"/>
      <c r="I98" s="162"/>
      <c r="J98" s="62"/>
      <c r="K98" s="62"/>
      <c r="L98" s="60"/>
      <c r="M98" s="206"/>
      <c r="N98" s="41"/>
      <c r="O98" s="41"/>
      <c r="P98" s="41"/>
      <c r="Q98" s="41"/>
      <c r="R98" s="41"/>
      <c r="S98" s="41"/>
      <c r="T98" s="77"/>
      <c r="AT98" s="23" t="s">
        <v>143</v>
      </c>
      <c r="AU98" s="23" t="s">
        <v>82</v>
      </c>
    </row>
    <row r="99" spans="2:51" s="11" customFormat="1" ht="13.5">
      <c r="B99" s="209"/>
      <c r="C99" s="210"/>
      <c r="D99" s="207" t="s">
        <v>162</v>
      </c>
      <c r="E99" s="211" t="s">
        <v>22</v>
      </c>
      <c r="F99" s="212" t="s">
        <v>524</v>
      </c>
      <c r="G99" s="210"/>
      <c r="H99" s="213">
        <v>29.14</v>
      </c>
      <c r="I99" s="214"/>
      <c r="J99" s="210"/>
      <c r="K99" s="210"/>
      <c r="L99" s="215"/>
      <c r="M99" s="216"/>
      <c r="N99" s="217"/>
      <c r="O99" s="217"/>
      <c r="P99" s="217"/>
      <c r="Q99" s="217"/>
      <c r="R99" s="217"/>
      <c r="S99" s="217"/>
      <c r="T99" s="218"/>
      <c r="AT99" s="219" t="s">
        <v>162</v>
      </c>
      <c r="AU99" s="219" t="s">
        <v>82</v>
      </c>
      <c r="AV99" s="11" t="s">
        <v>82</v>
      </c>
      <c r="AW99" s="11" t="s">
        <v>164</v>
      </c>
      <c r="AX99" s="11" t="s">
        <v>24</v>
      </c>
      <c r="AY99" s="219" t="s">
        <v>133</v>
      </c>
    </row>
    <row r="100" spans="2:65" s="1" customFormat="1" ht="22.5" customHeight="1">
      <c r="B100" s="40"/>
      <c r="C100" s="192" t="s">
        <v>134</v>
      </c>
      <c r="D100" s="192" t="s">
        <v>136</v>
      </c>
      <c r="E100" s="193" t="s">
        <v>154</v>
      </c>
      <c r="F100" s="194" t="s">
        <v>155</v>
      </c>
      <c r="G100" s="195" t="s">
        <v>149</v>
      </c>
      <c r="H100" s="196">
        <v>41.54</v>
      </c>
      <c r="I100" s="197"/>
      <c r="J100" s="198">
        <f>ROUND(I100*H100,2)</f>
        <v>0</v>
      </c>
      <c r="K100" s="194" t="s">
        <v>140</v>
      </c>
      <c r="L100" s="60"/>
      <c r="M100" s="199" t="s">
        <v>22</v>
      </c>
      <c r="N100" s="200" t="s">
        <v>44</v>
      </c>
      <c r="O100" s="41"/>
      <c r="P100" s="201">
        <f>O100*H100</f>
        <v>0</v>
      </c>
      <c r="Q100" s="201">
        <v>0.03358</v>
      </c>
      <c r="R100" s="201">
        <f>Q100*H100</f>
        <v>1.3949132</v>
      </c>
      <c r="S100" s="201">
        <v>0</v>
      </c>
      <c r="T100" s="202">
        <f>S100*H100</f>
        <v>0</v>
      </c>
      <c r="AR100" s="23" t="s">
        <v>141</v>
      </c>
      <c r="AT100" s="23" t="s">
        <v>136</v>
      </c>
      <c r="AU100" s="23" t="s">
        <v>82</v>
      </c>
      <c r="AY100" s="23" t="s">
        <v>133</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141</v>
      </c>
      <c r="BM100" s="23" t="s">
        <v>525</v>
      </c>
    </row>
    <row r="101" spans="2:47" s="1" customFormat="1" ht="40.5">
      <c r="B101" s="40"/>
      <c r="C101" s="62"/>
      <c r="D101" s="204" t="s">
        <v>151</v>
      </c>
      <c r="E101" s="62"/>
      <c r="F101" s="205" t="s">
        <v>152</v>
      </c>
      <c r="G101" s="62"/>
      <c r="H101" s="62"/>
      <c r="I101" s="162"/>
      <c r="J101" s="62"/>
      <c r="K101" s="62"/>
      <c r="L101" s="60"/>
      <c r="M101" s="206"/>
      <c r="N101" s="41"/>
      <c r="O101" s="41"/>
      <c r="P101" s="41"/>
      <c r="Q101" s="41"/>
      <c r="R101" s="41"/>
      <c r="S101" s="41"/>
      <c r="T101" s="77"/>
      <c r="AT101" s="23" t="s">
        <v>151</v>
      </c>
      <c r="AU101" s="23" t="s">
        <v>82</v>
      </c>
    </row>
    <row r="102" spans="2:51" s="11" customFormat="1" ht="13.5">
      <c r="B102" s="209"/>
      <c r="C102" s="210"/>
      <c r="D102" s="207" t="s">
        <v>162</v>
      </c>
      <c r="E102" s="211" t="s">
        <v>22</v>
      </c>
      <c r="F102" s="212" t="s">
        <v>526</v>
      </c>
      <c r="G102" s="210"/>
      <c r="H102" s="213">
        <v>41.54</v>
      </c>
      <c r="I102" s="214"/>
      <c r="J102" s="210"/>
      <c r="K102" s="210"/>
      <c r="L102" s="215"/>
      <c r="M102" s="216"/>
      <c r="N102" s="217"/>
      <c r="O102" s="217"/>
      <c r="P102" s="217"/>
      <c r="Q102" s="217"/>
      <c r="R102" s="217"/>
      <c r="S102" s="217"/>
      <c r="T102" s="218"/>
      <c r="AT102" s="219" t="s">
        <v>162</v>
      </c>
      <c r="AU102" s="219" t="s">
        <v>82</v>
      </c>
      <c r="AV102" s="11" t="s">
        <v>82</v>
      </c>
      <c r="AW102" s="11" t="s">
        <v>164</v>
      </c>
      <c r="AX102" s="11" t="s">
        <v>24</v>
      </c>
      <c r="AY102" s="219" t="s">
        <v>133</v>
      </c>
    </row>
    <row r="103" spans="2:65" s="1" customFormat="1" ht="31.5" customHeight="1">
      <c r="B103" s="40"/>
      <c r="C103" s="192" t="s">
        <v>141</v>
      </c>
      <c r="D103" s="192" t="s">
        <v>136</v>
      </c>
      <c r="E103" s="193" t="s">
        <v>157</v>
      </c>
      <c r="F103" s="194" t="s">
        <v>158</v>
      </c>
      <c r="G103" s="195" t="s">
        <v>149</v>
      </c>
      <c r="H103" s="196">
        <v>115.94</v>
      </c>
      <c r="I103" s="197"/>
      <c r="J103" s="198">
        <f>ROUND(I103*H103,2)</f>
        <v>0</v>
      </c>
      <c r="K103" s="194" t="s">
        <v>140</v>
      </c>
      <c r="L103" s="60"/>
      <c r="M103" s="199" t="s">
        <v>22</v>
      </c>
      <c r="N103" s="200" t="s">
        <v>44</v>
      </c>
      <c r="O103" s="41"/>
      <c r="P103" s="201">
        <f>O103*H103</f>
        <v>0</v>
      </c>
      <c r="Q103" s="201">
        <v>0.00012</v>
      </c>
      <c r="R103" s="201">
        <f>Q103*H103</f>
        <v>0.0139128</v>
      </c>
      <c r="S103" s="201">
        <v>0</v>
      </c>
      <c r="T103" s="202">
        <f>S103*H103</f>
        <v>0</v>
      </c>
      <c r="AR103" s="23" t="s">
        <v>141</v>
      </c>
      <c r="AT103" s="23" t="s">
        <v>136</v>
      </c>
      <c r="AU103" s="23" t="s">
        <v>82</v>
      </c>
      <c r="AY103" s="23" t="s">
        <v>133</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141</v>
      </c>
      <c r="BM103" s="23" t="s">
        <v>527</v>
      </c>
    </row>
    <row r="104" spans="2:47" s="1" customFormat="1" ht="40.5">
      <c r="B104" s="40"/>
      <c r="C104" s="62"/>
      <c r="D104" s="204" t="s">
        <v>151</v>
      </c>
      <c r="E104" s="62"/>
      <c r="F104" s="205" t="s">
        <v>160</v>
      </c>
      <c r="G104" s="62"/>
      <c r="H104" s="62"/>
      <c r="I104" s="162"/>
      <c r="J104" s="62"/>
      <c r="K104" s="62"/>
      <c r="L104" s="60"/>
      <c r="M104" s="206"/>
      <c r="N104" s="41"/>
      <c r="O104" s="41"/>
      <c r="P104" s="41"/>
      <c r="Q104" s="41"/>
      <c r="R104" s="41"/>
      <c r="S104" s="41"/>
      <c r="T104" s="77"/>
      <c r="AT104" s="23" t="s">
        <v>151</v>
      </c>
      <c r="AU104" s="23" t="s">
        <v>82</v>
      </c>
    </row>
    <row r="105" spans="2:51" s="11" customFormat="1" ht="13.5">
      <c r="B105" s="209"/>
      <c r="C105" s="210"/>
      <c r="D105" s="207" t="s">
        <v>162</v>
      </c>
      <c r="E105" s="211" t="s">
        <v>22</v>
      </c>
      <c r="F105" s="212" t="s">
        <v>528</v>
      </c>
      <c r="G105" s="210"/>
      <c r="H105" s="213">
        <v>115.94</v>
      </c>
      <c r="I105" s="214"/>
      <c r="J105" s="210"/>
      <c r="K105" s="210"/>
      <c r="L105" s="215"/>
      <c r="M105" s="216"/>
      <c r="N105" s="217"/>
      <c r="O105" s="217"/>
      <c r="P105" s="217"/>
      <c r="Q105" s="217"/>
      <c r="R105" s="217"/>
      <c r="S105" s="217"/>
      <c r="T105" s="218"/>
      <c r="AT105" s="219" t="s">
        <v>162</v>
      </c>
      <c r="AU105" s="219" t="s">
        <v>82</v>
      </c>
      <c r="AV105" s="11" t="s">
        <v>82</v>
      </c>
      <c r="AW105" s="11" t="s">
        <v>164</v>
      </c>
      <c r="AX105" s="11" t="s">
        <v>24</v>
      </c>
      <c r="AY105" s="219" t="s">
        <v>133</v>
      </c>
    </row>
    <row r="106" spans="2:65" s="1" customFormat="1" ht="31.5" customHeight="1">
      <c r="B106" s="40"/>
      <c r="C106" s="192" t="s">
        <v>165</v>
      </c>
      <c r="D106" s="192" t="s">
        <v>136</v>
      </c>
      <c r="E106" s="193" t="s">
        <v>166</v>
      </c>
      <c r="F106" s="194" t="s">
        <v>167</v>
      </c>
      <c r="G106" s="195" t="s">
        <v>168</v>
      </c>
      <c r="H106" s="196">
        <v>60</v>
      </c>
      <c r="I106" s="197"/>
      <c r="J106" s="198">
        <f>ROUND(I106*H106,2)</f>
        <v>0</v>
      </c>
      <c r="K106" s="194" t="s">
        <v>140</v>
      </c>
      <c r="L106" s="60"/>
      <c r="M106" s="199" t="s">
        <v>22</v>
      </c>
      <c r="N106" s="200" t="s">
        <v>44</v>
      </c>
      <c r="O106" s="41"/>
      <c r="P106" s="201">
        <f>O106*H106</f>
        <v>0</v>
      </c>
      <c r="Q106" s="201">
        <v>0.05362</v>
      </c>
      <c r="R106" s="201">
        <f>Q106*H106</f>
        <v>3.2172</v>
      </c>
      <c r="S106" s="201">
        <v>0</v>
      </c>
      <c r="T106" s="202">
        <f>S106*H106</f>
        <v>0</v>
      </c>
      <c r="AR106" s="23" t="s">
        <v>141</v>
      </c>
      <c r="AT106" s="23" t="s">
        <v>136</v>
      </c>
      <c r="AU106" s="23" t="s">
        <v>82</v>
      </c>
      <c r="AY106" s="23" t="s">
        <v>133</v>
      </c>
      <c r="BE106" s="203">
        <f>IF(N106="základní",J106,0)</f>
        <v>0</v>
      </c>
      <c r="BF106" s="203">
        <f>IF(N106="snížená",J106,0)</f>
        <v>0</v>
      </c>
      <c r="BG106" s="203">
        <f>IF(N106="zákl. přenesená",J106,0)</f>
        <v>0</v>
      </c>
      <c r="BH106" s="203">
        <f>IF(N106="sníž. přenesená",J106,0)</f>
        <v>0</v>
      </c>
      <c r="BI106" s="203">
        <f>IF(N106="nulová",J106,0)</f>
        <v>0</v>
      </c>
      <c r="BJ106" s="23" t="s">
        <v>24</v>
      </c>
      <c r="BK106" s="203">
        <f>ROUND(I106*H106,2)</f>
        <v>0</v>
      </c>
      <c r="BL106" s="23" t="s">
        <v>141</v>
      </c>
      <c r="BM106" s="23" t="s">
        <v>529</v>
      </c>
    </row>
    <row r="107" spans="2:47" s="1" customFormat="1" ht="94.5">
      <c r="B107" s="40"/>
      <c r="C107" s="62"/>
      <c r="D107" s="204" t="s">
        <v>151</v>
      </c>
      <c r="E107" s="62"/>
      <c r="F107" s="205" t="s">
        <v>170</v>
      </c>
      <c r="G107" s="62"/>
      <c r="H107" s="62"/>
      <c r="I107" s="162"/>
      <c r="J107" s="62"/>
      <c r="K107" s="62"/>
      <c r="L107" s="60"/>
      <c r="M107" s="206"/>
      <c r="N107" s="41"/>
      <c r="O107" s="41"/>
      <c r="P107" s="41"/>
      <c r="Q107" s="41"/>
      <c r="R107" s="41"/>
      <c r="S107" s="41"/>
      <c r="T107" s="77"/>
      <c r="AT107" s="23" t="s">
        <v>151</v>
      </c>
      <c r="AU107" s="23" t="s">
        <v>82</v>
      </c>
    </row>
    <row r="108" spans="2:47" s="1" customFormat="1" ht="27">
      <c r="B108" s="40"/>
      <c r="C108" s="62"/>
      <c r="D108" s="204" t="s">
        <v>143</v>
      </c>
      <c r="E108" s="62"/>
      <c r="F108" s="205" t="s">
        <v>530</v>
      </c>
      <c r="G108" s="62"/>
      <c r="H108" s="62"/>
      <c r="I108" s="162"/>
      <c r="J108" s="62"/>
      <c r="K108" s="62"/>
      <c r="L108" s="60"/>
      <c r="M108" s="206"/>
      <c r="N108" s="41"/>
      <c r="O108" s="41"/>
      <c r="P108" s="41"/>
      <c r="Q108" s="41"/>
      <c r="R108" s="41"/>
      <c r="S108" s="41"/>
      <c r="T108" s="77"/>
      <c r="AT108" s="23" t="s">
        <v>143</v>
      </c>
      <c r="AU108" s="23" t="s">
        <v>82</v>
      </c>
    </row>
    <row r="109" spans="2:51" s="13" customFormat="1" ht="13.5">
      <c r="B109" s="251"/>
      <c r="C109" s="252"/>
      <c r="D109" s="204" t="s">
        <v>162</v>
      </c>
      <c r="E109" s="253" t="s">
        <v>22</v>
      </c>
      <c r="F109" s="254" t="s">
        <v>531</v>
      </c>
      <c r="G109" s="252"/>
      <c r="H109" s="255" t="s">
        <v>22</v>
      </c>
      <c r="I109" s="256"/>
      <c r="J109" s="252"/>
      <c r="K109" s="252"/>
      <c r="L109" s="257"/>
      <c r="M109" s="258"/>
      <c r="N109" s="259"/>
      <c r="O109" s="259"/>
      <c r="P109" s="259"/>
      <c r="Q109" s="259"/>
      <c r="R109" s="259"/>
      <c r="S109" s="259"/>
      <c r="T109" s="260"/>
      <c r="AT109" s="261" t="s">
        <v>162</v>
      </c>
      <c r="AU109" s="261" t="s">
        <v>82</v>
      </c>
      <c r="AV109" s="13" t="s">
        <v>24</v>
      </c>
      <c r="AW109" s="13" t="s">
        <v>164</v>
      </c>
      <c r="AX109" s="13" t="s">
        <v>73</v>
      </c>
      <c r="AY109" s="261" t="s">
        <v>133</v>
      </c>
    </row>
    <row r="110" spans="2:51" s="11" customFormat="1" ht="13.5">
      <c r="B110" s="209"/>
      <c r="C110" s="210"/>
      <c r="D110" s="204" t="s">
        <v>162</v>
      </c>
      <c r="E110" s="220" t="s">
        <v>22</v>
      </c>
      <c r="F110" s="221" t="s">
        <v>288</v>
      </c>
      <c r="G110" s="210"/>
      <c r="H110" s="222">
        <v>26</v>
      </c>
      <c r="I110" s="214"/>
      <c r="J110" s="210"/>
      <c r="K110" s="210"/>
      <c r="L110" s="215"/>
      <c r="M110" s="216"/>
      <c r="N110" s="217"/>
      <c r="O110" s="217"/>
      <c r="P110" s="217"/>
      <c r="Q110" s="217"/>
      <c r="R110" s="217"/>
      <c r="S110" s="217"/>
      <c r="T110" s="218"/>
      <c r="AT110" s="219" t="s">
        <v>162</v>
      </c>
      <c r="AU110" s="219" t="s">
        <v>82</v>
      </c>
      <c r="AV110" s="11" t="s">
        <v>82</v>
      </c>
      <c r="AW110" s="11" t="s">
        <v>164</v>
      </c>
      <c r="AX110" s="11" t="s">
        <v>73</v>
      </c>
      <c r="AY110" s="219" t="s">
        <v>133</v>
      </c>
    </row>
    <row r="111" spans="2:51" s="13" customFormat="1" ht="13.5">
      <c r="B111" s="251"/>
      <c r="C111" s="252"/>
      <c r="D111" s="204" t="s">
        <v>162</v>
      </c>
      <c r="E111" s="253" t="s">
        <v>22</v>
      </c>
      <c r="F111" s="254" t="s">
        <v>532</v>
      </c>
      <c r="G111" s="252"/>
      <c r="H111" s="255" t="s">
        <v>22</v>
      </c>
      <c r="I111" s="256"/>
      <c r="J111" s="252"/>
      <c r="K111" s="252"/>
      <c r="L111" s="257"/>
      <c r="M111" s="258"/>
      <c r="N111" s="259"/>
      <c r="O111" s="259"/>
      <c r="P111" s="259"/>
      <c r="Q111" s="259"/>
      <c r="R111" s="259"/>
      <c r="S111" s="259"/>
      <c r="T111" s="260"/>
      <c r="AT111" s="261" t="s">
        <v>162</v>
      </c>
      <c r="AU111" s="261" t="s">
        <v>82</v>
      </c>
      <c r="AV111" s="13" t="s">
        <v>24</v>
      </c>
      <c r="AW111" s="13" t="s">
        <v>164</v>
      </c>
      <c r="AX111" s="13" t="s">
        <v>73</v>
      </c>
      <c r="AY111" s="261" t="s">
        <v>133</v>
      </c>
    </row>
    <row r="112" spans="2:51" s="11" customFormat="1" ht="13.5">
      <c r="B112" s="209"/>
      <c r="C112" s="210"/>
      <c r="D112" s="204" t="s">
        <v>162</v>
      </c>
      <c r="E112" s="220" t="s">
        <v>22</v>
      </c>
      <c r="F112" s="221" t="s">
        <v>333</v>
      </c>
      <c r="G112" s="210"/>
      <c r="H112" s="222">
        <v>34</v>
      </c>
      <c r="I112" s="214"/>
      <c r="J112" s="210"/>
      <c r="K112" s="210"/>
      <c r="L112" s="215"/>
      <c r="M112" s="216"/>
      <c r="N112" s="217"/>
      <c r="O112" s="217"/>
      <c r="P112" s="217"/>
      <c r="Q112" s="217"/>
      <c r="R112" s="217"/>
      <c r="S112" s="217"/>
      <c r="T112" s="218"/>
      <c r="AT112" s="219" t="s">
        <v>162</v>
      </c>
      <c r="AU112" s="219" t="s">
        <v>82</v>
      </c>
      <c r="AV112" s="11" t="s">
        <v>82</v>
      </c>
      <c r="AW112" s="11" t="s">
        <v>164</v>
      </c>
      <c r="AX112" s="11" t="s">
        <v>73</v>
      </c>
      <c r="AY112" s="219" t="s">
        <v>133</v>
      </c>
    </row>
    <row r="113" spans="2:51" s="12" customFormat="1" ht="13.5">
      <c r="B113" s="223"/>
      <c r="C113" s="224"/>
      <c r="D113" s="204" t="s">
        <v>162</v>
      </c>
      <c r="E113" s="264" t="s">
        <v>22</v>
      </c>
      <c r="F113" s="265" t="s">
        <v>224</v>
      </c>
      <c r="G113" s="224"/>
      <c r="H113" s="266">
        <v>60</v>
      </c>
      <c r="I113" s="228"/>
      <c r="J113" s="224"/>
      <c r="K113" s="224"/>
      <c r="L113" s="229"/>
      <c r="M113" s="230"/>
      <c r="N113" s="231"/>
      <c r="O113" s="231"/>
      <c r="P113" s="231"/>
      <c r="Q113" s="231"/>
      <c r="R113" s="231"/>
      <c r="S113" s="231"/>
      <c r="T113" s="232"/>
      <c r="AT113" s="233" t="s">
        <v>162</v>
      </c>
      <c r="AU113" s="233" t="s">
        <v>82</v>
      </c>
      <c r="AV113" s="12" t="s">
        <v>141</v>
      </c>
      <c r="AW113" s="12" t="s">
        <v>164</v>
      </c>
      <c r="AX113" s="12" t="s">
        <v>24</v>
      </c>
      <c r="AY113" s="233" t="s">
        <v>133</v>
      </c>
    </row>
    <row r="114" spans="2:63" s="10" customFormat="1" ht="29.85" customHeight="1">
      <c r="B114" s="175"/>
      <c r="C114" s="176"/>
      <c r="D114" s="189" t="s">
        <v>72</v>
      </c>
      <c r="E114" s="190" t="s">
        <v>172</v>
      </c>
      <c r="F114" s="190" t="s">
        <v>173</v>
      </c>
      <c r="G114" s="176"/>
      <c r="H114" s="176"/>
      <c r="I114" s="179"/>
      <c r="J114" s="191">
        <f>BK114</f>
        <v>0</v>
      </c>
      <c r="K114" s="176"/>
      <c r="L114" s="181"/>
      <c r="M114" s="182"/>
      <c r="N114" s="183"/>
      <c r="O114" s="183"/>
      <c r="P114" s="184">
        <f>P115+SUM(P116:P129)+P154+P203</f>
        <v>0</v>
      </c>
      <c r="Q114" s="183"/>
      <c r="R114" s="184">
        <f>R115+SUM(R116:R129)+R154+R203</f>
        <v>0</v>
      </c>
      <c r="S114" s="183"/>
      <c r="T114" s="185">
        <f>T115+SUM(T116:T129)+T154+T203</f>
        <v>6.654018000000001</v>
      </c>
      <c r="AR114" s="186" t="s">
        <v>24</v>
      </c>
      <c r="AT114" s="187" t="s">
        <v>72</v>
      </c>
      <c r="AU114" s="187" t="s">
        <v>24</v>
      </c>
      <c r="AY114" s="186" t="s">
        <v>133</v>
      </c>
      <c r="BK114" s="188">
        <f>BK115+SUM(BK116:BK129)+BK154+BK203</f>
        <v>0</v>
      </c>
    </row>
    <row r="115" spans="2:65" s="1" customFormat="1" ht="22.5" customHeight="1">
      <c r="B115" s="40"/>
      <c r="C115" s="192" t="s">
        <v>145</v>
      </c>
      <c r="D115" s="192" t="s">
        <v>136</v>
      </c>
      <c r="E115" s="193" t="s">
        <v>174</v>
      </c>
      <c r="F115" s="194" t="s">
        <v>175</v>
      </c>
      <c r="G115" s="195" t="s">
        <v>149</v>
      </c>
      <c r="H115" s="196">
        <v>69.75</v>
      </c>
      <c r="I115" s="197"/>
      <c r="J115" s="198">
        <f>ROUND(I115*H115,2)</f>
        <v>0</v>
      </c>
      <c r="K115" s="194" t="s">
        <v>140</v>
      </c>
      <c r="L115" s="60"/>
      <c r="M115" s="199" t="s">
        <v>22</v>
      </c>
      <c r="N115" s="200" t="s">
        <v>44</v>
      </c>
      <c r="O115" s="41"/>
      <c r="P115" s="201">
        <f>O115*H115</f>
        <v>0</v>
      </c>
      <c r="Q115" s="201">
        <v>0</v>
      </c>
      <c r="R115" s="201">
        <f>Q115*H115</f>
        <v>0</v>
      </c>
      <c r="S115" s="201">
        <v>0</v>
      </c>
      <c r="T115" s="202">
        <f>S115*H115</f>
        <v>0</v>
      </c>
      <c r="AR115" s="23" t="s">
        <v>141</v>
      </c>
      <c r="AT115" s="23" t="s">
        <v>136</v>
      </c>
      <c r="AU115" s="23" t="s">
        <v>82</v>
      </c>
      <c r="AY115" s="23" t="s">
        <v>133</v>
      </c>
      <c r="BE115" s="203">
        <f>IF(N115="základní",J115,0)</f>
        <v>0</v>
      </c>
      <c r="BF115" s="203">
        <f>IF(N115="snížená",J115,0)</f>
        <v>0</v>
      </c>
      <c r="BG115" s="203">
        <f>IF(N115="zákl. přenesená",J115,0)</f>
        <v>0</v>
      </c>
      <c r="BH115" s="203">
        <f>IF(N115="sníž. přenesená",J115,0)</f>
        <v>0</v>
      </c>
      <c r="BI115" s="203">
        <f>IF(N115="nulová",J115,0)</f>
        <v>0</v>
      </c>
      <c r="BJ115" s="23" t="s">
        <v>24</v>
      </c>
      <c r="BK115" s="203">
        <f>ROUND(I115*H115,2)</f>
        <v>0</v>
      </c>
      <c r="BL115" s="23" t="s">
        <v>141</v>
      </c>
      <c r="BM115" s="23" t="s">
        <v>533</v>
      </c>
    </row>
    <row r="116" spans="2:47" s="1" customFormat="1" ht="67.5">
      <c r="B116" s="40"/>
      <c r="C116" s="62"/>
      <c r="D116" s="204" t="s">
        <v>151</v>
      </c>
      <c r="E116" s="62"/>
      <c r="F116" s="205" t="s">
        <v>177</v>
      </c>
      <c r="G116" s="62"/>
      <c r="H116" s="62"/>
      <c r="I116" s="162"/>
      <c r="J116" s="62"/>
      <c r="K116" s="62"/>
      <c r="L116" s="60"/>
      <c r="M116" s="206"/>
      <c r="N116" s="41"/>
      <c r="O116" s="41"/>
      <c r="P116" s="41"/>
      <c r="Q116" s="41"/>
      <c r="R116" s="41"/>
      <c r="S116" s="41"/>
      <c r="T116" s="77"/>
      <c r="AT116" s="23" t="s">
        <v>151</v>
      </c>
      <c r="AU116" s="23" t="s">
        <v>82</v>
      </c>
    </row>
    <row r="117" spans="2:47" s="1" customFormat="1" ht="27">
      <c r="B117" s="40"/>
      <c r="C117" s="62"/>
      <c r="D117" s="204" t="s">
        <v>143</v>
      </c>
      <c r="E117" s="62"/>
      <c r="F117" s="205" t="s">
        <v>534</v>
      </c>
      <c r="G117" s="62"/>
      <c r="H117" s="62"/>
      <c r="I117" s="162"/>
      <c r="J117" s="62"/>
      <c r="K117" s="62"/>
      <c r="L117" s="60"/>
      <c r="M117" s="206"/>
      <c r="N117" s="41"/>
      <c r="O117" s="41"/>
      <c r="P117" s="41"/>
      <c r="Q117" s="41"/>
      <c r="R117" s="41"/>
      <c r="S117" s="41"/>
      <c r="T117" s="77"/>
      <c r="AT117" s="23" t="s">
        <v>143</v>
      </c>
      <c r="AU117" s="23" t="s">
        <v>82</v>
      </c>
    </row>
    <row r="118" spans="2:51" s="11" customFormat="1" ht="13.5">
      <c r="B118" s="209"/>
      <c r="C118" s="210"/>
      <c r="D118" s="207" t="s">
        <v>162</v>
      </c>
      <c r="E118" s="211" t="s">
        <v>22</v>
      </c>
      <c r="F118" s="212" t="s">
        <v>535</v>
      </c>
      <c r="G118" s="210"/>
      <c r="H118" s="213">
        <v>69.75</v>
      </c>
      <c r="I118" s="214"/>
      <c r="J118" s="210"/>
      <c r="K118" s="210"/>
      <c r="L118" s="215"/>
      <c r="M118" s="216"/>
      <c r="N118" s="217"/>
      <c r="O118" s="217"/>
      <c r="P118" s="217"/>
      <c r="Q118" s="217"/>
      <c r="R118" s="217"/>
      <c r="S118" s="217"/>
      <c r="T118" s="218"/>
      <c r="AT118" s="219" t="s">
        <v>162</v>
      </c>
      <c r="AU118" s="219" t="s">
        <v>82</v>
      </c>
      <c r="AV118" s="11" t="s">
        <v>82</v>
      </c>
      <c r="AW118" s="11" t="s">
        <v>164</v>
      </c>
      <c r="AX118" s="11" t="s">
        <v>24</v>
      </c>
      <c r="AY118" s="219" t="s">
        <v>133</v>
      </c>
    </row>
    <row r="119" spans="2:65" s="1" customFormat="1" ht="22.5" customHeight="1">
      <c r="B119" s="40"/>
      <c r="C119" s="192" t="s">
        <v>180</v>
      </c>
      <c r="D119" s="192" t="s">
        <v>136</v>
      </c>
      <c r="E119" s="193" t="s">
        <v>181</v>
      </c>
      <c r="F119" s="194" t="s">
        <v>182</v>
      </c>
      <c r="G119" s="195" t="s">
        <v>149</v>
      </c>
      <c r="H119" s="196">
        <v>69.75</v>
      </c>
      <c r="I119" s="197"/>
      <c r="J119" s="198">
        <f>ROUND(I119*H119,2)</f>
        <v>0</v>
      </c>
      <c r="K119" s="194" t="s">
        <v>140</v>
      </c>
      <c r="L119" s="60"/>
      <c r="M119" s="199" t="s">
        <v>22</v>
      </c>
      <c r="N119" s="200" t="s">
        <v>44</v>
      </c>
      <c r="O119" s="41"/>
      <c r="P119" s="201">
        <f>O119*H119</f>
        <v>0</v>
      </c>
      <c r="Q119" s="201">
        <v>0</v>
      </c>
      <c r="R119" s="201">
        <f>Q119*H119</f>
        <v>0</v>
      </c>
      <c r="S119" s="201">
        <v>0</v>
      </c>
      <c r="T119" s="202">
        <f>S119*H119</f>
        <v>0</v>
      </c>
      <c r="AR119" s="23" t="s">
        <v>141</v>
      </c>
      <c r="AT119" s="23" t="s">
        <v>136</v>
      </c>
      <c r="AU119" s="23" t="s">
        <v>82</v>
      </c>
      <c r="AY119" s="23" t="s">
        <v>133</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141</v>
      </c>
      <c r="BM119" s="23" t="s">
        <v>536</v>
      </c>
    </row>
    <row r="120" spans="2:47" s="1" customFormat="1" ht="67.5">
      <c r="B120" s="40"/>
      <c r="C120" s="62"/>
      <c r="D120" s="204" t="s">
        <v>151</v>
      </c>
      <c r="E120" s="62"/>
      <c r="F120" s="205" t="s">
        <v>177</v>
      </c>
      <c r="G120" s="62"/>
      <c r="H120" s="62"/>
      <c r="I120" s="162"/>
      <c r="J120" s="62"/>
      <c r="K120" s="62"/>
      <c r="L120" s="60"/>
      <c r="M120" s="206"/>
      <c r="N120" s="41"/>
      <c r="O120" s="41"/>
      <c r="P120" s="41"/>
      <c r="Q120" s="41"/>
      <c r="R120" s="41"/>
      <c r="S120" s="41"/>
      <c r="T120" s="77"/>
      <c r="AT120" s="23" t="s">
        <v>151</v>
      </c>
      <c r="AU120" s="23" t="s">
        <v>82</v>
      </c>
    </row>
    <row r="121" spans="2:47" s="1" customFormat="1" ht="27">
      <c r="B121" s="40"/>
      <c r="C121" s="62"/>
      <c r="D121" s="204" t="s">
        <v>143</v>
      </c>
      <c r="E121" s="62"/>
      <c r="F121" s="205" t="s">
        <v>537</v>
      </c>
      <c r="G121" s="62"/>
      <c r="H121" s="62"/>
      <c r="I121" s="162"/>
      <c r="J121" s="62"/>
      <c r="K121" s="62"/>
      <c r="L121" s="60"/>
      <c r="M121" s="206"/>
      <c r="N121" s="41"/>
      <c r="O121" s="41"/>
      <c r="P121" s="41"/>
      <c r="Q121" s="41"/>
      <c r="R121" s="41"/>
      <c r="S121" s="41"/>
      <c r="T121" s="77"/>
      <c r="AT121" s="23" t="s">
        <v>143</v>
      </c>
      <c r="AU121" s="23" t="s">
        <v>82</v>
      </c>
    </row>
    <row r="122" spans="2:51" s="11" customFormat="1" ht="13.5">
      <c r="B122" s="209"/>
      <c r="C122" s="210"/>
      <c r="D122" s="207" t="s">
        <v>162</v>
      </c>
      <c r="E122" s="211" t="s">
        <v>22</v>
      </c>
      <c r="F122" s="212" t="s">
        <v>535</v>
      </c>
      <c r="G122" s="210"/>
      <c r="H122" s="213">
        <v>69.75</v>
      </c>
      <c r="I122" s="214"/>
      <c r="J122" s="210"/>
      <c r="K122" s="210"/>
      <c r="L122" s="215"/>
      <c r="M122" s="216"/>
      <c r="N122" s="217"/>
      <c r="O122" s="217"/>
      <c r="P122" s="217"/>
      <c r="Q122" s="217"/>
      <c r="R122" s="217"/>
      <c r="S122" s="217"/>
      <c r="T122" s="218"/>
      <c r="AT122" s="219" t="s">
        <v>162</v>
      </c>
      <c r="AU122" s="219" t="s">
        <v>82</v>
      </c>
      <c r="AV122" s="11" t="s">
        <v>82</v>
      </c>
      <c r="AW122" s="11" t="s">
        <v>164</v>
      </c>
      <c r="AX122" s="11" t="s">
        <v>24</v>
      </c>
      <c r="AY122" s="219" t="s">
        <v>133</v>
      </c>
    </row>
    <row r="123" spans="2:65" s="1" customFormat="1" ht="22.5" customHeight="1">
      <c r="B123" s="40"/>
      <c r="C123" s="192" t="s">
        <v>185</v>
      </c>
      <c r="D123" s="192" t="s">
        <v>136</v>
      </c>
      <c r="E123" s="193" t="s">
        <v>186</v>
      </c>
      <c r="F123" s="194" t="s">
        <v>187</v>
      </c>
      <c r="G123" s="195" t="s">
        <v>149</v>
      </c>
      <c r="H123" s="196">
        <v>17.438</v>
      </c>
      <c r="I123" s="197"/>
      <c r="J123" s="198">
        <f>ROUND(I123*H123,2)</f>
        <v>0</v>
      </c>
      <c r="K123" s="194" t="s">
        <v>22</v>
      </c>
      <c r="L123" s="60"/>
      <c r="M123" s="199" t="s">
        <v>22</v>
      </c>
      <c r="N123" s="200" t="s">
        <v>44</v>
      </c>
      <c r="O123" s="41"/>
      <c r="P123" s="201">
        <f>O123*H123</f>
        <v>0</v>
      </c>
      <c r="Q123" s="201">
        <v>0</v>
      </c>
      <c r="R123" s="201">
        <f>Q123*H123</f>
        <v>0</v>
      </c>
      <c r="S123" s="201">
        <v>0</v>
      </c>
      <c r="T123" s="202">
        <f>S123*H123</f>
        <v>0</v>
      </c>
      <c r="AR123" s="23" t="s">
        <v>141</v>
      </c>
      <c r="AT123" s="23" t="s">
        <v>136</v>
      </c>
      <c r="AU123" s="23" t="s">
        <v>82</v>
      </c>
      <c r="AY123" s="23" t="s">
        <v>133</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141</v>
      </c>
      <c r="BM123" s="23" t="s">
        <v>538</v>
      </c>
    </row>
    <row r="124" spans="2:51" s="11" customFormat="1" ht="13.5">
      <c r="B124" s="209"/>
      <c r="C124" s="210"/>
      <c r="D124" s="207" t="s">
        <v>162</v>
      </c>
      <c r="E124" s="211" t="s">
        <v>22</v>
      </c>
      <c r="F124" s="212" t="s">
        <v>539</v>
      </c>
      <c r="G124" s="210"/>
      <c r="H124" s="213">
        <v>17.4375</v>
      </c>
      <c r="I124" s="214"/>
      <c r="J124" s="210"/>
      <c r="K124" s="210"/>
      <c r="L124" s="215"/>
      <c r="M124" s="216"/>
      <c r="N124" s="217"/>
      <c r="O124" s="217"/>
      <c r="P124" s="217"/>
      <c r="Q124" s="217"/>
      <c r="R124" s="217"/>
      <c r="S124" s="217"/>
      <c r="T124" s="218"/>
      <c r="AT124" s="219" t="s">
        <v>162</v>
      </c>
      <c r="AU124" s="219" t="s">
        <v>82</v>
      </c>
      <c r="AV124" s="11" t="s">
        <v>82</v>
      </c>
      <c r="AW124" s="11" t="s">
        <v>164</v>
      </c>
      <c r="AX124" s="11" t="s">
        <v>24</v>
      </c>
      <c r="AY124" s="219" t="s">
        <v>133</v>
      </c>
    </row>
    <row r="125" spans="2:65" s="1" customFormat="1" ht="22.5" customHeight="1">
      <c r="B125" s="40"/>
      <c r="C125" s="192" t="s">
        <v>172</v>
      </c>
      <c r="D125" s="192" t="s">
        <v>136</v>
      </c>
      <c r="E125" s="193" t="s">
        <v>191</v>
      </c>
      <c r="F125" s="194" t="s">
        <v>192</v>
      </c>
      <c r="G125" s="195" t="s">
        <v>149</v>
      </c>
      <c r="H125" s="196">
        <v>69.75</v>
      </c>
      <c r="I125" s="197"/>
      <c r="J125" s="198">
        <f>ROUND(I125*H125,2)</f>
        <v>0</v>
      </c>
      <c r="K125" s="194" t="s">
        <v>22</v>
      </c>
      <c r="L125" s="60"/>
      <c r="M125" s="199" t="s">
        <v>22</v>
      </c>
      <c r="N125" s="200" t="s">
        <v>44</v>
      </c>
      <c r="O125" s="41"/>
      <c r="P125" s="201">
        <f>O125*H125</f>
        <v>0</v>
      </c>
      <c r="Q125" s="201">
        <v>0</v>
      </c>
      <c r="R125" s="201">
        <f>Q125*H125</f>
        <v>0</v>
      </c>
      <c r="S125" s="201">
        <v>0</v>
      </c>
      <c r="T125" s="202">
        <f>S125*H125</f>
        <v>0</v>
      </c>
      <c r="AR125" s="23" t="s">
        <v>141</v>
      </c>
      <c r="AT125" s="23" t="s">
        <v>136</v>
      </c>
      <c r="AU125" s="23" t="s">
        <v>82</v>
      </c>
      <c r="AY125" s="23" t="s">
        <v>133</v>
      </c>
      <c r="BE125" s="203">
        <f>IF(N125="základní",J125,0)</f>
        <v>0</v>
      </c>
      <c r="BF125" s="203">
        <f>IF(N125="snížená",J125,0)</f>
        <v>0</v>
      </c>
      <c r="BG125" s="203">
        <f>IF(N125="zákl. přenesená",J125,0)</f>
        <v>0</v>
      </c>
      <c r="BH125" s="203">
        <f>IF(N125="sníž. přenesená",J125,0)</f>
        <v>0</v>
      </c>
      <c r="BI125" s="203">
        <f>IF(N125="nulová",J125,0)</f>
        <v>0</v>
      </c>
      <c r="BJ125" s="23" t="s">
        <v>24</v>
      </c>
      <c r="BK125" s="203">
        <f>ROUND(I125*H125,2)</f>
        <v>0</v>
      </c>
      <c r="BL125" s="23" t="s">
        <v>141</v>
      </c>
      <c r="BM125" s="23" t="s">
        <v>540</v>
      </c>
    </row>
    <row r="126" spans="2:51" s="11" customFormat="1" ht="13.5">
      <c r="B126" s="209"/>
      <c r="C126" s="210"/>
      <c r="D126" s="207" t="s">
        <v>162</v>
      </c>
      <c r="E126" s="211" t="s">
        <v>22</v>
      </c>
      <c r="F126" s="212" t="s">
        <v>535</v>
      </c>
      <c r="G126" s="210"/>
      <c r="H126" s="213">
        <v>69.75</v>
      </c>
      <c r="I126" s="214"/>
      <c r="J126" s="210"/>
      <c r="K126" s="210"/>
      <c r="L126" s="215"/>
      <c r="M126" s="216"/>
      <c r="N126" s="217"/>
      <c r="O126" s="217"/>
      <c r="P126" s="217"/>
      <c r="Q126" s="217"/>
      <c r="R126" s="217"/>
      <c r="S126" s="217"/>
      <c r="T126" s="218"/>
      <c r="AT126" s="219" t="s">
        <v>162</v>
      </c>
      <c r="AU126" s="219" t="s">
        <v>82</v>
      </c>
      <c r="AV126" s="11" t="s">
        <v>82</v>
      </c>
      <c r="AW126" s="11" t="s">
        <v>164</v>
      </c>
      <c r="AX126" s="11" t="s">
        <v>24</v>
      </c>
      <c r="AY126" s="219" t="s">
        <v>133</v>
      </c>
    </row>
    <row r="127" spans="2:65" s="1" customFormat="1" ht="22.5" customHeight="1">
      <c r="B127" s="40"/>
      <c r="C127" s="192" t="s">
        <v>29</v>
      </c>
      <c r="D127" s="192" t="s">
        <v>136</v>
      </c>
      <c r="E127" s="193" t="s">
        <v>195</v>
      </c>
      <c r="F127" s="194" t="s">
        <v>196</v>
      </c>
      <c r="G127" s="195" t="s">
        <v>149</v>
      </c>
      <c r="H127" s="196">
        <v>69.75</v>
      </c>
      <c r="I127" s="197"/>
      <c r="J127" s="198">
        <f>ROUND(I127*H127,2)</f>
        <v>0</v>
      </c>
      <c r="K127" s="194" t="s">
        <v>22</v>
      </c>
      <c r="L127" s="60"/>
      <c r="M127" s="199" t="s">
        <v>22</v>
      </c>
      <c r="N127" s="200" t="s">
        <v>44</v>
      </c>
      <c r="O127" s="41"/>
      <c r="P127" s="201">
        <f>O127*H127</f>
        <v>0</v>
      </c>
      <c r="Q127" s="201">
        <v>0</v>
      </c>
      <c r="R127" s="201">
        <f>Q127*H127</f>
        <v>0</v>
      </c>
      <c r="S127" s="201">
        <v>0</v>
      </c>
      <c r="T127" s="202">
        <f>S127*H127</f>
        <v>0</v>
      </c>
      <c r="AR127" s="23" t="s">
        <v>141</v>
      </c>
      <c r="AT127" s="23" t="s">
        <v>136</v>
      </c>
      <c r="AU127" s="23" t="s">
        <v>82</v>
      </c>
      <c r="AY127" s="23" t="s">
        <v>133</v>
      </c>
      <c r="BE127" s="203">
        <f>IF(N127="základní",J127,0)</f>
        <v>0</v>
      </c>
      <c r="BF127" s="203">
        <f>IF(N127="snížená",J127,0)</f>
        <v>0</v>
      </c>
      <c r="BG127" s="203">
        <f>IF(N127="zákl. přenesená",J127,0)</f>
        <v>0</v>
      </c>
      <c r="BH127" s="203">
        <f>IF(N127="sníž. přenesená",J127,0)</f>
        <v>0</v>
      </c>
      <c r="BI127" s="203">
        <f>IF(N127="nulová",J127,0)</f>
        <v>0</v>
      </c>
      <c r="BJ127" s="23" t="s">
        <v>24</v>
      </c>
      <c r="BK127" s="203">
        <f>ROUND(I127*H127,2)</f>
        <v>0</v>
      </c>
      <c r="BL127" s="23" t="s">
        <v>141</v>
      </c>
      <c r="BM127" s="23" t="s">
        <v>541</v>
      </c>
    </row>
    <row r="128" spans="2:51" s="11" customFormat="1" ht="13.5">
      <c r="B128" s="209"/>
      <c r="C128" s="210"/>
      <c r="D128" s="204" t="s">
        <v>162</v>
      </c>
      <c r="E128" s="220" t="s">
        <v>22</v>
      </c>
      <c r="F128" s="221" t="s">
        <v>535</v>
      </c>
      <c r="G128" s="210"/>
      <c r="H128" s="222">
        <v>69.75</v>
      </c>
      <c r="I128" s="214"/>
      <c r="J128" s="210"/>
      <c r="K128" s="210"/>
      <c r="L128" s="215"/>
      <c r="M128" s="216"/>
      <c r="N128" s="217"/>
      <c r="O128" s="217"/>
      <c r="P128" s="217"/>
      <c r="Q128" s="217"/>
      <c r="R128" s="217"/>
      <c r="S128" s="217"/>
      <c r="T128" s="218"/>
      <c r="AT128" s="219" t="s">
        <v>162</v>
      </c>
      <c r="AU128" s="219" t="s">
        <v>82</v>
      </c>
      <c r="AV128" s="11" t="s">
        <v>82</v>
      </c>
      <c r="AW128" s="11" t="s">
        <v>164</v>
      </c>
      <c r="AX128" s="11" t="s">
        <v>24</v>
      </c>
      <c r="AY128" s="219" t="s">
        <v>133</v>
      </c>
    </row>
    <row r="129" spans="2:63" s="10" customFormat="1" ht="22.35" customHeight="1">
      <c r="B129" s="175"/>
      <c r="C129" s="176"/>
      <c r="D129" s="189" t="s">
        <v>72</v>
      </c>
      <c r="E129" s="190" t="s">
        <v>199</v>
      </c>
      <c r="F129" s="190" t="s">
        <v>200</v>
      </c>
      <c r="G129" s="176"/>
      <c r="H129" s="176"/>
      <c r="I129" s="179"/>
      <c r="J129" s="191">
        <f>BK129</f>
        <v>0</v>
      </c>
      <c r="K129" s="176"/>
      <c r="L129" s="181"/>
      <c r="M129" s="182"/>
      <c r="N129" s="183"/>
      <c r="O129" s="183"/>
      <c r="P129" s="184">
        <f>SUM(P130:P153)</f>
        <v>0</v>
      </c>
      <c r="Q129" s="183"/>
      <c r="R129" s="184">
        <f>SUM(R130:R153)</f>
        <v>0</v>
      </c>
      <c r="S129" s="183"/>
      <c r="T129" s="185">
        <f>SUM(T130:T153)</f>
        <v>0</v>
      </c>
      <c r="AR129" s="186" t="s">
        <v>24</v>
      </c>
      <c r="AT129" s="187" t="s">
        <v>72</v>
      </c>
      <c r="AU129" s="187" t="s">
        <v>82</v>
      </c>
      <c r="AY129" s="186" t="s">
        <v>133</v>
      </c>
      <c r="BK129" s="188">
        <f>SUM(BK130:BK153)</f>
        <v>0</v>
      </c>
    </row>
    <row r="130" spans="2:65" s="1" customFormat="1" ht="22.5" customHeight="1">
      <c r="B130" s="40"/>
      <c r="C130" s="192" t="s">
        <v>201</v>
      </c>
      <c r="D130" s="192" t="s">
        <v>136</v>
      </c>
      <c r="E130" s="193" t="s">
        <v>542</v>
      </c>
      <c r="F130" s="194" t="s">
        <v>543</v>
      </c>
      <c r="G130" s="195" t="s">
        <v>544</v>
      </c>
      <c r="H130" s="196">
        <v>16.5</v>
      </c>
      <c r="I130" s="197"/>
      <c r="J130" s="198">
        <f>ROUND(I130*H130,2)</f>
        <v>0</v>
      </c>
      <c r="K130" s="194" t="s">
        <v>140</v>
      </c>
      <c r="L130" s="60"/>
      <c r="M130" s="199" t="s">
        <v>22</v>
      </c>
      <c r="N130" s="200" t="s">
        <v>44</v>
      </c>
      <c r="O130" s="41"/>
      <c r="P130" s="201">
        <f>O130*H130</f>
        <v>0</v>
      </c>
      <c r="Q130" s="201">
        <v>0</v>
      </c>
      <c r="R130" s="201">
        <f>Q130*H130</f>
        <v>0</v>
      </c>
      <c r="S130" s="201">
        <v>0</v>
      </c>
      <c r="T130" s="202">
        <f>S130*H130</f>
        <v>0</v>
      </c>
      <c r="AR130" s="23" t="s">
        <v>141</v>
      </c>
      <c r="AT130" s="23" t="s">
        <v>136</v>
      </c>
      <c r="AU130" s="23" t="s">
        <v>134</v>
      </c>
      <c r="AY130" s="23" t="s">
        <v>133</v>
      </c>
      <c r="BE130" s="203">
        <f>IF(N130="základní",J130,0)</f>
        <v>0</v>
      </c>
      <c r="BF130" s="203">
        <f>IF(N130="snížená",J130,0)</f>
        <v>0</v>
      </c>
      <c r="BG130" s="203">
        <f>IF(N130="zákl. přenesená",J130,0)</f>
        <v>0</v>
      </c>
      <c r="BH130" s="203">
        <f>IF(N130="sníž. přenesená",J130,0)</f>
        <v>0</v>
      </c>
      <c r="BI130" s="203">
        <f>IF(N130="nulová",J130,0)</f>
        <v>0</v>
      </c>
      <c r="BJ130" s="23" t="s">
        <v>24</v>
      </c>
      <c r="BK130" s="203">
        <f>ROUND(I130*H130,2)</f>
        <v>0</v>
      </c>
      <c r="BL130" s="23" t="s">
        <v>141</v>
      </c>
      <c r="BM130" s="23" t="s">
        <v>545</v>
      </c>
    </row>
    <row r="131" spans="2:47" s="1" customFormat="1" ht="40.5">
      <c r="B131" s="40"/>
      <c r="C131" s="62"/>
      <c r="D131" s="204" t="s">
        <v>151</v>
      </c>
      <c r="E131" s="62"/>
      <c r="F131" s="205" t="s">
        <v>546</v>
      </c>
      <c r="G131" s="62"/>
      <c r="H131" s="62"/>
      <c r="I131" s="162"/>
      <c r="J131" s="62"/>
      <c r="K131" s="62"/>
      <c r="L131" s="60"/>
      <c r="M131" s="206"/>
      <c r="N131" s="41"/>
      <c r="O131" s="41"/>
      <c r="P131" s="41"/>
      <c r="Q131" s="41"/>
      <c r="R131" s="41"/>
      <c r="S131" s="41"/>
      <c r="T131" s="77"/>
      <c r="AT131" s="23" t="s">
        <v>151</v>
      </c>
      <c r="AU131" s="23" t="s">
        <v>134</v>
      </c>
    </row>
    <row r="132" spans="2:51" s="11" customFormat="1" ht="13.5">
      <c r="B132" s="209"/>
      <c r="C132" s="210"/>
      <c r="D132" s="207" t="s">
        <v>162</v>
      </c>
      <c r="E132" s="211" t="s">
        <v>22</v>
      </c>
      <c r="F132" s="212" t="s">
        <v>547</v>
      </c>
      <c r="G132" s="210"/>
      <c r="H132" s="213">
        <v>16.5</v>
      </c>
      <c r="I132" s="214"/>
      <c r="J132" s="210"/>
      <c r="K132" s="210"/>
      <c r="L132" s="215"/>
      <c r="M132" s="216"/>
      <c r="N132" s="217"/>
      <c r="O132" s="217"/>
      <c r="P132" s="217"/>
      <c r="Q132" s="217"/>
      <c r="R132" s="217"/>
      <c r="S132" s="217"/>
      <c r="T132" s="218"/>
      <c r="AT132" s="219" t="s">
        <v>162</v>
      </c>
      <c r="AU132" s="219" t="s">
        <v>134</v>
      </c>
      <c r="AV132" s="11" t="s">
        <v>82</v>
      </c>
      <c r="AW132" s="11" t="s">
        <v>164</v>
      </c>
      <c r="AX132" s="11" t="s">
        <v>24</v>
      </c>
      <c r="AY132" s="219" t="s">
        <v>133</v>
      </c>
    </row>
    <row r="133" spans="2:65" s="1" customFormat="1" ht="22.5" customHeight="1">
      <c r="B133" s="40"/>
      <c r="C133" s="192" t="s">
        <v>207</v>
      </c>
      <c r="D133" s="192" t="s">
        <v>136</v>
      </c>
      <c r="E133" s="193" t="s">
        <v>548</v>
      </c>
      <c r="F133" s="194" t="s">
        <v>549</v>
      </c>
      <c r="G133" s="195" t="s">
        <v>544</v>
      </c>
      <c r="H133" s="196">
        <v>16.5</v>
      </c>
      <c r="I133" s="197"/>
      <c r="J133" s="198">
        <f>ROUND(I133*H133,2)</f>
        <v>0</v>
      </c>
      <c r="K133" s="194" t="s">
        <v>140</v>
      </c>
      <c r="L133" s="60"/>
      <c r="M133" s="199" t="s">
        <v>22</v>
      </c>
      <c r="N133" s="200" t="s">
        <v>44</v>
      </c>
      <c r="O133" s="41"/>
      <c r="P133" s="201">
        <f>O133*H133</f>
        <v>0</v>
      </c>
      <c r="Q133" s="201">
        <v>0</v>
      </c>
      <c r="R133" s="201">
        <f>Q133*H133</f>
        <v>0</v>
      </c>
      <c r="S133" s="201">
        <v>0</v>
      </c>
      <c r="T133" s="202">
        <f>S133*H133</f>
        <v>0</v>
      </c>
      <c r="AR133" s="23" t="s">
        <v>141</v>
      </c>
      <c r="AT133" s="23" t="s">
        <v>136</v>
      </c>
      <c r="AU133" s="23" t="s">
        <v>134</v>
      </c>
      <c r="AY133" s="23" t="s">
        <v>133</v>
      </c>
      <c r="BE133" s="203">
        <f>IF(N133="základní",J133,0)</f>
        <v>0</v>
      </c>
      <c r="BF133" s="203">
        <f>IF(N133="snížená",J133,0)</f>
        <v>0</v>
      </c>
      <c r="BG133" s="203">
        <f>IF(N133="zákl. přenesená",J133,0)</f>
        <v>0</v>
      </c>
      <c r="BH133" s="203">
        <f>IF(N133="sníž. přenesená",J133,0)</f>
        <v>0</v>
      </c>
      <c r="BI133" s="203">
        <f>IF(N133="nulová",J133,0)</f>
        <v>0</v>
      </c>
      <c r="BJ133" s="23" t="s">
        <v>24</v>
      </c>
      <c r="BK133" s="203">
        <f>ROUND(I133*H133,2)</f>
        <v>0</v>
      </c>
      <c r="BL133" s="23" t="s">
        <v>141</v>
      </c>
      <c r="BM133" s="23" t="s">
        <v>550</v>
      </c>
    </row>
    <row r="134" spans="2:47" s="1" customFormat="1" ht="27">
      <c r="B134" s="40"/>
      <c r="C134" s="62"/>
      <c r="D134" s="204" t="s">
        <v>151</v>
      </c>
      <c r="E134" s="62"/>
      <c r="F134" s="205" t="s">
        <v>551</v>
      </c>
      <c r="G134" s="62"/>
      <c r="H134" s="62"/>
      <c r="I134" s="162"/>
      <c r="J134" s="62"/>
      <c r="K134" s="62"/>
      <c r="L134" s="60"/>
      <c r="M134" s="206"/>
      <c r="N134" s="41"/>
      <c r="O134" s="41"/>
      <c r="P134" s="41"/>
      <c r="Q134" s="41"/>
      <c r="R134" s="41"/>
      <c r="S134" s="41"/>
      <c r="T134" s="77"/>
      <c r="AT134" s="23" t="s">
        <v>151</v>
      </c>
      <c r="AU134" s="23" t="s">
        <v>134</v>
      </c>
    </row>
    <row r="135" spans="2:51" s="11" customFormat="1" ht="13.5">
      <c r="B135" s="209"/>
      <c r="C135" s="210"/>
      <c r="D135" s="207" t="s">
        <v>162</v>
      </c>
      <c r="E135" s="211" t="s">
        <v>22</v>
      </c>
      <c r="F135" s="212" t="s">
        <v>547</v>
      </c>
      <c r="G135" s="210"/>
      <c r="H135" s="213">
        <v>16.5</v>
      </c>
      <c r="I135" s="214"/>
      <c r="J135" s="210"/>
      <c r="K135" s="210"/>
      <c r="L135" s="215"/>
      <c r="M135" s="216"/>
      <c r="N135" s="217"/>
      <c r="O135" s="217"/>
      <c r="P135" s="217"/>
      <c r="Q135" s="217"/>
      <c r="R135" s="217"/>
      <c r="S135" s="217"/>
      <c r="T135" s="218"/>
      <c r="AT135" s="219" t="s">
        <v>162</v>
      </c>
      <c r="AU135" s="219" t="s">
        <v>134</v>
      </c>
      <c r="AV135" s="11" t="s">
        <v>82</v>
      </c>
      <c r="AW135" s="11" t="s">
        <v>164</v>
      </c>
      <c r="AX135" s="11" t="s">
        <v>24</v>
      </c>
      <c r="AY135" s="219" t="s">
        <v>133</v>
      </c>
    </row>
    <row r="136" spans="2:65" s="1" customFormat="1" ht="22.5" customHeight="1">
      <c r="B136" s="40"/>
      <c r="C136" s="192" t="s">
        <v>216</v>
      </c>
      <c r="D136" s="192" t="s">
        <v>136</v>
      </c>
      <c r="E136" s="193" t="s">
        <v>552</v>
      </c>
      <c r="F136" s="194" t="s">
        <v>553</v>
      </c>
      <c r="G136" s="195" t="s">
        <v>544</v>
      </c>
      <c r="H136" s="196">
        <v>24</v>
      </c>
      <c r="I136" s="197"/>
      <c r="J136" s="198">
        <f>ROUND(I136*H136,2)</f>
        <v>0</v>
      </c>
      <c r="K136" s="194" t="s">
        <v>140</v>
      </c>
      <c r="L136" s="60"/>
      <c r="M136" s="199" t="s">
        <v>22</v>
      </c>
      <c r="N136" s="200" t="s">
        <v>44</v>
      </c>
      <c r="O136" s="41"/>
      <c r="P136" s="201">
        <f>O136*H136</f>
        <v>0</v>
      </c>
      <c r="Q136" s="201">
        <v>0</v>
      </c>
      <c r="R136" s="201">
        <f>Q136*H136</f>
        <v>0</v>
      </c>
      <c r="S136" s="201">
        <v>0</v>
      </c>
      <c r="T136" s="202">
        <f>S136*H136</f>
        <v>0</v>
      </c>
      <c r="AR136" s="23" t="s">
        <v>141</v>
      </c>
      <c r="AT136" s="23" t="s">
        <v>136</v>
      </c>
      <c r="AU136" s="23" t="s">
        <v>134</v>
      </c>
      <c r="AY136" s="23" t="s">
        <v>133</v>
      </c>
      <c r="BE136" s="203">
        <f>IF(N136="základní",J136,0)</f>
        <v>0</v>
      </c>
      <c r="BF136" s="203">
        <f>IF(N136="snížená",J136,0)</f>
        <v>0</v>
      </c>
      <c r="BG136" s="203">
        <f>IF(N136="zákl. přenesená",J136,0)</f>
        <v>0</v>
      </c>
      <c r="BH136" s="203">
        <f>IF(N136="sníž. přenesená",J136,0)</f>
        <v>0</v>
      </c>
      <c r="BI136" s="203">
        <f>IF(N136="nulová",J136,0)</f>
        <v>0</v>
      </c>
      <c r="BJ136" s="23" t="s">
        <v>24</v>
      </c>
      <c r="BK136" s="203">
        <f>ROUND(I136*H136,2)</f>
        <v>0</v>
      </c>
      <c r="BL136" s="23" t="s">
        <v>141</v>
      </c>
      <c r="BM136" s="23" t="s">
        <v>554</v>
      </c>
    </row>
    <row r="137" spans="2:47" s="1" customFormat="1" ht="40.5">
      <c r="B137" s="40"/>
      <c r="C137" s="62"/>
      <c r="D137" s="204" t="s">
        <v>151</v>
      </c>
      <c r="E137" s="62"/>
      <c r="F137" s="205" t="s">
        <v>546</v>
      </c>
      <c r="G137" s="62"/>
      <c r="H137" s="62"/>
      <c r="I137" s="162"/>
      <c r="J137" s="62"/>
      <c r="K137" s="62"/>
      <c r="L137" s="60"/>
      <c r="M137" s="206"/>
      <c r="N137" s="41"/>
      <c r="O137" s="41"/>
      <c r="P137" s="41"/>
      <c r="Q137" s="41"/>
      <c r="R137" s="41"/>
      <c r="S137" s="41"/>
      <c r="T137" s="77"/>
      <c r="AT137" s="23" t="s">
        <v>151</v>
      </c>
      <c r="AU137" s="23" t="s">
        <v>134</v>
      </c>
    </row>
    <row r="138" spans="2:51" s="11" customFormat="1" ht="13.5">
      <c r="B138" s="209"/>
      <c r="C138" s="210"/>
      <c r="D138" s="207" t="s">
        <v>162</v>
      </c>
      <c r="E138" s="211" t="s">
        <v>22</v>
      </c>
      <c r="F138" s="212" t="s">
        <v>555</v>
      </c>
      <c r="G138" s="210"/>
      <c r="H138" s="213">
        <v>24</v>
      </c>
      <c r="I138" s="214"/>
      <c r="J138" s="210"/>
      <c r="K138" s="210"/>
      <c r="L138" s="215"/>
      <c r="M138" s="216"/>
      <c r="N138" s="217"/>
      <c r="O138" s="217"/>
      <c r="P138" s="217"/>
      <c r="Q138" s="217"/>
      <c r="R138" s="217"/>
      <c r="S138" s="217"/>
      <c r="T138" s="218"/>
      <c r="AT138" s="219" t="s">
        <v>162</v>
      </c>
      <c r="AU138" s="219" t="s">
        <v>134</v>
      </c>
      <c r="AV138" s="11" t="s">
        <v>82</v>
      </c>
      <c r="AW138" s="11" t="s">
        <v>164</v>
      </c>
      <c r="AX138" s="11" t="s">
        <v>24</v>
      </c>
      <c r="AY138" s="219" t="s">
        <v>133</v>
      </c>
    </row>
    <row r="139" spans="2:65" s="1" customFormat="1" ht="31.5" customHeight="1">
      <c r="B139" s="40"/>
      <c r="C139" s="192" t="s">
        <v>225</v>
      </c>
      <c r="D139" s="192" t="s">
        <v>136</v>
      </c>
      <c r="E139" s="193" t="s">
        <v>556</v>
      </c>
      <c r="F139" s="194" t="s">
        <v>557</v>
      </c>
      <c r="G139" s="195" t="s">
        <v>544</v>
      </c>
      <c r="H139" s="196">
        <v>24</v>
      </c>
      <c r="I139" s="197"/>
      <c r="J139" s="198">
        <f>ROUND(I139*H139,2)</f>
        <v>0</v>
      </c>
      <c r="K139" s="194" t="s">
        <v>140</v>
      </c>
      <c r="L139" s="60"/>
      <c r="M139" s="199" t="s">
        <v>22</v>
      </c>
      <c r="N139" s="200" t="s">
        <v>44</v>
      </c>
      <c r="O139" s="41"/>
      <c r="P139" s="201">
        <f>O139*H139</f>
        <v>0</v>
      </c>
      <c r="Q139" s="201">
        <v>0</v>
      </c>
      <c r="R139" s="201">
        <f>Q139*H139</f>
        <v>0</v>
      </c>
      <c r="S139" s="201">
        <v>0</v>
      </c>
      <c r="T139" s="202">
        <f>S139*H139</f>
        <v>0</v>
      </c>
      <c r="AR139" s="23" t="s">
        <v>141</v>
      </c>
      <c r="AT139" s="23" t="s">
        <v>136</v>
      </c>
      <c r="AU139" s="23" t="s">
        <v>134</v>
      </c>
      <c r="AY139" s="23" t="s">
        <v>133</v>
      </c>
      <c r="BE139" s="203">
        <f>IF(N139="základní",J139,0)</f>
        <v>0</v>
      </c>
      <c r="BF139" s="203">
        <f>IF(N139="snížená",J139,0)</f>
        <v>0</v>
      </c>
      <c r="BG139" s="203">
        <f>IF(N139="zákl. přenesená",J139,0)</f>
        <v>0</v>
      </c>
      <c r="BH139" s="203">
        <f>IF(N139="sníž. přenesená",J139,0)</f>
        <v>0</v>
      </c>
      <c r="BI139" s="203">
        <f>IF(N139="nulová",J139,0)</f>
        <v>0</v>
      </c>
      <c r="BJ139" s="23" t="s">
        <v>24</v>
      </c>
      <c r="BK139" s="203">
        <f>ROUND(I139*H139,2)</f>
        <v>0</v>
      </c>
      <c r="BL139" s="23" t="s">
        <v>141</v>
      </c>
      <c r="BM139" s="23" t="s">
        <v>558</v>
      </c>
    </row>
    <row r="140" spans="2:47" s="1" customFormat="1" ht="27">
      <c r="B140" s="40"/>
      <c r="C140" s="62"/>
      <c r="D140" s="204" t="s">
        <v>151</v>
      </c>
      <c r="E140" s="62"/>
      <c r="F140" s="205" t="s">
        <v>551</v>
      </c>
      <c r="G140" s="62"/>
      <c r="H140" s="62"/>
      <c r="I140" s="162"/>
      <c r="J140" s="62"/>
      <c r="K140" s="62"/>
      <c r="L140" s="60"/>
      <c r="M140" s="206"/>
      <c r="N140" s="41"/>
      <c r="O140" s="41"/>
      <c r="P140" s="41"/>
      <c r="Q140" s="41"/>
      <c r="R140" s="41"/>
      <c r="S140" s="41"/>
      <c r="T140" s="77"/>
      <c r="AT140" s="23" t="s">
        <v>151</v>
      </c>
      <c r="AU140" s="23" t="s">
        <v>134</v>
      </c>
    </row>
    <row r="141" spans="2:51" s="11" customFormat="1" ht="13.5">
      <c r="B141" s="209"/>
      <c r="C141" s="210"/>
      <c r="D141" s="207" t="s">
        <v>162</v>
      </c>
      <c r="E141" s="211" t="s">
        <v>22</v>
      </c>
      <c r="F141" s="212" t="s">
        <v>555</v>
      </c>
      <c r="G141" s="210"/>
      <c r="H141" s="213">
        <v>24</v>
      </c>
      <c r="I141" s="214"/>
      <c r="J141" s="210"/>
      <c r="K141" s="210"/>
      <c r="L141" s="215"/>
      <c r="M141" s="216"/>
      <c r="N141" s="217"/>
      <c r="O141" s="217"/>
      <c r="P141" s="217"/>
      <c r="Q141" s="217"/>
      <c r="R141" s="217"/>
      <c r="S141" s="217"/>
      <c r="T141" s="218"/>
      <c r="AT141" s="219" t="s">
        <v>162</v>
      </c>
      <c r="AU141" s="219" t="s">
        <v>134</v>
      </c>
      <c r="AV141" s="11" t="s">
        <v>82</v>
      </c>
      <c r="AW141" s="11" t="s">
        <v>164</v>
      </c>
      <c r="AX141" s="11" t="s">
        <v>24</v>
      </c>
      <c r="AY141" s="219" t="s">
        <v>133</v>
      </c>
    </row>
    <row r="142" spans="2:65" s="1" customFormat="1" ht="31.5" customHeight="1">
      <c r="B142" s="40"/>
      <c r="C142" s="192" t="s">
        <v>10</v>
      </c>
      <c r="D142" s="192" t="s">
        <v>136</v>
      </c>
      <c r="E142" s="193" t="s">
        <v>202</v>
      </c>
      <c r="F142" s="194" t="s">
        <v>203</v>
      </c>
      <c r="G142" s="195" t="s">
        <v>149</v>
      </c>
      <c r="H142" s="196">
        <v>4</v>
      </c>
      <c r="I142" s="197"/>
      <c r="J142" s="198">
        <f>ROUND(I142*H142,2)</f>
        <v>0</v>
      </c>
      <c r="K142" s="194" t="s">
        <v>140</v>
      </c>
      <c r="L142" s="60"/>
      <c r="M142" s="199" t="s">
        <v>22</v>
      </c>
      <c r="N142" s="200" t="s">
        <v>44</v>
      </c>
      <c r="O142" s="41"/>
      <c r="P142" s="201">
        <f>O142*H142</f>
        <v>0</v>
      </c>
      <c r="Q142" s="201">
        <v>0</v>
      </c>
      <c r="R142" s="201">
        <f>Q142*H142</f>
        <v>0</v>
      </c>
      <c r="S142" s="201">
        <v>0</v>
      </c>
      <c r="T142" s="202">
        <f>S142*H142</f>
        <v>0</v>
      </c>
      <c r="AR142" s="23" t="s">
        <v>141</v>
      </c>
      <c r="AT142" s="23" t="s">
        <v>136</v>
      </c>
      <c r="AU142" s="23" t="s">
        <v>134</v>
      </c>
      <c r="AY142" s="23" t="s">
        <v>133</v>
      </c>
      <c r="BE142" s="203">
        <f>IF(N142="základní",J142,0)</f>
        <v>0</v>
      </c>
      <c r="BF142" s="203">
        <f>IF(N142="snížená",J142,0)</f>
        <v>0</v>
      </c>
      <c r="BG142" s="203">
        <f>IF(N142="zákl. přenesená",J142,0)</f>
        <v>0</v>
      </c>
      <c r="BH142" s="203">
        <f>IF(N142="sníž. přenesená",J142,0)</f>
        <v>0</v>
      </c>
      <c r="BI142" s="203">
        <f>IF(N142="nulová",J142,0)</f>
        <v>0</v>
      </c>
      <c r="BJ142" s="23" t="s">
        <v>24</v>
      </c>
      <c r="BK142" s="203">
        <f>ROUND(I142*H142,2)</f>
        <v>0</v>
      </c>
      <c r="BL142" s="23" t="s">
        <v>141</v>
      </c>
      <c r="BM142" s="23" t="s">
        <v>559</v>
      </c>
    </row>
    <row r="143" spans="2:47" s="1" customFormat="1" ht="67.5">
      <c r="B143" s="40"/>
      <c r="C143" s="62"/>
      <c r="D143" s="204" t="s">
        <v>151</v>
      </c>
      <c r="E143" s="62"/>
      <c r="F143" s="205" t="s">
        <v>205</v>
      </c>
      <c r="G143" s="62"/>
      <c r="H143" s="62"/>
      <c r="I143" s="162"/>
      <c r="J143" s="62"/>
      <c r="K143" s="62"/>
      <c r="L143" s="60"/>
      <c r="M143" s="206"/>
      <c r="N143" s="41"/>
      <c r="O143" s="41"/>
      <c r="P143" s="41"/>
      <c r="Q143" s="41"/>
      <c r="R143" s="41"/>
      <c r="S143" s="41"/>
      <c r="T143" s="77"/>
      <c r="AT143" s="23" t="s">
        <v>151</v>
      </c>
      <c r="AU143" s="23" t="s">
        <v>134</v>
      </c>
    </row>
    <row r="144" spans="2:47" s="1" customFormat="1" ht="27">
      <c r="B144" s="40"/>
      <c r="C144" s="62"/>
      <c r="D144" s="204" t="s">
        <v>143</v>
      </c>
      <c r="E144" s="62"/>
      <c r="F144" s="205" t="s">
        <v>560</v>
      </c>
      <c r="G144" s="62"/>
      <c r="H144" s="62"/>
      <c r="I144" s="162"/>
      <c r="J144" s="62"/>
      <c r="K144" s="62"/>
      <c r="L144" s="60"/>
      <c r="M144" s="206"/>
      <c r="N144" s="41"/>
      <c r="O144" s="41"/>
      <c r="P144" s="41"/>
      <c r="Q144" s="41"/>
      <c r="R144" s="41"/>
      <c r="S144" s="41"/>
      <c r="T144" s="77"/>
      <c r="AT144" s="23" t="s">
        <v>143</v>
      </c>
      <c r="AU144" s="23" t="s">
        <v>134</v>
      </c>
    </row>
    <row r="145" spans="2:51" s="11" customFormat="1" ht="13.5">
      <c r="B145" s="209"/>
      <c r="C145" s="210"/>
      <c r="D145" s="207" t="s">
        <v>162</v>
      </c>
      <c r="E145" s="211" t="s">
        <v>22</v>
      </c>
      <c r="F145" s="212" t="s">
        <v>561</v>
      </c>
      <c r="G145" s="210"/>
      <c r="H145" s="213">
        <v>4</v>
      </c>
      <c r="I145" s="214"/>
      <c r="J145" s="210"/>
      <c r="K145" s="210"/>
      <c r="L145" s="215"/>
      <c r="M145" s="216"/>
      <c r="N145" s="217"/>
      <c r="O145" s="217"/>
      <c r="P145" s="217"/>
      <c r="Q145" s="217"/>
      <c r="R145" s="217"/>
      <c r="S145" s="217"/>
      <c r="T145" s="218"/>
      <c r="AT145" s="219" t="s">
        <v>162</v>
      </c>
      <c r="AU145" s="219" t="s">
        <v>134</v>
      </c>
      <c r="AV145" s="11" t="s">
        <v>82</v>
      </c>
      <c r="AW145" s="11" t="s">
        <v>164</v>
      </c>
      <c r="AX145" s="11" t="s">
        <v>24</v>
      </c>
      <c r="AY145" s="219" t="s">
        <v>133</v>
      </c>
    </row>
    <row r="146" spans="2:65" s="1" customFormat="1" ht="31.5" customHeight="1">
      <c r="B146" s="40"/>
      <c r="C146" s="192" t="s">
        <v>237</v>
      </c>
      <c r="D146" s="192" t="s">
        <v>136</v>
      </c>
      <c r="E146" s="193" t="s">
        <v>562</v>
      </c>
      <c r="F146" s="194" t="s">
        <v>563</v>
      </c>
      <c r="G146" s="195" t="s">
        <v>149</v>
      </c>
      <c r="H146" s="196">
        <v>4</v>
      </c>
      <c r="I146" s="197"/>
      <c r="J146" s="198">
        <f>ROUND(I146*H146,2)</f>
        <v>0</v>
      </c>
      <c r="K146" s="194" t="s">
        <v>140</v>
      </c>
      <c r="L146" s="60"/>
      <c r="M146" s="199" t="s">
        <v>22</v>
      </c>
      <c r="N146" s="200" t="s">
        <v>44</v>
      </c>
      <c r="O146" s="41"/>
      <c r="P146" s="201">
        <f>O146*H146</f>
        <v>0</v>
      </c>
      <c r="Q146" s="201">
        <v>0</v>
      </c>
      <c r="R146" s="201">
        <f>Q146*H146</f>
        <v>0</v>
      </c>
      <c r="S146" s="201">
        <v>0</v>
      </c>
      <c r="T146" s="202">
        <f>S146*H146</f>
        <v>0</v>
      </c>
      <c r="AR146" s="23" t="s">
        <v>141</v>
      </c>
      <c r="AT146" s="23" t="s">
        <v>136</v>
      </c>
      <c r="AU146" s="23" t="s">
        <v>134</v>
      </c>
      <c r="AY146" s="23" t="s">
        <v>133</v>
      </c>
      <c r="BE146" s="203">
        <f>IF(N146="základní",J146,0)</f>
        <v>0</v>
      </c>
      <c r="BF146" s="203">
        <f>IF(N146="snížená",J146,0)</f>
        <v>0</v>
      </c>
      <c r="BG146" s="203">
        <f>IF(N146="zákl. přenesená",J146,0)</f>
        <v>0</v>
      </c>
      <c r="BH146" s="203">
        <f>IF(N146="sníž. přenesená",J146,0)</f>
        <v>0</v>
      </c>
      <c r="BI146" s="203">
        <f>IF(N146="nulová",J146,0)</f>
        <v>0</v>
      </c>
      <c r="BJ146" s="23" t="s">
        <v>24</v>
      </c>
      <c r="BK146" s="203">
        <f>ROUND(I146*H146,2)</f>
        <v>0</v>
      </c>
      <c r="BL146" s="23" t="s">
        <v>141</v>
      </c>
      <c r="BM146" s="23" t="s">
        <v>564</v>
      </c>
    </row>
    <row r="147" spans="2:47" s="1" customFormat="1" ht="27">
      <c r="B147" s="40"/>
      <c r="C147" s="62"/>
      <c r="D147" s="204" t="s">
        <v>151</v>
      </c>
      <c r="E147" s="62"/>
      <c r="F147" s="205" t="s">
        <v>565</v>
      </c>
      <c r="G147" s="62"/>
      <c r="H147" s="62"/>
      <c r="I147" s="162"/>
      <c r="J147" s="62"/>
      <c r="K147" s="62"/>
      <c r="L147" s="60"/>
      <c r="M147" s="206"/>
      <c r="N147" s="41"/>
      <c r="O147" s="41"/>
      <c r="P147" s="41"/>
      <c r="Q147" s="41"/>
      <c r="R147" s="41"/>
      <c r="S147" s="41"/>
      <c r="T147" s="77"/>
      <c r="AT147" s="23" t="s">
        <v>151</v>
      </c>
      <c r="AU147" s="23" t="s">
        <v>134</v>
      </c>
    </row>
    <row r="148" spans="2:51" s="11" customFormat="1" ht="13.5">
      <c r="B148" s="209"/>
      <c r="C148" s="210"/>
      <c r="D148" s="207" t="s">
        <v>162</v>
      </c>
      <c r="E148" s="211" t="s">
        <v>22</v>
      </c>
      <c r="F148" s="212" t="s">
        <v>561</v>
      </c>
      <c r="G148" s="210"/>
      <c r="H148" s="213">
        <v>4</v>
      </c>
      <c r="I148" s="214"/>
      <c r="J148" s="210"/>
      <c r="K148" s="210"/>
      <c r="L148" s="215"/>
      <c r="M148" s="216"/>
      <c r="N148" s="217"/>
      <c r="O148" s="217"/>
      <c r="P148" s="217"/>
      <c r="Q148" s="217"/>
      <c r="R148" s="217"/>
      <c r="S148" s="217"/>
      <c r="T148" s="218"/>
      <c r="AT148" s="219" t="s">
        <v>162</v>
      </c>
      <c r="AU148" s="219" t="s">
        <v>134</v>
      </c>
      <c r="AV148" s="11" t="s">
        <v>82</v>
      </c>
      <c r="AW148" s="11" t="s">
        <v>164</v>
      </c>
      <c r="AX148" s="11" t="s">
        <v>24</v>
      </c>
      <c r="AY148" s="219" t="s">
        <v>133</v>
      </c>
    </row>
    <row r="149" spans="2:65" s="1" customFormat="1" ht="31.5" customHeight="1">
      <c r="B149" s="40"/>
      <c r="C149" s="192" t="s">
        <v>244</v>
      </c>
      <c r="D149" s="192" t="s">
        <v>136</v>
      </c>
      <c r="E149" s="193" t="s">
        <v>208</v>
      </c>
      <c r="F149" s="194" t="s">
        <v>209</v>
      </c>
      <c r="G149" s="195" t="s">
        <v>210</v>
      </c>
      <c r="H149" s="196">
        <v>70</v>
      </c>
      <c r="I149" s="197"/>
      <c r="J149" s="198">
        <f>ROUND(I149*H149,2)</f>
        <v>0</v>
      </c>
      <c r="K149" s="194" t="s">
        <v>140</v>
      </c>
      <c r="L149" s="60"/>
      <c r="M149" s="199" t="s">
        <v>22</v>
      </c>
      <c r="N149" s="200" t="s">
        <v>44</v>
      </c>
      <c r="O149" s="41"/>
      <c r="P149" s="201">
        <f>O149*H149</f>
        <v>0</v>
      </c>
      <c r="Q149" s="201">
        <v>0</v>
      </c>
      <c r="R149" s="201">
        <f>Q149*H149</f>
        <v>0</v>
      </c>
      <c r="S149" s="201">
        <v>0</v>
      </c>
      <c r="T149" s="202">
        <f>S149*H149</f>
        <v>0</v>
      </c>
      <c r="AR149" s="23" t="s">
        <v>141</v>
      </c>
      <c r="AT149" s="23" t="s">
        <v>136</v>
      </c>
      <c r="AU149" s="23" t="s">
        <v>134</v>
      </c>
      <c r="AY149" s="23" t="s">
        <v>133</v>
      </c>
      <c r="BE149" s="203">
        <f>IF(N149="základní",J149,0)</f>
        <v>0</v>
      </c>
      <c r="BF149" s="203">
        <f>IF(N149="snížená",J149,0)</f>
        <v>0</v>
      </c>
      <c r="BG149" s="203">
        <f>IF(N149="zákl. přenesená",J149,0)</f>
        <v>0</v>
      </c>
      <c r="BH149" s="203">
        <f>IF(N149="sníž. přenesená",J149,0)</f>
        <v>0</v>
      </c>
      <c r="BI149" s="203">
        <f>IF(N149="nulová",J149,0)</f>
        <v>0</v>
      </c>
      <c r="BJ149" s="23" t="s">
        <v>24</v>
      </c>
      <c r="BK149" s="203">
        <f>ROUND(I149*H149,2)</f>
        <v>0</v>
      </c>
      <c r="BL149" s="23" t="s">
        <v>141</v>
      </c>
      <c r="BM149" s="23" t="s">
        <v>566</v>
      </c>
    </row>
    <row r="150" spans="2:47" s="1" customFormat="1" ht="54">
      <c r="B150" s="40"/>
      <c r="C150" s="62"/>
      <c r="D150" s="204" t="s">
        <v>151</v>
      </c>
      <c r="E150" s="62"/>
      <c r="F150" s="205" t="s">
        <v>212</v>
      </c>
      <c r="G150" s="62"/>
      <c r="H150" s="62"/>
      <c r="I150" s="162"/>
      <c r="J150" s="62"/>
      <c r="K150" s="62"/>
      <c r="L150" s="60"/>
      <c r="M150" s="206"/>
      <c r="N150" s="41"/>
      <c r="O150" s="41"/>
      <c r="P150" s="41"/>
      <c r="Q150" s="41"/>
      <c r="R150" s="41"/>
      <c r="S150" s="41"/>
      <c r="T150" s="77"/>
      <c r="AT150" s="23" t="s">
        <v>151</v>
      </c>
      <c r="AU150" s="23" t="s">
        <v>134</v>
      </c>
    </row>
    <row r="151" spans="2:51" s="13" customFormat="1" ht="13.5">
      <c r="B151" s="251"/>
      <c r="C151" s="252"/>
      <c r="D151" s="204" t="s">
        <v>162</v>
      </c>
      <c r="E151" s="253" t="s">
        <v>22</v>
      </c>
      <c r="F151" s="254" t="s">
        <v>532</v>
      </c>
      <c r="G151" s="252"/>
      <c r="H151" s="255" t="s">
        <v>22</v>
      </c>
      <c r="I151" s="256"/>
      <c r="J151" s="252"/>
      <c r="K151" s="252"/>
      <c r="L151" s="257"/>
      <c r="M151" s="258"/>
      <c r="N151" s="259"/>
      <c r="O151" s="259"/>
      <c r="P151" s="259"/>
      <c r="Q151" s="259"/>
      <c r="R151" s="259"/>
      <c r="S151" s="259"/>
      <c r="T151" s="260"/>
      <c r="AT151" s="261" t="s">
        <v>162</v>
      </c>
      <c r="AU151" s="261" t="s">
        <v>134</v>
      </c>
      <c r="AV151" s="13" t="s">
        <v>24</v>
      </c>
      <c r="AW151" s="13" t="s">
        <v>164</v>
      </c>
      <c r="AX151" s="13" t="s">
        <v>73</v>
      </c>
      <c r="AY151" s="261" t="s">
        <v>133</v>
      </c>
    </row>
    <row r="152" spans="2:51" s="11" customFormat="1" ht="13.5">
      <c r="B152" s="209"/>
      <c r="C152" s="210"/>
      <c r="D152" s="204" t="s">
        <v>162</v>
      </c>
      <c r="E152" s="220" t="s">
        <v>22</v>
      </c>
      <c r="F152" s="221" t="s">
        <v>567</v>
      </c>
      <c r="G152" s="210"/>
      <c r="H152" s="222">
        <v>70</v>
      </c>
      <c r="I152" s="214"/>
      <c r="J152" s="210"/>
      <c r="K152" s="210"/>
      <c r="L152" s="215"/>
      <c r="M152" s="216"/>
      <c r="N152" s="217"/>
      <c r="O152" s="217"/>
      <c r="P152" s="217"/>
      <c r="Q152" s="217"/>
      <c r="R152" s="217"/>
      <c r="S152" s="217"/>
      <c r="T152" s="218"/>
      <c r="AT152" s="219" t="s">
        <v>162</v>
      </c>
      <c r="AU152" s="219" t="s">
        <v>134</v>
      </c>
      <c r="AV152" s="11" t="s">
        <v>82</v>
      </c>
      <c r="AW152" s="11" t="s">
        <v>164</v>
      </c>
      <c r="AX152" s="11" t="s">
        <v>73</v>
      </c>
      <c r="AY152" s="219" t="s">
        <v>133</v>
      </c>
    </row>
    <row r="153" spans="2:51" s="12" customFormat="1" ht="13.5">
      <c r="B153" s="223"/>
      <c r="C153" s="224"/>
      <c r="D153" s="204" t="s">
        <v>162</v>
      </c>
      <c r="E153" s="264" t="s">
        <v>22</v>
      </c>
      <c r="F153" s="265" t="s">
        <v>224</v>
      </c>
      <c r="G153" s="224"/>
      <c r="H153" s="266">
        <v>70</v>
      </c>
      <c r="I153" s="228"/>
      <c r="J153" s="224"/>
      <c r="K153" s="224"/>
      <c r="L153" s="229"/>
      <c r="M153" s="230"/>
      <c r="N153" s="231"/>
      <c r="O153" s="231"/>
      <c r="P153" s="231"/>
      <c r="Q153" s="231"/>
      <c r="R153" s="231"/>
      <c r="S153" s="231"/>
      <c r="T153" s="232"/>
      <c r="AT153" s="233" t="s">
        <v>162</v>
      </c>
      <c r="AU153" s="233" t="s">
        <v>134</v>
      </c>
      <c r="AV153" s="12" t="s">
        <v>141</v>
      </c>
      <c r="AW153" s="12" t="s">
        <v>164</v>
      </c>
      <c r="AX153" s="12" t="s">
        <v>24</v>
      </c>
      <c r="AY153" s="233" t="s">
        <v>133</v>
      </c>
    </row>
    <row r="154" spans="2:63" s="10" customFormat="1" ht="22.35" customHeight="1">
      <c r="B154" s="175"/>
      <c r="C154" s="176"/>
      <c r="D154" s="189" t="s">
        <v>72</v>
      </c>
      <c r="E154" s="190" t="s">
        <v>214</v>
      </c>
      <c r="F154" s="190" t="s">
        <v>215</v>
      </c>
      <c r="G154" s="176"/>
      <c r="H154" s="176"/>
      <c r="I154" s="179"/>
      <c r="J154" s="191">
        <f>BK154</f>
        <v>0</v>
      </c>
      <c r="K154" s="176"/>
      <c r="L154" s="181"/>
      <c r="M154" s="182"/>
      <c r="N154" s="183"/>
      <c r="O154" s="183"/>
      <c r="P154" s="184">
        <f>SUM(P155:P202)</f>
        <v>0</v>
      </c>
      <c r="Q154" s="183"/>
      <c r="R154" s="184">
        <f>SUM(R155:R202)</f>
        <v>0</v>
      </c>
      <c r="S154" s="183"/>
      <c r="T154" s="185">
        <f>SUM(T155:T202)</f>
        <v>6.654018000000001</v>
      </c>
      <c r="AR154" s="186" t="s">
        <v>24</v>
      </c>
      <c r="AT154" s="187" t="s">
        <v>72</v>
      </c>
      <c r="AU154" s="187" t="s">
        <v>82</v>
      </c>
      <c r="AY154" s="186" t="s">
        <v>133</v>
      </c>
      <c r="BK154" s="188">
        <f>SUM(BK155:BK202)</f>
        <v>0</v>
      </c>
    </row>
    <row r="155" spans="2:65" s="1" customFormat="1" ht="31.5" customHeight="1">
      <c r="B155" s="40"/>
      <c r="C155" s="192" t="s">
        <v>250</v>
      </c>
      <c r="D155" s="192" t="s">
        <v>136</v>
      </c>
      <c r="E155" s="193" t="s">
        <v>217</v>
      </c>
      <c r="F155" s="194" t="s">
        <v>218</v>
      </c>
      <c r="G155" s="195" t="s">
        <v>168</v>
      </c>
      <c r="H155" s="196">
        <v>372</v>
      </c>
      <c r="I155" s="197"/>
      <c r="J155" s="198">
        <f>ROUND(I155*H155,2)</f>
        <v>0</v>
      </c>
      <c r="K155" s="194" t="s">
        <v>140</v>
      </c>
      <c r="L155" s="60"/>
      <c r="M155" s="199" t="s">
        <v>22</v>
      </c>
      <c r="N155" s="200" t="s">
        <v>44</v>
      </c>
      <c r="O155" s="41"/>
      <c r="P155" s="201">
        <f>O155*H155</f>
        <v>0</v>
      </c>
      <c r="Q155" s="201">
        <v>0</v>
      </c>
      <c r="R155" s="201">
        <f>Q155*H155</f>
        <v>0</v>
      </c>
      <c r="S155" s="201">
        <v>0</v>
      </c>
      <c r="T155" s="202">
        <f>S155*H155</f>
        <v>0</v>
      </c>
      <c r="AR155" s="23" t="s">
        <v>141</v>
      </c>
      <c r="AT155" s="23" t="s">
        <v>136</v>
      </c>
      <c r="AU155" s="23" t="s">
        <v>134</v>
      </c>
      <c r="AY155" s="23" t="s">
        <v>133</v>
      </c>
      <c r="BE155" s="203">
        <f>IF(N155="základní",J155,0)</f>
        <v>0</v>
      </c>
      <c r="BF155" s="203">
        <f>IF(N155="snížená",J155,0)</f>
        <v>0</v>
      </c>
      <c r="BG155" s="203">
        <f>IF(N155="zákl. přenesená",J155,0)</f>
        <v>0</v>
      </c>
      <c r="BH155" s="203">
        <f>IF(N155="sníž. přenesená",J155,0)</f>
        <v>0</v>
      </c>
      <c r="BI155" s="203">
        <f>IF(N155="nulová",J155,0)</f>
        <v>0</v>
      </c>
      <c r="BJ155" s="23" t="s">
        <v>24</v>
      </c>
      <c r="BK155" s="203">
        <f>ROUND(I155*H155,2)</f>
        <v>0</v>
      </c>
      <c r="BL155" s="23" t="s">
        <v>141</v>
      </c>
      <c r="BM155" s="23" t="s">
        <v>568</v>
      </c>
    </row>
    <row r="156" spans="2:47" s="1" customFormat="1" ht="67.5">
      <c r="B156" s="40"/>
      <c r="C156" s="62"/>
      <c r="D156" s="204" t="s">
        <v>151</v>
      </c>
      <c r="E156" s="62"/>
      <c r="F156" s="205" t="s">
        <v>220</v>
      </c>
      <c r="G156" s="62"/>
      <c r="H156" s="62"/>
      <c r="I156" s="162"/>
      <c r="J156" s="62"/>
      <c r="K156" s="62"/>
      <c r="L156" s="60"/>
      <c r="M156" s="206"/>
      <c r="N156" s="41"/>
      <c r="O156" s="41"/>
      <c r="P156" s="41"/>
      <c r="Q156" s="41"/>
      <c r="R156" s="41"/>
      <c r="S156" s="41"/>
      <c r="T156" s="77"/>
      <c r="AT156" s="23" t="s">
        <v>151</v>
      </c>
      <c r="AU156" s="23" t="s">
        <v>134</v>
      </c>
    </row>
    <row r="157" spans="2:47" s="1" customFormat="1" ht="27">
      <c r="B157" s="40"/>
      <c r="C157" s="62"/>
      <c r="D157" s="204" t="s">
        <v>143</v>
      </c>
      <c r="E157" s="62"/>
      <c r="F157" s="205" t="s">
        <v>221</v>
      </c>
      <c r="G157" s="62"/>
      <c r="H157" s="62"/>
      <c r="I157" s="162"/>
      <c r="J157" s="62"/>
      <c r="K157" s="62"/>
      <c r="L157" s="60"/>
      <c r="M157" s="206"/>
      <c r="N157" s="41"/>
      <c r="O157" s="41"/>
      <c r="P157" s="41"/>
      <c r="Q157" s="41"/>
      <c r="R157" s="41"/>
      <c r="S157" s="41"/>
      <c r="T157" s="77"/>
      <c r="AT157" s="23" t="s">
        <v>143</v>
      </c>
      <c r="AU157" s="23" t="s">
        <v>134</v>
      </c>
    </row>
    <row r="158" spans="2:51" s="13" customFormat="1" ht="13.5">
      <c r="B158" s="251"/>
      <c r="C158" s="252"/>
      <c r="D158" s="204" t="s">
        <v>162</v>
      </c>
      <c r="E158" s="253" t="s">
        <v>22</v>
      </c>
      <c r="F158" s="254" t="s">
        <v>531</v>
      </c>
      <c r="G158" s="252"/>
      <c r="H158" s="255" t="s">
        <v>22</v>
      </c>
      <c r="I158" s="256"/>
      <c r="J158" s="252"/>
      <c r="K158" s="252"/>
      <c r="L158" s="257"/>
      <c r="M158" s="258"/>
      <c r="N158" s="259"/>
      <c r="O158" s="259"/>
      <c r="P158" s="259"/>
      <c r="Q158" s="259"/>
      <c r="R158" s="259"/>
      <c r="S158" s="259"/>
      <c r="T158" s="260"/>
      <c r="AT158" s="261" t="s">
        <v>162</v>
      </c>
      <c r="AU158" s="261" t="s">
        <v>134</v>
      </c>
      <c r="AV158" s="13" t="s">
        <v>24</v>
      </c>
      <c r="AW158" s="13" t="s">
        <v>164</v>
      </c>
      <c r="AX158" s="13" t="s">
        <v>73</v>
      </c>
      <c r="AY158" s="261" t="s">
        <v>133</v>
      </c>
    </row>
    <row r="159" spans="2:51" s="11" customFormat="1" ht="13.5">
      <c r="B159" s="209"/>
      <c r="C159" s="210"/>
      <c r="D159" s="204" t="s">
        <v>162</v>
      </c>
      <c r="E159" s="220" t="s">
        <v>22</v>
      </c>
      <c r="F159" s="221" t="s">
        <v>569</v>
      </c>
      <c r="G159" s="210"/>
      <c r="H159" s="222">
        <v>162</v>
      </c>
      <c r="I159" s="214"/>
      <c r="J159" s="210"/>
      <c r="K159" s="210"/>
      <c r="L159" s="215"/>
      <c r="M159" s="216"/>
      <c r="N159" s="217"/>
      <c r="O159" s="217"/>
      <c r="P159" s="217"/>
      <c r="Q159" s="217"/>
      <c r="R159" s="217"/>
      <c r="S159" s="217"/>
      <c r="T159" s="218"/>
      <c r="AT159" s="219" t="s">
        <v>162</v>
      </c>
      <c r="AU159" s="219" t="s">
        <v>134</v>
      </c>
      <c r="AV159" s="11" t="s">
        <v>82</v>
      </c>
      <c r="AW159" s="11" t="s">
        <v>164</v>
      </c>
      <c r="AX159" s="11" t="s">
        <v>73</v>
      </c>
      <c r="AY159" s="219" t="s">
        <v>133</v>
      </c>
    </row>
    <row r="160" spans="2:51" s="13" customFormat="1" ht="13.5">
      <c r="B160" s="251"/>
      <c r="C160" s="252"/>
      <c r="D160" s="204" t="s">
        <v>162</v>
      </c>
      <c r="E160" s="253" t="s">
        <v>22</v>
      </c>
      <c r="F160" s="254" t="s">
        <v>532</v>
      </c>
      <c r="G160" s="252"/>
      <c r="H160" s="255" t="s">
        <v>22</v>
      </c>
      <c r="I160" s="256"/>
      <c r="J160" s="252"/>
      <c r="K160" s="252"/>
      <c r="L160" s="257"/>
      <c r="M160" s="258"/>
      <c r="N160" s="259"/>
      <c r="O160" s="259"/>
      <c r="P160" s="259"/>
      <c r="Q160" s="259"/>
      <c r="R160" s="259"/>
      <c r="S160" s="259"/>
      <c r="T160" s="260"/>
      <c r="AT160" s="261" t="s">
        <v>162</v>
      </c>
      <c r="AU160" s="261" t="s">
        <v>134</v>
      </c>
      <c r="AV160" s="13" t="s">
        <v>24</v>
      </c>
      <c r="AW160" s="13" t="s">
        <v>164</v>
      </c>
      <c r="AX160" s="13" t="s">
        <v>73</v>
      </c>
      <c r="AY160" s="261" t="s">
        <v>133</v>
      </c>
    </row>
    <row r="161" spans="2:51" s="11" customFormat="1" ht="13.5">
      <c r="B161" s="209"/>
      <c r="C161" s="210"/>
      <c r="D161" s="204" t="s">
        <v>162</v>
      </c>
      <c r="E161" s="220" t="s">
        <v>22</v>
      </c>
      <c r="F161" s="221" t="s">
        <v>222</v>
      </c>
      <c r="G161" s="210"/>
      <c r="H161" s="222">
        <v>210</v>
      </c>
      <c r="I161" s="214"/>
      <c r="J161" s="210"/>
      <c r="K161" s="210"/>
      <c r="L161" s="215"/>
      <c r="M161" s="216"/>
      <c r="N161" s="217"/>
      <c r="O161" s="217"/>
      <c r="P161" s="217"/>
      <c r="Q161" s="217"/>
      <c r="R161" s="217"/>
      <c r="S161" s="217"/>
      <c r="T161" s="218"/>
      <c r="AT161" s="219" t="s">
        <v>162</v>
      </c>
      <c r="AU161" s="219" t="s">
        <v>134</v>
      </c>
      <c r="AV161" s="11" t="s">
        <v>82</v>
      </c>
      <c r="AW161" s="11" t="s">
        <v>164</v>
      </c>
      <c r="AX161" s="11" t="s">
        <v>73</v>
      </c>
      <c r="AY161" s="219" t="s">
        <v>133</v>
      </c>
    </row>
    <row r="162" spans="2:51" s="12" customFormat="1" ht="13.5">
      <c r="B162" s="223"/>
      <c r="C162" s="224"/>
      <c r="D162" s="207" t="s">
        <v>162</v>
      </c>
      <c r="E162" s="225" t="s">
        <v>22</v>
      </c>
      <c r="F162" s="226" t="s">
        <v>224</v>
      </c>
      <c r="G162" s="224"/>
      <c r="H162" s="227">
        <v>372</v>
      </c>
      <c r="I162" s="228"/>
      <c r="J162" s="224"/>
      <c r="K162" s="224"/>
      <c r="L162" s="229"/>
      <c r="M162" s="230"/>
      <c r="N162" s="231"/>
      <c r="O162" s="231"/>
      <c r="P162" s="231"/>
      <c r="Q162" s="231"/>
      <c r="R162" s="231"/>
      <c r="S162" s="231"/>
      <c r="T162" s="232"/>
      <c r="AT162" s="233" t="s">
        <v>162</v>
      </c>
      <c r="AU162" s="233" t="s">
        <v>134</v>
      </c>
      <c r="AV162" s="12" t="s">
        <v>141</v>
      </c>
      <c r="AW162" s="12" t="s">
        <v>164</v>
      </c>
      <c r="AX162" s="12" t="s">
        <v>24</v>
      </c>
      <c r="AY162" s="233" t="s">
        <v>133</v>
      </c>
    </row>
    <row r="163" spans="2:65" s="1" customFormat="1" ht="31.5" customHeight="1">
      <c r="B163" s="40"/>
      <c r="C163" s="192" t="s">
        <v>256</v>
      </c>
      <c r="D163" s="192" t="s">
        <v>136</v>
      </c>
      <c r="E163" s="193" t="s">
        <v>226</v>
      </c>
      <c r="F163" s="194" t="s">
        <v>227</v>
      </c>
      <c r="G163" s="195" t="s">
        <v>149</v>
      </c>
      <c r="H163" s="196">
        <v>149.11</v>
      </c>
      <c r="I163" s="197"/>
      <c r="J163" s="198">
        <f>ROUND(I163*H163,2)</f>
        <v>0</v>
      </c>
      <c r="K163" s="194" t="s">
        <v>140</v>
      </c>
      <c r="L163" s="60"/>
      <c r="M163" s="199" t="s">
        <v>22</v>
      </c>
      <c r="N163" s="200" t="s">
        <v>44</v>
      </c>
      <c r="O163" s="41"/>
      <c r="P163" s="201">
        <f>O163*H163</f>
        <v>0</v>
      </c>
      <c r="Q163" s="201">
        <v>0</v>
      </c>
      <c r="R163" s="201">
        <f>Q163*H163</f>
        <v>0</v>
      </c>
      <c r="S163" s="201">
        <v>0.031</v>
      </c>
      <c r="T163" s="202">
        <f>S163*H163</f>
        <v>4.62241</v>
      </c>
      <c r="AR163" s="23" t="s">
        <v>141</v>
      </c>
      <c r="AT163" s="23" t="s">
        <v>136</v>
      </c>
      <c r="AU163" s="23" t="s">
        <v>134</v>
      </c>
      <c r="AY163" s="23" t="s">
        <v>133</v>
      </c>
      <c r="BE163" s="203">
        <f>IF(N163="základní",J163,0)</f>
        <v>0</v>
      </c>
      <c r="BF163" s="203">
        <f>IF(N163="snížená",J163,0)</f>
        <v>0</v>
      </c>
      <c r="BG163" s="203">
        <f>IF(N163="zákl. přenesená",J163,0)</f>
        <v>0</v>
      </c>
      <c r="BH163" s="203">
        <f>IF(N163="sníž. přenesená",J163,0)</f>
        <v>0</v>
      </c>
      <c r="BI163" s="203">
        <f>IF(N163="nulová",J163,0)</f>
        <v>0</v>
      </c>
      <c r="BJ163" s="23" t="s">
        <v>24</v>
      </c>
      <c r="BK163" s="203">
        <f>ROUND(I163*H163,2)</f>
        <v>0</v>
      </c>
      <c r="BL163" s="23" t="s">
        <v>141</v>
      </c>
      <c r="BM163" s="23" t="s">
        <v>570</v>
      </c>
    </row>
    <row r="164" spans="2:47" s="1" customFormat="1" ht="27">
      <c r="B164" s="40"/>
      <c r="C164" s="62"/>
      <c r="D164" s="204" t="s">
        <v>151</v>
      </c>
      <c r="E164" s="62"/>
      <c r="F164" s="205" t="s">
        <v>229</v>
      </c>
      <c r="G164" s="62"/>
      <c r="H164" s="62"/>
      <c r="I164" s="162"/>
      <c r="J164" s="62"/>
      <c r="K164" s="62"/>
      <c r="L164" s="60"/>
      <c r="M164" s="206"/>
      <c r="N164" s="41"/>
      <c r="O164" s="41"/>
      <c r="P164" s="41"/>
      <c r="Q164" s="41"/>
      <c r="R164" s="41"/>
      <c r="S164" s="41"/>
      <c r="T164" s="77"/>
      <c r="AT164" s="23" t="s">
        <v>151</v>
      </c>
      <c r="AU164" s="23" t="s">
        <v>134</v>
      </c>
    </row>
    <row r="165" spans="2:47" s="1" customFormat="1" ht="27">
      <c r="B165" s="40"/>
      <c r="C165" s="62"/>
      <c r="D165" s="204" t="s">
        <v>143</v>
      </c>
      <c r="E165" s="62"/>
      <c r="F165" s="205" t="s">
        <v>571</v>
      </c>
      <c r="G165" s="62"/>
      <c r="H165" s="62"/>
      <c r="I165" s="162"/>
      <c r="J165" s="62"/>
      <c r="K165" s="62"/>
      <c r="L165" s="60"/>
      <c r="M165" s="206"/>
      <c r="N165" s="41"/>
      <c r="O165" s="41"/>
      <c r="P165" s="41"/>
      <c r="Q165" s="41"/>
      <c r="R165" s="41"/>
      <c r="S165" s="41"/>
      <c r="T165" s="77"/>
      <c r="AT165" s="23" t="s">
        <v>143</v>
      </c>
      <c r="AU165" s="23" t="s">
        <v>134</v>
      </c>
    </row>
    <row r="166" spans="2:51" s="13" customFormat="1" ht="13.5">
      <c r="B166" s="251"/>
      <c r="C166" s="252"/>
      <c r="D166" s="204" t="s">
        <v>162</v>
      </c>
      <c r="E166" s="253" t="s">
        <v>22</v>
      </c>
      <c r="F166" s="254" t="s">
        <v>531</v>
      </c>
      <c r="G166" s="252"/>
      <c r="H166" s="255" t="s">
        <v>22</v>
      </c>
      <c r="I166" s="256"/>
      <c r="J166" s="252"/>
      <c r="K166" s="252"/>
      <c r="L166" s="257"/>
      <c r="M166" s="258"/>
      <c r="N166" s="259"/>
      <c r="O166" s="259"/>
      <c r="P166" s="259"/>
      <c r="Q166" s="259"/>
      <c r="R166" s="259"/>
      <c r="S166" s="259"/>
      <c r="T166" s="260"/>
      <c r="AT166" s="261" t="s">
        <v>162</v>
      </c>
      <c r="AU166" s="261" t="s">
        <v>134</v>
      </c>
      <c r="AV166" s="13" t="s">
        <v>24</v>
      </c>
      <c r="AW166" s="13" t="s">
        <v>164</v>
      </c>
      <c r="AX166" s="13" t="s">
        <v>73</v>
      </c>
      <c r="AY166" s="261" t="s">
        <v>133</v>
      </c>
    </row>
    <row r="167" spans="2:51" s="11" customFormat="1" ht="13.5">
      <c r="B167" s="209"/>
      <c r="C167" s="210"/>
      <c r="D167" s="204" t="s">
        <v>162</v>
      </c>
      <c r="E167" s="220" t="s">
        <v>22</v>
      </c>
      <c r="F167" s="221" t="s">
        <v>572</v>
      </c>
      <c r="G167" s="210"/>
      <c r="H167" s="222">
        <v>64.935</v>
      </c>
      <c r="I167" s="214"/>
      <c r="J167" s="210"/>
      <c r="K167" s="210"/>
      <c r="L167" s="215"/>
      <c r="M167" s="216"/>
      <c r="N167" s="217"/>
      <c r="O167" s="217"/>
      <c r="P167" s="217"/>
      <c r="Q167" s="217"/>
      <c r="R167" s="217"/>
      <c r="S167" s="217"/>
      <c r="T167" s="218"/>
      <c r="AT167" s="219" t="s">
        <v>162</v>
      </c>
      <c r="AU167" s="219" t="s">
        <v>134</v>
      </c>
      <c r="AV167" s="11" t="s">
        <v>82</v>
      </c>
      <c r="AW167" s="11" t="s">
        <v>164</v>
      </c>
      <c r="AX167" s="11" t="s">
        <v>73</v>
      </c>
      <c r="AY167" s="219" t="s">
        <v>133</v>
      </c>
    </row>
    <row r="168" spans="2:51" s="13" customFormat="1" ht="13.5">
      <c r="B168" s="251"/>
      <c r="C168" s="252"/>
      <c r="D168" s="204" t="s">
        <v>162</v>
      </c>
      <c r="E168" s="253" t="s">
        <v>22</v>
      </c>
      <c r="F168" s="254" t="s">
        <v>532</v>
      </c>
      <c r="G168" s="252"/>
      <c r="H168" s="255" t="s">
        <v>22</v>
      </c>
      <c r="I168" s="256"/>
      <c r="J168" s="252"/>
      <c r="K168" s="252"/>
      <c r="L168" s="257"/>
      <c r="M168" s="258"/>
      <c r="N168" s="259"/>
      <c r="O168" s="259"/>
      <c r="P168" s="259"/>
      <c r="Q168" s="259"/>
      <c r="R168" s="259"/>
      <c r="S168" s="259"/>
      <c r="T168" s="260"/>
      <c r="AT168" s="261" t="s">
        <v>162</v>
      </c>
      <c r="AU168" s="261" t="s">
        <v>134</v>
      </c>
      <c r="AV168" s="13" t="s">
        <v>24</v>
      </c>
      <c r="AW168" s="13" t="s">
        <v>164</v>
      </c>
      <c r="AX168" s="13" t="s">
        <v>73</v>
      </c>
      <c r="AY168" s="261" t="s">
        <v>133</v>
      </c>
    </row>
    <row r="169" spans="2:51" s="11" customFormat="1" ht="13.5">
      <c r="B169" s="209"/>
      <c r="C169" s="210"/>
      <c r="D169" s="204" t="s">
        <v>162</v>
      </c>
      <c r="E169" s="220" t="s">
        <v>22</v>
      </c>
      <c r="F169" s="221" t="s">
        <v>236</v>
      </c>
      <c r="G169" s="210"/>
      <c r="H169" s="222">
        <v>84.175</v>
      </c>
      <c r="I169" s="214"/>
      <c r="J169" s="210"/>
      <c r="K169" s="210"/>
      <c r="L169" s="215"/>
      <c r="M169" s="216"/>
      <c r="N169" s="217"/>
      <c r="O169" s="217"/>
      <c r="P169" s="217"/>
      <c r="Q169" s="217"/>
      <c r="R169" s="217"/>
      <c r="S169" s="217"/>
      <c r="T169" s="218"/>
      <c r="AT169" s="219" t="s">
        <v>162</v>
      </c>
      <c r="AU169" s="219" t="s">
        <v>134</v>
      </c>
      <c r="AV169" s="11" t="s">
        <v>82</v>
      </c>
      <c r="AW169" s="11" t="s">
        <v>164</v>
      </c>
      <c r="AX169" s="11" t="s">
        <v>73</v>
      </c>
      <c r="AY169" s="219" t="s">
        <v>133</v>
      </c>
    </row>
    <row r="170" spans="2:51" s="12" customFormat="1" ht="13.5">
      <c r="B170" s="223"/>
      <c r="C170" s="224"/>
      <c r="D170" s="207" t="s">
        <v>162</v>
      </c>
      <c r="E170" s="225" t="s">
        <v>22</v>
      </c>
      <c r="F170" s="226" t="s">
        <v>224</v>
      </c>
      <c r="G170" s="224"/>
      <c r="H170" s="227">
        <v>149.11</v>
      </c>
      <c r="I170" s="228"/>
      <c r="J170" s="224"/>
      <c r="K170" s="224"/>
      <c r="L170" s="229"/>
      <c r="M170" s="230"/>
      <c r="N170" s="231"/>
      <c r="O170" s="231"/>
      <c r="P170" s="231"/>
      <c r="Q170" s="231"/>
      <c r="R170" s="231"/>
      <c r="S170" s="231"/>
      <c r="T170" s="232"/>
      <c r="AT170" s="233" t="s">
        <v>162</v>
      </c>
      <c r="AU170" s="233" t="s">
        <v>134</v>
      </c>
      <c r="AV170" s="12" t="s">
        <v>141</v>
      </c>
      <c r="AW170" s="12" t="s">
        <v>164</v>
      </c>
      <c r="AX170" s="12" t="s">
        <v>24</v>
      </c>
      <c r="AY170" s="233" t="s">
        <v>133</v>
      </c>
    </row>
    <row r="171" spans="2:65" s="1" customFormat="1" ht="22.5" customHeight="1">
      <c r="B171" s="40"/>
      <c r="C171" s="192" t="s">
        <v>260</v>
      </c>
      <c r="D171" s="192" t="s">
        <v>136</v>
      </c>
      <c r="E171" s="193" t="s">
        <v>289</v>
      </c>
      <c r="F171" s="194" t="s">
        <v>573</v>
      </c>
      <c r="G171" s="195" t="s">
        <v>149</v>
      </c>
      <c r="H171" s="196">
        <v>17.6</v>
      </c>
      <c r="I171" s="197"/>
      <c r="J171" s="198">
        <f>ROUND(I171*H171,2)</f>
        <v>0</v>
      </c>
      <c r="K171" s="194" t="s">
        <v>22</v>
      </c>
      <c r="L171" s="60"/>
      <c r="M171" s="199" t="s">
        <v>22</v>
      </c>
      <c r="N171" s="200" t="s">
        <v>44</v>
      </c>
      <c r="O171" s="41"/>
      <c r="P171" s="201">
        <f>O171*H171</f>
        <v>0</v>
      </c>
      <c r="Q171" s="201">
        <v>0</v>
      </c>
      <c r="R171" s="201">
        <f>Q171*H171</f>
        <v>0</v>
      </c>
      <c r="S171" s="201">
        <v>0</v>
      </c>
      <c r="T171" s="202">
        <f>S171*H171</f>
        <v>0</v>
      </c>
      <c r="AR171" s="23" t="s">
        <v>141</v>
      </c>
      <c r="AT171" s="23" t="s">
        <v>136</v>
      </c>
      <c r="AU171" s="23" t="s">
        <v>134</v>
      </c>
      <c r="AY171" s="23" t="s">
        <v>133</v>
      </c>
      <c r="BE171" s="203">
        <f>IF(N171="základní",J171,0)</f>
        <v>0</v>
      </c>
      <c r="BF171" s="203">
        <f>IF(N171="snížená",J171,0)</f>
        <v>0</v>
      </c>
      <c r="BG171" s="203">
        <f>IF(N171="zákl. přenesená",J171,0)</f>
        <v>0</v>
      </c>
      <c r="BH171" s="203">
        <f>IF(N171="sníž. přenesená",J171,0)</f>
        <v>0</v>
      </c>
      <c r="BI171" s="203">
        <f>IF(N171="nulová",J171,0)</f>
        <v>0</v>
      </c>
      <c r="BJ171" s="23" t="s">
        <v>24</v>
      </c>
      <c r="BK171" s="203">
        <f>ROUND(I171*H171,2)</f>
        <v>0</v>
      </c>
      <c r="BL171" s="23" t="s">
        <v>141</v>
      </c>
      <c r="BM171" s="23" t="s">
        <v>574</v>
      </c>
    </row>
    <row r="172" spans="2:47" s="1" customFormat="1" ht="27">
      <c r="B172" s="40"/>
      <c r="C172" s="62"/>
      <c r="D172" s="204" t="s">
        <v>143</v>
      </c>
      <c r="E172" s="62"/>
      <c r="F172" s="205" t="s">
        <v>575</v>
      </c>
      <c r="G172" s="62"/>
      <c r="H172" s="62"/>
      <c r="I172" s="162"/>
      <c r="J172" s="62"/>
      <c r="K172" s="62"/>
      <c r="L172" s="60"/>
      <c r="M172" s="206"/>
      <c r="N172" s="41"/>
      <c r="O172" s="41"/>
      <c r="P172" s="41"/>
      <c r="Q172" s="41"/>
      <c r="R172" s="41"/>
      <c r="S172" s="41"/>
      <c r="T172" s="77"/>
      <c r="AT172" s="23" t="s">
        <v>143</v>
      </c>
      <c r="AU172" s="23" t="s">
        <v>134</v>
      </c>
    </row>
    <row r="173" spans="2:51" s="13" customFormat="1" ht="13.5">
      <c r="B173" s="251"/>
      <c r="C173" s="252"/>
      <c r="D173" s="204" t="s">
        <v>162</v>
      </c>
      <c r="E173" s="253" t="s">
        <v>22</v>
      </c>
      <c r="F173" s="254" t="s">
        <v>576</v>
      </c>
      <c r="G173" s="252"/>
      <c r="H173" s="255" t="s">
        <v>22</v>
      </c>
      <c r="I173" s="256"/>
      <c r="J173" s="252"/>
      <c r="K173" s="252"/>
      <c r="L173" s="257"/>
      <c r="M173" s="258"/>
      <c r="N173" s="259"/>
      <c r="O173" s="259"/>
      <c r="P173" s="259"/>
      <c r="Q173" s="259"/>
      <c r="R173" s="259"/>
      <c r="S173" s="259"/>
      <c r="T173" s="260"/>
      <c r="AT173" s="261" t="s">
        <v>162</v>
      </c>
      <c r="AU173" s="261" t="s">
        <v>134</v>
      </c>
      <c r="AV173" s="13" t="s">
        <v>24</v>
      </c>
      <c r="AW173" s="13" t="s">
        <v>164</v>
      </c>
      <c r="AX173" s="13" t="s">
        <v>73</v>
      </c>
      <c r="AY173" s="261" t="s">
        <v>133</v>
      </c>
    </row>
    <row r="174" spans="2:51" s="11" customFormat="1" ht="13.5">
      <c r="B174" s="209"/>
      <c r="C174" s="210"/>
      <c r="D174" s="204" t="s">
        <v>162</v>
      </c>
      <c r="E174" s="220" t="s">
        <v>22</v>
      </c>
      <c r="F174" s="221" t="s">
        <v>577</v>
      </c>
      <c r="G174" s="210"/>
      <c r="H174" s="222">
        <v>9.6</v>
      </c>
      <c r="I174" s="214"/>
      <c r="J174" s="210"/>
      <c r="K174" s="210"/>
      <c r="L174" s="215"/>
      <c r="M174" s="216"/>
      <c r="N174" s="217"/>
      <c r="O174" s="217"/>
      <c r="P174" s="217"/>
      <c r="Q174" s="217"/>
      <c r="R174" s="217"/>
      <c r="S174" s="217"/>
      <c r="T174" s="218"/>
      <c r="AT174" s="219" t="s">
        <v>162</v>
      </c>
      <c r="AU174" s="219" t="s">
        <v>134</v>
      </c>
      <c r="AV174" s="11" t="s">
        <v>82</v>
      </c>
      <c r="AW174" s="11" t="s">
        <v>164</v>
      </c>
      <c r="AX174" s="11" t="s">
        <v>73</v>
      </c>
      <c r="AY174" s="219" t="s">
        <v>133</v>
      </c>
    </row>
    <row r="175" spans="2:51" s="13" customFormat="1" ht="13.5">
      <c r="B175" s="251"/>
      <c r="C175" s="252"/>
      <c r="D175" s="204" t="s">
        <v>162</v>
      </c>
      <c r="E175" s="253" t="s">
        <v>22</v>
      </c>
      <c r="F175" s="254" t="s">
        <v>578</v>
      </c>
      <c r="G175" s="252"/>
      <c r="H175" s="255" t="s">
        <v>22</v>
      </c>
      <c r="I175" s="256"/>
      <c r="J175" s="252"/>
      <c r="K175" s="252"/>
      <c r="L175" s="257"/>
      <c r="M175" s="258"/>
      <c r="N175" s="259"/>
      <c r="O175" s="259"/>
      <c r="P175" s="259"/>
      <c r="Q175" s="259"/>
      <c r="R175" s="259"/>
      <c r="S175" s="259"/>
      <c r="T175" s="260"/>
      <c r="AT175" s="261" t="s">
        <v>162</v>
      </c>
      <c r="AU175" s="261" t="s">
        <v>134</v>
      </c>
      <c r="AV175" s="13" t="s">
        <v>24</v>
      </c>
      <c r="AW175" s="13" t="s">
        <v>164</v>
      </c>
      <c r="AX175" s="13" t="s">
        <v>73</v>
      </c>
      <c r="AY175" s="261" t="s">
        <v>133</v>
      </c>
    </row>
    <row r="176" spans="2:51" s="11" customFormat="1" ht="13.5">
      <c r="B176" s="209"/>
      <c r="C176" s="210"/>
      <c r="D176" s="204" t="s">
        <v>162</v>
      </c>
      <c r="E176" s="220" t="s">
        <v>22</v>
      </c>
      <c r="F176" s="221" t="s">
        <v>579</v>
      </c>
      <c r="G176" s="210"/>
      <c r="H176" s="222">
        <v>8</v>
      </c>
      <c r="I176" s="214"/>
      <c r="J176" s="210"/>
      <c r="K176" s="210"/>
      <c r="L176" s="215"/>
      <c r="M176" s="216"/>
      <c r="N176" s="217"/>
      <c r="O176" s="217"/>
      <c r="P176" s="217"/>
      <c r="Q176" s="217"/>
      <c r="R176" s="217"/>
      <c r="S176" s="217"/>
      <c r="T176" s="218"/>
      <c r="AT176" s="219" t="s">
        <v>162</v>
      </c>
      <c r="AU176" s="219" t="s">
        <v>134</v>
      </c>
      <c r="AV176" s="11" t="s">
        <v>82</v>
      </c>
      <c r="AW176" s="11" t="s">
        <v>164</v>
      </c>
      <c r="AX176" s="11" t="s">
        <v>73</v>
      </c>
      <c r="AY176" s="219" t="s">
        <v>133</v>
      </c>
    </row>
    <row r="177" spans="2:51" s="12" customFormat="1" ht="13.5">
      <c r="B177" s="223"/>
      <c r="C177" s="224"/>
      <c r="D177" s="207" t="s">
        <v>162</v>
      </c>
      <c r="E177" s="225" t="s">
        <v>22</v>
      </c>
      <c r="F177" s="226" t="s">
        <v>224</v>
      </c>
      <c r="G177" s="224"/>
      <c r="H177" s="227">
        <v>17.6</v>
      </c>
      <c r="I177" s="228"/>
      <c r="J177" s="224"/>
      <c r="K177" s="224"/>
      <c r="L177" s="229"/>
      <c r="M177" s="230"/>
      <c r="N177" s="231"/>
      <c r="O177" s="231"/>
      <c r="P177" s="231"/>
      <c r="Q177" s="231"/>
      <c r="R177" s="231"/>
      <c r="S177" s="231"/>
      <c r="T177" s="232"/>
      <c r="AT177" s="233" t="s">
        <v>162</v>
      </c>
      <c r="AU177" s="233" t="s">
        <v>134</v>
      </c>
      <c r="AV177" s="12" t="s">
        <v>141</v>
      </c>
      <c r="AW177" s="12" t="s">
        <v>164</v>
      </c>
      <c r="AX177" s="12" t="s">
        <v>24</v>
      </c>
      <c r="AY177" s="233" t="s">
        <v>133</v>
      </c>
    </row>
    <row r="178" spans="2:65" s="1" customFormat="1" ht="31.5" customHeight="1">
      <c r="B178" s="40"/>
      <c r="C178" s="192" t="s">
        <v>9</v>
      </c>
      <c r="D178" s="192" t="s">
        <v>136</v>
      </c>
      <c r="E178" s="193" t="s">
        <v>238</v>
      </c>
      <c r="F178" s="194" t="s">
        <v>239</v>
      </c>
      <c r="G178" s="195" t="s">
        <v>149</v>
      </c>
      <c r="H178" s="196">
        <v>41.54</v>
      </c>
      <c r="I178" s="197"/>
      <c r="J178" s="198">
        <f>ROUND(I178*H178,2)</f>
        <v>0</v>
      </c>
      <c r="K178" s="194" t="s">
        <v>140</v>
      </c>
      <c r="L178" s="60"/>
      <c r="M178" s="199" t="s">
        <v>22</v>
      </c>
      <c r="N178" s="200" t="s">
        <v>44</v>
      </c>
      <c r="O178" s="41"/>
      <c r="P178" s="201">
        <f>O178*H178</f>
        <v>0</v>
      </c>
      <c r="Q178" s="201">
        <v>0</v>
      </c>
      <c r="R178" s="201">
        <f>Q178*H178</f>
        <v>0</v>
      </c>
      <c r="S178" s="201">
        <v>0.046</v>
      </c>
      <c r="T178" s="202">
        <f>S178*H178</f>
        <v>1.9108399999999999</v>
      </c>
      <c r="AR178" s="23" t="s">
        <v>141</v>
      </c>
      <c r="AT178" s="23" t="s">
        <v>136</v>
      </c>
      <c r="AU178" s="23" t="s">
        <v>134</v>
      </c>
      <c r="AY178" s="23" t="s">
        <v>133</v>
      </c>
      <c r="BE178" s="203">
        <f>IF(N178="základní",J178,0)</f>
        <v>0</v>
      </c>
      <c r="BF178" s="203">
        <f>IF(N178="snížená",J178,0)</f>
        <v>0</v>
      </c>
      <c r="BG178" s="203">
        <f>IF(N178="zákl. přenesená",J178,0)</f>
        <v>0</v>
      </c>
      <c r="BH178" s="203">
        <f>IF(N178="sníž. přenesená",J178,0)</f>
        <v>0</v>
      </c>
      <c r="BI178" s="203">
        <f>IF(N178="nulová",J178,0)</f>
        <v>0</v>
      </c>
      <c r="BJ178" s="23" t="s">
        <v>24</v>
      </c>
      <c r="BK178" s="203">
        <f>ROUND(I178*H178,2)</f>
        <v>0</v>
      </c>
      <c r="BL178" s="23" t="s">
        <v>141</v>
      </c>
      <c r="BM178" s="23" t="s">
        <v>580</v>
      </c>
    </row>
    <row r="179" spans="2:47" s="1" customFormat="1" ht="27">
      <c r="B179" s="40"/>
      <c r="C179" s="62"/>
      <c r="D179" s="204" t="s">
        <v>151</v>
      </c>
      <c r="E179" s="62"/>
      <c r="F179" s="205" t="s">
        <v>241</v>
      </c>
      <c r="G179" s="62"/>
      <c r="H179" s="62"/>
      <c r="I179" s="162"/>
      <c r="J179" s="62"/>
      <c r="K179" s="62"/>
      <c r="L179" s="60"/>
      <c r="M179" s="206"/>
      <c r="N179" s="41"/>
      <c r="O179" s="41"/>
      <c r="P179" s="41"/>
      <c r="Q179" s="41"/>
      <c r="R179" s="41"/>
      <c r="S179" s="41"/>
      <c r="T179" s="77"/>
      <c r="AT179" s="23" t="s">
        <v>151</v>
      </c>
      <c r="AU179" s="23" t="s">
        <v>134</v>
      </c>
    </row>
    <row r="180" spans="2:47" s="1" customFormat="1" ht="27">
      <c r="B180" s="40"/>
      <c r="C180" s="62"/>
      <c r="D180" s="204" t="s">
        <v>143</v>
      </c>
      <c r="E180" s="62"/>
      <c r="F180" s="205" t="s">
        <v>581</v>
      </c>
      <c r="G180" s="62"/>
      <c r="H180" s="62"/>
      <c r="I180" s="162"/>
      <c r="J180" s="62"/>
      <c r="K180" s="62"/>
      <c r="L180" s="60"/>
      <c r="M180" s="206"/>
      <c r="N180" s="41"/>
      <c r="O180" s="41"/>
      <c r="P180" s="41"/>
      <c r="Q180" s="41"/>
      <c r="R180" s="41"/>
      <c r="S180" s="41"/>
      <c r="T180" s="77"/>
      <c r="AT180" s="23" t="s">
        <v>143</v>
      </c>
      <c r="AU180" s="23" t="s">
        <v>134</v>
      </c>
    </row>
    <row r="181" spans="2:51" s="13" customFormat="1" ht="13.5">
      <c r="B181" s="251"/>
      <c r="C181" s="252"/>
      <c r="D181" s="204" t="s">
        <v>162</v>
      </c>
      <c r="E181" s="253" t="s">
        <v>22</v>
      </c>
      <c r="F181" s="254" t="s">
        <v>531</v>
      </c>
      <c r="G181" s="252"/>
      <c r="H181" s="255" t="s">
        <v>22</v>
      </c>
      <c r="I181" s="256"/>
      <c r="J181" s="252"/>
      <c r="K181" s="252"/>
      <c r="L181" s="257"/>
      <c r="M181" s="258"/>
      <c r="N181" s="259"/>
      <c r="O181" s="259"/>
      <c r="P181" s="259"/>
      <c r="Q181" s="259"/>
      <c r="R181" s="259"/>
      <c r="S181" s="259"/>
      <c r="T181" s="260"/>
      <c r="AT181" s="261" t="s">
        <v>162</v>
      </c>
      <c r="AU181" s="261" t="s">
        <v>134</v>
      </c>
      <c r="AV181" s="13" t="s">
        <v>24</v>
      </c>
      <c r="AW181" s="13" t="s">
        <v>164</v>
      </c>
      <c r="AX181" s="13" t="s">
        <v>73</v>
      </c>
      <c r="AY181" s="261" t="s">
        <v>133</v>
      </c>
    </row>
    <row r="182" spans="2:51" s="11" customFormat="1" ht="13.5">
      <c r="B182" s="209"/>
      <c r="C182" s="210"/>
      <c r="D182" s="204" t="s">
        <v>162</v>
      </c>
      <c r="E182" s="220" t="s">
        <v>22</v>
      </c>
      <c r="F182" s="221" t="s">
        <v>582</v>
      </c>
      <c r="G182" s="210"/>
      <c r="H182" s="222">
        <v>18.09</v>
      </c>
      <c r="I182" s="214"/>
      <c r="J182" s="210"/>
      <c r="K182" s="210"/>
      <c r="L182" s="215"/>
      <c r="M182" s="216"/>
      <c r="N182" s="217"/>
      <c r="O182" s="217"/>
      <c r="P182" s="217"/>
      <c r="Q182" s="217"/>
      <c r="R182" s="217"/>
      <c r="S182" s="217"/>
      <c r="T182" s="218"/>
      <c r="AT182" s="219" t="s">
        <v>162</v>
      </c>
      <c r="AU182" s="219" t="s">
        <v>134</v>
      </c>
      <c r="AV182" s="11" t="s">
        <v>82</v>
      </c>
      <c r="AW182" s="11" t="s">
        <v>164</v>
      </c>
      <c r="AX182" s="11" t="s">
        <v>73</v>
      </c>
      <c r="AY182" s="219" t="s">
        <v>133</v>
      </c>
    </row>
    <row r="183" spans="2:51" s="13" customFormat="1" ht="13.5">
      <c r="B183" s="251"/>
      <c r="C183" s="252"/>
      <c r="D183" s="204" t="s">
        <v>162</v>
      </c>
      <c r="E183" s="253" t="s">
        <v>22</v>
      </c>
      <c r="F183" s="254" t="s">
        <v>532</v>
      </c>
      <c r="G183" s="252"/>
      <c r="H183" s="255" t="s">
        <v>22</v>
      </c>
      <c r="I183" s="256"/>
      <c r="J183" s="252"/>
      <c r="K183" s="252"/>
      <c r="L183" s="257"/>
      <c r="M183" s="258"/>
      <c r="N183" s="259"/>
      <c r="O183" s="259"/>
      <c r="P183" s="259"/>
      <c r="Q183" s="259"/>
      <c r="R183" s="259"/>
      <c r="S183" s="259"/>
      <c r="T183" s="260"/>
      <c r="AT183" s="261" t="s">
        <v>162</v>
      </c>
      <c r="AU183" s="261" t="s">
        <v>134</v>
      </c>
      <c r="AV183" s="13" t="s">
        <v>24</v>
      </c>
      <c r="AW183" s="13" t="s">
        <v>164</v>
      </c>
      <c r="AX183" s="13" t="s">
        <v>73</v>
      </c>
      <c r="AY183" s="261" t="s">
        <v>133</v>
      </c>
    </row>
    <row r="184" spans="2:51" s="11" customFormat="1" ht="13.5">
      <c r="B184" s="209"/>
      <c r="C184" s="210"/>
      <c r="D184" s="204" t="s">
        <v>162</v>
      </c>
      <c r="E184" s="220" t="s">
        <v>22</v>
      </c>
      <c r="F184" s="221" t="s">
        <v>243</v>
      </c>
      <c r="G184" s="210"/>
      <c r="H184" s="222">
        <v>23.45</v>
      </c>
      <c r="I184" s="214"/>
      <c r="J184" s="210"/>
      <c r="K184" s="210"/>
      <c r="L184" s="215"/>
      <c r="M184" s="216"/>
      <c r="N184" s="217"/>
      <c r="O184" s="217"/>
      <c r="P184" s="217"/>
      <c r="Q184" s="217"/>
      <c r="R184" s="217"/>
      <c r="S184" s="217"/>
      <c r="T184" s="218"/>
      <c r="AT184" s="219" t="s">
        <v>162</v>
      </c>
      <c r="AU184" s="219" t="s">
        <v>134</v>
      </c>
      <c r="AV184" s="11" t="s">
        <v>82</v>
      </c>
      <c r="AW184" s="11" t="s">
        <v>164</v>
      </c>
      <c r="AX184" s="11" t="s">
        <v>73</v>
      </c>
      <c r="AY184" s="219" t="s">
        <v>133</v>
      </c>
    </row>
    <row r="185" spans="2:51" s="12" customFormat="1" ht="13.5">
      <c r="B185" s="223"/>
      <c r="C185" s="224"/>
      <c r="D185" s="207" t="s">
        <v>162</v>
      </c>
      <c r="E185" s="225" t="s">
        <v>22</v>
      </c>
      <c r="F185" s="226" t="s">
        <v>224</v>
      </c>
      <c r="G185" s="224"/>
      <c r="H185" s="227">
        <v>41.54</v>
      </c>
      <c r="I185" s="228"/>
      <c r="J185" s="224"/>
      <c r="K185" s="224"/>
      <c r="L185" s="229"/>
      <c r="M185" s="230"/>
      <c r="N185" s="231"/>
      <c r="O185" s="231"/>
      <c r="P185" s="231"/>
      <c r="Q185" s="231"/>
      <c r="R185" s="231"/>
      <c r="S185" s="231"/>
      <c r="T185" s="232"/>
      <c r="AT185" s="233" t="s">
        <v>162</v>
      </c>
      <c r="AU185" s="233" t="s">
        <v>134</v>
      </c>
      <c r="AV185" s="12" t="s">
        <v>141</v>
      </c>
      <c r="AW185" s="12" t="s">
        <v>164</v>
      </c>
      <c r="AX185" s="12" t="s">
        <v>24</v>
      </c>
      <c r="AY185" s="233" t="s">
        <v>133</v>
      </c>
    </row>
    <row r="186" spans="2:65" s="1" customFormat="1" ht="31.5" customHeight="1">
      <c r="B186" s="40"/>
      <c r="C186" s="192" t="s">
        <v>268</v>
      </c>
      <c r="D186" s="192" t="s">
        <v>136</v>
      </c>
      <c r="E186" s="193" t="s">
        <v>245</v>
      </c>
      <c r="F186" s="194" t="s">
        <v>246</v>
      </c>
      <c r="G186" s="195" t="s">
        <v>149</v>
      </c>
      <c r="H186" s="196">
        <v>1.776</v>
      </c>
      <c r="I186" s="197"/>
      <c r="J186" s="198">
        <f>ROUND(I186*H186,2)</f>
        <v>0</v>
      </c>
      <c r="K186" s="194" t="s">
        <v>140</v>
      </c>
      <c r="L186" s="60"/>
      <c r="M186" s="199" t="s">
        <v>22</v>
      </c>
      <c r="N186" s="200" t="s">
        <v>44</v>
      </c>
      <c r="O186" s="41"/>
      <c r="P186" s="201">
        <f>O186*H186</f>
        <v>0</v>
      </c>
      <c r="Q186" s="201">
        <v>0</v>
      </c>
      <c r="R186" s="201">
        <f>Q186*H186</f>
        <v>0</v>
      </c>
      <c r="S186" s="201">
        <v>0.068</v>
      </c>
      <c r="T186" s="202">
        <f>S186*H186</f>
        <v>0.12076800000000001</v>
      </c>
      <c r="AR186" s="23" t="s">
        <v>141</v>
      </c>
      <c r="AT186" s="23" t="s">
        <v>136</v>
      </c>
      <c r="AU186" s="23" t="s">
        <v>134</v>
      </c>
      <c r="AY186" s="23" t="s">
        <v>133</v>
      </c>
      <c r="BE186" s="203">
        <f>IF(N186="základní",J186,0)</f>
        <v>0</v>
      </c>
      <c r="BF186" s="203">
        <f>IF(N186="snížená",J186,0)</f>
        <v>0</v>
      </c>
      <c r="BG186" s="203">
        <f>IF(N186="zákl. přenesená",J186,0)</f>
        <v>0</v>
      </c>
      <c r="BH186" s="203">
        <f>IF(N186="sníž. přenesená",J186,0)</f>
        <v>0</v>
      </c>
      <c r="BI186" s="203">
        <f>IF(N186="nulová",J186,0)</f>
        <v>0</v>
      </c>
      <c r="BJ186" s="23" t="s">
        <v>24</v>
      </c>
      <c r="BK186" s="203">
        <f>ROUND(I186*H186,2)</f>
        <v>0</v>
      </c>
      <c r="BL186" s="23" t="s">
        <v>141</v>
      </c>
      <c r="BM186" s="23" t="s">
        <v>583</v>
      </c>
    </row>
    <row r="187" spans="2:47" s="1" customFormat="1" ht="27">
      <c r="B187" s="40"/>
      <c r="C187" s="62"/>
      <c r="D187" s="204" t="s">
        <v>151</v>
      </c>
      <c r="E187" s="62"/>
      <c r="F187" s="205" t="s">
        <v>248</v>
      </c>
      <c r="G187" s="62"/>
      <c r="H187" s="62"/>
      <c r="I187" s="162"/>
      <c r="J187" s="62"/>
      <c r="K187" s="62"/>
      <c r="L187" s="60"/>
      <c r="M187" s="206"/>
      <c r="N187" s="41"/>
      <c r="O187" s="41"/>
      <c r="P187" s="41"/>
      <c r="Q187" s="41"/>
      <c r="R187" s="41"/>
      <c r="S187" s="41"/>
      <c r="T187" s="77"/>
      <c r="AT187" s="23" t="s">
        <v>151</v>
      </c>
      <c r="AU187" s="23" t="s">
        <v>134</v>
      </c>
    </row>
    <row r="188" spans="2:47" s="1" customFormat="1" ht="27">
      <c r="B188" s="40"/>
      <c r="C188" s="62"/>
      <c r="D188" s="207" t="s">
        <v>143</v>
      </c>
      <c r="E188" s="62"/>
      <c r="F188" s="208" t="s">
        <v>249</v>
      </c>
      <c r="G188" s="62"/>
      <c r="H188" s="62"/>
      <c r="I188" s="162"/>
      <c r="J188" s="62"/>
      <c r="K188" s="62"/>
      <c r="L188" s="60"/>
      <c r="M188" s="206"/>
      <c r="N188" s="41"/>
      <c r="O188" s="41"/>
      <c r="P188" s="41"/>
      <c r="Q188" s="41"/>
      <c r="R188" s="41"/>
      <c r="S188" s="41"/>
      <c r="T188" s="77"/>
      <c r="AT188" s="23" t="s">
        <v>143</v>
      </c>
      <c r="AU188" s="23" t="s">
        <v>134</v>
      </c>
    </row>
    <row r="189" spans="2:65" s="1" customFormat="1" ht="44.25" customHeight="1">
      <c r="B189" s="40"/>
      <c r="C189" s="192" t="s">
        <v>273</v>
      </c>
      <c r="D189" s="192" t="s">
        <v>136</v>
      </c>
      <c r="E189" s="193" t="s">
        <v>251</v>
      </c>
      <c r="F189" s="194" t="s">
        <v>252</v>
      </c>
      <c r="G189" s="195" t="s">
        <v>253</v>
      </c>
      <c r="H189" s="196">
        <v>5.25</v>
      </c>
      <c r="I189" s="197"/>
      <c r="J189" s="198">
        <f>ROUND(I189*H189,2)</f>
        <v>0</v>
      </c>
      <c r="K189" s="194" t="s">
        <v>140</v>
      </c>
      <c r="L189" s="60"/>
      <c r="M189" s="199" t="s">
        <v>22</v>
      </c>
      <c r="N189" s="200" t="s">
        <v>44</v>
      </c>
      <c r="O189" s="41"/>
      <c r="P189" s="201">
        <f>O189*H189</f>
        <v>0</v>
      </c>
      <c r="Q189" s="201">
        <v>0</v>
      </c>
      <c r="R189" s="201">
        <f>Q189*H189</f>
        <v>0</v>
      </c>
      <c r="S189" s="201">
        <v>0</v>
      </c>
      <c r="T189" s="202">
        <f>S189*H189</f>
        <v>0</v>
      </c>
      <c r="AR189" s="23" t="s">
        <v>141</v>
      </c>
      <c r="AT189" s="23" t="s">
        <v>136</v>
      </c>
      <c r="AU189" s="23" t="s">
        <v>134</v>
      </c>
      <c r="AY189" s="23" t="s">
        <v>133</v>
      </c>
      <c r="BE189" s="203">
        <f>IF(N189="základní",J189,0)</f>
        <v>0</v>
      </c>
      <c r="BF189" s="203">
        <f>IF(N189="snížená",J189,0)</f>
        <v>0</v>
      </c>
      <c r="BG189" s="203">
        <f>IF(N189="zákl. přenesená",J189,0)</f>
        <v>0</v>
      </c>
      <c r="BH189" s="203">
        <f>IF(N189="sníž. přenesená",J189,0)</f>
        <v>0</v>
      </c>
      <c r="BI189" s="203">
        <f>IF(N189="nulová",J189,0)</f>
        <v>0</v>
      </c>
      <c r="BJ189" s="23" t="s">
        <v>24</v>
      </c>
      <c r="BK189" s="203">
        <f>ROUND(I189*H189,2)</f>
        <v>0</v>
      </c>
      <c r="BL189" s="23" t="s">
        <v>141</v>
      </c>
      <c r="BM189" s="23" t="s">
        <v>584</v>
      </c>
    </row>
    <row r="190" spans="2:47" s="1" customFormat="1" ht="54">
      <c r="B190" s="40"/>
      <c r="C190" s="62"/>
      <c r="D190" s="207" t="s">
        <v>151</v>
      </c>
      <c r="E190" s="62"/>
      <c r="F190" s="208" t="s">
        <v>255</v>
      </c>
      <c r="G190" s="62"/>
      <c r="H190" s="62"/>
      <c r="I190" s="162"/>
      <c r="J190" s="62"/>
      <c r="K190" s="62"/>
      <c r="L190" s="60"/>
      <c r="M190" s="206"/>
      <c r="N190" s="41"/>
      <c r="O190" s="41"/>
      <c r="P190" s="41"/>
      <c r="Q190" s="41"/>
      <c r="R190" s="41"/>
      <c r="S190" s="41"/>
      <c r="T190" s="77"/>
      <c r="AT190" s="23" t="s">
        <v>151</v>
      </c>
      <c r="AU190" s="23" t="s">
        <v>134</v>
      </c>
    </row>
    <row r="191" spans="2:65" s="1" customFormat="1" ht="31.5" customHeight="1">
      <c r="B191" s="40"/>
      <c r="C191" s="192" t="s">
        <v>282</v>
      </c>
      <c r="D191" s="192" t="s">
        <v>136</v>
      </c>
      <c r="E191" s="193" t="s">
        <v>261</v>
      </c>
      <c r="F191" s="194" t="s">
        <v>262</v>
      </c>
      <c r="G191" s="195" t="s">
        <v>253</v>
      </c>
      <c r="H191" s="196">
        <v>10.5</v>
      </c>
      <c r="I191" s="197"/>
      <c r="J191" s="198">
        <f>ROUND(I191*H191,2)</f>
        <v>0</v>
      </c>
      <c r="K191" s="194" t="s">
        <v>140</v>
      </c>
      <c r="L191" s="60"/>
      <c r="M191" s="199" t="s">
        <v>22</v>
      </c>
      <c r="N191" s="200" t="s">
        <v>44</v>
      </c>
      <c r="O191" s="41"/>
      <c r="P191" s="201">
        <f>O191*H191</f>
        <v>0</v>
      </c>
      <c r="Q191" s="201">
        <v>0</v>
      </c>
      <c r="R191" s="201">
        <f>Q191*H191</f>
        <v>0</v>
      </c>
      <c r="S191" s="201">
        <v>0</v>
      </c>
      <c r="T191" s="202">
        <f>S191*H191</f>
        <v>0</v>
      </c>
      <c r="AR191" s="23" t="s">
        <v>141</v>
      </c>
      <c r="AT191" s="23" t="s">
        <v>136</v>
      </c>
      <c r="AU191" s="23" t="s">
        <v>134</v>
      </c>
      <c r="AY191" s="23" t="s">
        <v>133</v>
      </c>
      <c r="BE191" s="203">
        <f>IF(N191="základní",J191,0)</f>
        <v>0</v>
      </c>
      <c r="BF191" s="203">
        <f>IF(N191="snížená",J191,0)</f>
        <v>0</v>
      </c>
      <c r="BG191" s="203">
        <f>IF(N191="zákl. přenesená",J191,0)</f>
        <v>0</v>
      </c>
      <c r="BH191" s="203">
        <f>IF(N191="sníž. přenesená",J191,0)</f>
        <v>0</v>
      </c>
      <c r="BI191" s="203">
        <f>IF(N191="nulová",J191,0)</f>
        <v>0</v>
      </c>
      <c r="BJ191" s="23" t="s">
        <v>24</v>
      </c>
      <c r="BK191" s="203">
        <f>ROUND(I191*H191,2)</f>
        <v>0</v>
      </c>
      <c r="BL191" s="23" t="s">
        <v>141</v>
      </c>
      <c r="BM191" s="23" t="s">
        <v>585</v>
      </c>
    </row>
    <row r="192" spans="2:47" s="1" customFormat="1" ht="121.5">
      <c r="B192" s="40"/>
      <c r="C192" s="62"/>
      <c r="D192" s="207" t="s">
        <v>151</v>
      </c>
      <c r="E192" s="62"/>
      <c r="F192" s="208" t="s">
        <v>264</v>
      </c>
      <c r="G192" s="62"/>
      <c r="H192" s="62"/>
      <c r="I192" s="162"/>
      <c r="J192" s="62"/>
      <c r="K192" s="62"/>
      <c r="L192" s="60"/>
      <c r="M192" s="206"/>
      <c r="N192" s="41"/>
      <c r="O192" s="41"/>
      <c r="P192" s="41"/>
      <c r="Q192" s="41"/>
      <c r="R192" s="41"/>
      <c r="S192" s="41"/>
      <c r="T192" s="77"/>
      <c r="AT192" s="23" t="s">
        <v>151</v>
      </c>
      <c r="AU192" s="23" t="s">
        <v>134</v>
      </c>
    </row>
    <row r="193" spans="2:65" s="1" customFormat="1" ht="44.25" customHeight="1">
      <c r="B193" s="40"/>
      <c r="C193" s="192" t="s">
        <v>288</v>
      </c>
      <c r="D193" s="192" t="s">
        <v>136</v>
      </c>
      <c r="E193" s="193" t="s">
        <v>265</v>
      </c>
      <c r="F193" s="194" t="s">
        <v>266</v>
      </c>
      <c r="G193" s="195" t="s">
        <v>253</v>
      </c>
      <c r="H193" s="196">
        <v>52.5</v>
      </c>
      <c r="I193" s="197"/>
      <c r="J193" s="198">
        <f>ROUND(I193*H193,2)</f>
        <v>0</v>
      </c>
      <c r="K193" s="194" t="s">
        <v>140</v>
      </c>
      <c r="L193" s="60"/>
      <c r="M193" s="199" t="s">
        <v>22</v>
      </c>
      <c r="N193" s="200" t="s">
        <v>44</v>
      </c>
      <c r="O193" s="41"/>
      <c r="P193" s="201">
        <f>O193*H193</f>
        <v>0</v>
      </c>
      <c r="Q193" s="201">
        <v>0</v>
      </c>
      <c r="R193" s="201">
        <f>Q193*H193</f>
        <v>0</v>
      </c>
      <c r="S193" s="201">
        <v>0</v>
      </c>
      <c r="T193" s="202">
        <f>S193*H193</f>
        <v>0</v>
      </c>
      <c r="AR193" s="23" t="s">
        <v>141</v>
      </c>
      <c r="AT193" s="23" t="s">
        <v>136</v>
      </c>
      <c r="AU193" s="23" t="s">
        <v>134</v>
      </c>
      <c r="AY193" s="23" t="s">
        <v>133</v>
      </c>
      <c r="BE193" s="203">
        <f>IF(N193="základní",J193,0)</f>
        <v>0</v>
      </c>
      <c r="BF193" s="203">
        <f>IF(N193="snížená",J193,0)</f>
        <v>0</v>
      </c>
      <c r="BG193" s="203">
        <f>IF(N193="zákl. přenesená",J193,0)</f>
        <v>0</v>
      </c>
      <c r="BH193" s="203">
        <f>IF(N193="sníž. přenesená",J193,0)</f>
        <v>0</v>
      </c>
      <c r="BI193" s="203">
        <f>IF(N193="nulová",J193,0)</f>
        <v>0</v>
      </c>
      <c r="BJ193" s="23" t="s">
        <v>24</v>
      </c>
      <c r="BK193" s="203">
        <f>ROUND(I193*H193,2)</f>
        <v>0</v>
      </c>
      <c r="BL193" s="23" t="s">
        <v>141</v>
      </c>
      <c r="BM193" s="23" t="s">
        <v>586</v>
      </c>
    </row>
    <row r="194" spans="2:47" s="1" customFormat="1" ht="121.5">
      <c r="B194" s="40"/>
      <c r="C194" s="62"/>
      <c r="D194" s="207" t="s">
        <v>151</v>
      </c>
      <c r="E194" s="62"/>
      <c r="F194" s="208" t="s">
        <v>264</v>
      </c>
      <c r="G194" s="62"/>
      <c r="H194" s="62"/>
      <c r="I194" s="162"/>
      <c r="J194" s="62"/>
      <c r="K194" s="62"/>
      <c r="L194" s="60"/>
      <c r="M194" s="206"/>
      <c r="N194" s="41"/>
      <c r="O194" s="41"/>
      <c r="P194" s="41"/>
      <c r="Q194" s="41"/>
      <c r="R194" s="41"/>
      <c r="S194" s="41"/>
      <c r="T194" s="77"/>
      <c r="AT194" s="23" t="s">
        <v>151</v>
      </c>
      <c r="AU194" s="23" t="s">
        <v>134</v>
      </c>
    </row>
    <row r="195" spans="2:65" s="1" customFormat="1" ht="31.5" customHeight="1">
      <c r="B195" s="40"/>
      <c r="C195" s="192" t="s">
        <v>296</v>
      </c>
      <c r="D195" s="192" t="s">
        <v>136</v>
      </c>
      <c r="E195" s="193" t="s">
        <v>269</v>
      </c>
      <c r="F195" s="194" t="s">
        <v>270</v>
      </c>
      <c r="G195" s="195" t="s">
        <v>253</v>
      </c>
      <c r="H195" s="196">
        <v>10.5</v>
      </c>
      <c r="I195" s="197"/>
      <c r="J195" s="198">
        <f>ROUND(I195*H195,2)</f>
        <v>0</v>
      </c>
      <c r="K195" s="194" t="s">
        <v>140</v>
      </c>
      <c r="L195" s="60"/>
      <c r="M195" s="199" t="s">
        <v>22</v>
      </c>
      <c r="N195" s="200" t="s">
        <v>44</v>
      </c>
      <c r="O195" s="41"/>
      <c r="P195" s="201">
        <f>O195*H195</f>
        <v>0</v>
      </c>
      <c r="Q195" s="201">
        <v>0</v>
      </c>
      <c r="R195" s="201">
        <f>Q195*H195</f>
        <v>0</v>
      </c>
      <c r="S195" s="201">
        <v>0</v>
      </c>
      <c r="T195" s="202">
        <f>S195*H195</f>
        <v>0</v>
      </c>
      <c r="AR195" s="23" t="s">
        <v>141</v>
      </c>
      <c r="AT195" s="23" t="s">
        <v>136</v>
      </c>
      <c r="AU195" s="23" t="s">
        <v>134</v>
      </c>
      <c r="AY195" s="23" t="s">
        <v>133</v>
      </c>
      <c r="BE195" s="203">
        <f>IF(N195="základní",J195,0)</f>
        <v>0</v>
      </c>
      <c r="BF195" s="203">
        <f>IF(N195="snížená",J195,0)</f>
        <v>0</v>
      </c>
      <c r="BG195" s="203">
        <f>IF(N195="zákl. přenesená",J195,0)</f>
        <v>0</v>
      </c>
      <c r="BH195" s="203">
        <f>IF(N195="sníž. přenesená",J195,0)</f>
        <v>0</v>
      </c>
      <c r="BI195" s="203">
        <f>IF(N195="nulová",J195,0)</f>
        <v>0</v>
      </c>
      <c r="BJ195" s="23" t="s">
        <v>24</v>
      </c>
      <c r="BK195" s="203">
        <f>ROUND(I195*H195,2)</f>
        <v>0</v>
      </c>
      <c r="BL195" s="23" t="s">
        <v>141</v>
      </c>
      <c r="BM195" s="23" t="s">
        <v>587</v>
      </c>
    </row>
    <row r="196" spans="2:47" s="1" customFormat="1" ht="81">
      <c r="B196" s="40"/>
      <c r="C196" s="62"/>
      <c r="D196" s="207" t="s">
        <v>151</v>
      </c>
      <c r="E196" s="62"/>
      <c r="F196" s="208" t="s">
        <v>272</v>
      </c>
      <c r="G196" s="62"/>
      <c r="H196" s="62"/>
      <c r="I196" s="162"/>
      <c r="J196" s="62"/>
      <c r="K196" s="62"/>
      <c r="L196" s="60"/>
      <c r="M196" s="206"/>
      <c r="N196" s="41"/>
      <c r="O196" s="41"/>
      <c r="P196" s="41"/>
      <c r="Q196" s="41"/>
      <c r="R196" s="41"/>
      <c r="S196" s="41"/>
      <c r="T196" s="77"/>
      <c r="AT196" s="23" t="s">
        <v>151</v>
      </c>
      <c r="AU196" s="23" t="s">
        <v>134</v>
      </c>
    </row>
    <row r="197" spans="2:65" s="1" customFormat="1" ht="31.5" customHeight="1">
      <c r="B197" s="40"/>
      <c r="C197" s="192" t="s">
        <v>301</v>
      </c>
      <c r="D197" s="192" t="s">
        <v>136</v>
      </c>
      <c r="E197" s="193" t="s">
        <v>274</v>
      </c>
      <c r="F197" s="194" t="s">
        <v>275</v>
      </c>
      <c r="G197" s="195" t="s">
        <v>253</v>
      </c>
      <c r="H197" s="196">
        <v>94.5</v>
      </c>
      <c r="I197" s="197"/>
      <c r="J197" s="198">
        <f>ROUND(I197*H197,2)</f>
        <v>0</v>
      </c>
      <c r="K197" s="194" t="s">
        <v>140</v>
      </c>
      <c r="L197" s="60"/>
      <c r="M197" s="199" t="s">
        <v>22</v>
      </c>
      <c r="N197" s="200" t="s">
        <v>44</v>
      </c>
      <c r="O197" s="41"/>
      <c r="P197" s="201">
        <f>O197*H197</f>
        <v>0</v>
      </c>
      <c r="Q197" s="201">
        <v>0</v>
      </c>
      <c r="R197" s="201">
        <f>Q197*H197</f>
        <v>0</v>
      </c>
      <c r="S197" s="201">
        <v>0</v>
      </c>
      <c r="T197" s="202">
        <f>S197*H197</f>
        <v>0</v>
      </c>
      <c r="AR197" s="23" t="s">
        <v>141</v>
      </c>
      <c r="AT197" s="23" t="s">
        <v>136</v>
      </c>
      <c r="AU197" s="23" t="s">
        <v>134</v>
      </c>
      <c r="AY197" s="23" t="s">
        <v>133</v>
      </c>
      <c r="BE197" s="203">
        <f>IF(N197="základní",J197,0)</f>
        <v>0</v>
      </c>
      <c r="BF197" s="203">
        <f>IF(N197="snížená",J197,0)</f>
        <v>0</v>
      </c>
      <c r="BG197" s="203">
        <f>IF(N197="zákl. přenesená",J197,0)</f>
        <v>0</v>
      </c>
      <c r="BH197" s="203">
        <f>IF(N197="sníž. přenesená",J197,0)</f>
        <v>0</v>
      </c>
      <c r="BI197" s="203">
        <f>IF(N197="nulová",J197,0)</f>
        <v>0</v>
      </c>
      <c r="BJ197" s="23" t="s">
        <v>24</v>
      </c>
      <c r="BK197" s="203">
        <f>ROUND(I197*H197,2)</f>
        <v>0</v>
      </c>
      <c r="BL197" s="23" t="s">
        <v>141</v>
      </c>
      <c r="BM197" s="23" t="s">
        <v>588</v>
      </c>
    </row>
    <row r="198" spans="2:47" s="1" customFormat="1" ht="81">
      <c r="B198" s="40"/>
      <c r="C198" s="62"/>
      <c r="D198" s="207" t="s">
        <v>151</v>
      </c>
      <c r="E198" s="62"/>
      <c r="F198" s="208" t="s">
        <v>272</v>
      </c>
      <c r="G198" s="62"/>
      <c r="H198" s="62"/>
      <c r="I198" s="162"/>
      <c r="J198" s="62"/>
      <c r="K198" s="62"/>
      <c r="L198" s="60"/>
      <c r="M198" s="206"/>
      <c r="N198" s="41"/>
      <c r="O198" s="41"/>
      <c r="P198" s="41"/>
      <c r="Q198" s="41"/>
      <c r="R198" s="41"/>
      <c r="S198" s="41"/>
      <c r="T198" s="77"/>
      <c r="AT198" s="23" t="s">
        <v>151</v>
      </c>
      <c r="AU198" s="23" t="s">
        <v>134</v>
      </c>
    </row>
    <row r="199" spans="2:65" s="1" customFormat="1" ht="22.5" customHeight="1">
      <c r="B199" s="40"/>
      <c r="C199" s="192" t="s">
        <v>308</v>
      </c>
      <c r="D199" s="192" t="s">
        <v>136</v>
      </c>
      <c r="E199" s="193" t="s">
        <v>278</v>
      </c>
      <c r="F199" s="194" t="s">
        <v>279</v>
      </c>
      <c r="G199" s="195" t="s">
        <v>253</v>
      </c>
      <c r="H199" s="196">
        <v>2.45</v>
      </c>
      <c r="I199" s="197"/>
      <c r="J199" s="198">
        <f>ROUND(I199*H199,2)</f>
        <v>0</v>
      </c>
      <c r="K199" s="194" t="s">
        <v>140</v>
      </c>
      <c r="L199" s="60"/>
      <c r="M199" s="199" t="s">
        <v>22</v>
      </c>
      <c r="N199" s="200" t="s">
        <v>44</v>
      </c>
      <c r="O199" s="41"/>
      <c r="P199" s="201">
        <f>O199*H199</f>
        <v>0</v>
      </c>
      <c r="Q199" s="201">
        <v>0</v>
      </c>
      <c r="R199" s="201">
        <f>Q199*H199</f>
        <v>0</v>
      </c>
      <c r="S199" s="201">
        <v>0</v>
      </c>
      <c r="T199" s="202">
        <f>S199*H199</f>
        <v>0</v>
      </c>
      <c r="AR199" s="23" t="s">
        <v>141</v>
      </c>
      <c r="AT199" s="23" t="s">
        <v>136</v>
      </c>
      <c r="AU199" s="23" t="s">
        <v>134</v>
      </c>
      <c r="AY199" s="23" t="s">
        <v>133</v>
      </c>
      <c r="BE199" s="203">
        <f>IF(N199="základní",J199,0)</f>
        <v>0</v>
      </c>
      <c r="BF199" s="203">
        <f>IF(N199="snížená",J199,0)</f>
        <v>0</v>
      </c>
      <c r="BG199" s="203">
        <f>IF(N199="zákl. přenesená",J199,0)</f>
        <v>0</v>
      </c>
      <c r="BH199" s="203">
        <f>IF(N199="sníž. přenesená",J199,0)</f>
        <v>0</v>
      </c>
      <c r="BI199" s="203">
        <f>IF(N199="nulová",J199,0)</f>
        <v>0</v>
      </c>
      <c r="BJ199" s="23" t="s">
        <v>24</v>
      </c>
      <c r="BK199" s="203">
        <f>ROUND(I199*H199,2)</f>
        <v>0</v>
      </c>
      <c r="BL199" s="23" t="s">
        <v>141</v>
      </c>
      <c r="BM199" s="23" t="s">
        <v>589</v>
      </c>
    </row>
    <row r="200" spans="2:47" s="1" customFormat="1" ht="67.5">
      <c r="B200" s="40"/>
      <c r="C200" s="62"/>
      <c r="D200" s="207" t="s">
        <v>151</v>
      </c>
      <c r="E200" s="62"/>
      <c r="F200" s="208" t="s">
        <v>281</v>
      </c>
      <c r="G200" s="62"/>
      <c r="H200" s="62"/>
      <c r="I200" s="162"/>
      <c r="J200" s="62"/>
      <c r="K200" s="62"/>
      <c r="L200" s="60"/>
      <c r="M200" s="206"/>
      <c r="N200" s="41"/>
      <c r="O200" s="41"/>
      <c r="P200" s="41"/>
      <c r="Q200" s="41"/>
      <c r="R200" s="41"/>
      <c r="S200" s="41"/>
      <c r="T200" s="77"/>
      <c r="AT200" s="23" t="s">
        <v>151</v>
      </c>
      <c r="AU200" s="23" t="s">
        <v>134</v>
      </c>
    </row>
    <row r="201" spans="2:65" s="1" customFormat="1" ht="22.5" customHeight="1">
      <c r="B201" s="40"/>
      <c r="C201" s="192" t="s">
        <v>314</v>
      </c>
      <c r="D201" s="192" t="s">
        <v>136</v>
      </c>
      <c r="E201" s="193" t="s">
        <v>283</v>
      </c>
      <c r="F201" s="194" t="s">
        <v>284</v>
      </c>
      <c r="G201" s="195" t="s">
        <v>253</v>
      </c>
      <c r="H201" s="196">
        <v>8.05</v>
      </c>
      <c r="I201" s="197"/>
      <c r="J201" s="198">
        <f>ROUND(I201*H201,2)</f>
        <v>0</v>
      </c>
      <c r="K201" s="194" t="s">
        <v>140</v>
      </c>
      <c r="L201" s="60"/>
      <c r="M201" s="199" t="s">
        <v>22</v>
      </c>
      <c r="N201" s="200" t="s">
        <v>44</v>
      </c>
      <c r="O201" s="41"/>
      <c r="P201" s="201">
        <f>O201*H201</f>
        <v>0</v>
      </c>
      <c r="Q201" s="201">
        <v>0</v>
      </c>
      <c r="R201" s="201">
        <f>Q201*H201</f>
        <v>0</v>
      </c>
      <c r="S201" s="201">
        <v>0</v>
      </c>
      <c r="T201" s="202">
        <f>S201*H201</f>
        <v>0</v>
      </c>
      <c r="AR201" s="23" t="s">
        <v>141</v>
      </c>
      <c r="AT201" s="23" t="s">
        <v>136</v>
      </c>
      <c r="AU201" s="23" t="s">
        <v>134</v>
      </c>
      <c r="AY201" s="23" t="s">
        <v>133</v>
      </c>
      <c r="BE201" s="203">
        <f>IF(N201="základní",J201,0)</f>
        <v>0</v>
      </c>
      <c r="BF201" s="203">
        <f>IF(N201="snížená",J201,0)</f>
        <v>0</v>
      </c>
      <c r="BG201" s="203">
        <f>IF(N201="zákl. přenesená",J201,0)</f>
        <v>0</v>
      </c>
      <c r="BH201" s="203">
        <f>IF(N201="sníž. přenesená",J201,0)</f>
        <v>0</v>
      </c>
      <c r="BI201" s="203">
        <f>IF(N201="nulová",J201,0)</f>
        <v>0</v>
      </c>
      <c r="BJ201" s="23" t="s">
        <v>24</v>
      </c>
      <c r="BK201" s="203">
        <f>ROUND(I201*H201,2)</f>
        <v>0</v>
      </c>
      <c r="BL201" s="23" t="s">
        <v>141</v>
      </c>
      <c r="BM201" s="23" t="s">
        <v>590</v>
      </c>
    </row>
    <row r="202" spans="2:47" s="1" customFormat="1" ht="67.5">
      <c r="B202" s="40"/>
      <c r="C202" s="62"/>
      <c r="D202" s="204" t="s">
        <v>151</v>
      </c>
      <c r="E202" s="62"/>
      <c r="F202" s="205" t="s">
        <v>281</v>
      </c>
      <c r="G202" s="62"/>
      <c r="H202" s="62"/>
      <c r="I202" s="162"/>
      <c r="J202" s="62"/>
      <c r="K202" s="62"/>
      <c r="L202" s="60"/>
      <c r="M202" s="206"/>
      <c r="N202" s="41"/>
      <c r="O202" s="41"/>
      <c r="P202" s="41"/>
      <c r="Q202" s="41"/>
      <c r="R202" s="41"/>
      <c r="S202" s="41"/>
      <c r="T202" s="77"/>
      <c r="AT202" s="23" t="s">
        <v>151</v>
      </c>
      <c r="AU202" s="23" t="s">
        <v>134</v>
      </c>
    </row>
    <row r="203" spans="2:63" s="10" customFormat="1" ht="22.35" customHeight="1">
      <c r="B203" s="175"/>
      <c r="C203" s="176"/>
      <c r="D203" s="189" t="s">
        <v>72</v>
      </c>
      <c r="E203" s="190" t="s">
        <v>286</v>
      </c>
      <c r="F203" s="190" t="s">
        <v>287</v>
      </c>
      <c r="G203" s="176"/>
      <c r="H203" s="176"/>
      <c r="I203" s="179"/>
      <c r="J203" s="191">
        <f>BK203</f>
        <v>0</v>
      </c>
      <c r="K203" s="176"/>
      <c r="L203" s="181"/>
      <c r="M203" s="182"/>
      <c r="N203" s="183"/>
      <c r="O203" s="183"/>
      <c r="P203" s="184">
        <f>P204</f>
        <v>0</v>
      </c>
      <c r="Q203" s="183"/>
      <c r="R203" s="184">
        <f>R204</f>
        <v>0</v>
      </c>
      <c r="S203" s="183"/>
      <c r="T203" s="185">
        <f>T204</f>
        <v>0</v>
      </c>
      <c r="AR203" s="186" t="s">
        <v>24</v>
      </c>
      <c r="AT203" s="187" t="s">
        <v>72</v>
      </c>
      <c r="AU203" s="187" t="s">
        <v>82</v>
      </c>
      <c r="AY203" s="186" t="s">
        <v>133</v>
      </c>
      <c r="BK203" s="188">
        <f>BK204</f>
        <v>0</v>
      </c>
    </row>
    <row r="204" spans="2:65" s="1" customFormat="1" ht="22.5" customHeight="1">
      <c r="B204" s="40"/>
      <c r="C204" s="192" t="s">
        <v>318</v>
      </c>
      <c r="D204" s="192" t="s">
        <v>136</v>
      </c>
      <c r="E204" s="193" t="s">
        <v>297</v>
      </c>
      <c r="F204" s="194" t="s">
        <v>290</v>
      </c>
      <c r="G204" s="195" t="s">
        <v>253</v>
      </c>
      <c r="H204" s="196">
        <v>21.156</v>
      </c>
      <c r="I204" s="197"/>
      <c r="J204" s="198">
        <f>ROUND(I204*H204,2)</f>
        <v>0</v>
      </c>
      <c r="K204" s="194" t="s">
        <v>22</v>
      </c>
      <c r="L204" s="60"/>
      <c r="M204" s="199" t="s">
        <v>22</v>
      </c>
      <c r="N204" s="200" t="s">
        <v>44</v>
      </c>
      <c r="O204" s="41"/>
      <c r="P204" s="201">
        <f>O204*H204</f>
        <v>0</v>
      </c>
      <c r="Q204" s="201">
        <v>0</v>
      </c>
      <c r="R204" s="201">
        <f>Q204*H204</f>
        <v>0</v>
      </c>
      <c r="S204" s="201">
        <v>0</v>
      </c>
      <c r="T204" s="202">
        <f>S204*H204</f>
        <v>0</v>
      </c>
      <c r="AR204" s="23" t="s">
        <v>141</v>
      </c>
      <c r="AT204" s="23" t="s">
        <v>136</v>
      </c>
      <c r="AU204" s="23" t="s">
        <v>134</v>
      </c>
      <c r="AY204" s="23" t="s">
        <v>133</v>
      </c>
      <c r="BE204" s="203">
        <f>IF(N204="základní",J204,0)</f>
        <v>0</v>
      </c>
      <c r="BF204" s="203">
        <f>IF(N204="snížená",J204,0)</f>
        <v>0</v>
      </c>
      <c r="BG204" s="203">
        <f>IF(N204="zákl. přenesená",J204,0)</f>
        <v>0</v>
      </c>
      <c r="BH204" s="203">
        <f>IF(N204="sníž. přenesená",J204,0)</f>
        <v>0</v>
      </c>
      <c r="BI204" s="203">
        <f>IF(N204="nulová",J204,0)</f>
        <v>0</v>
      </c>
      <c r="BJ204" s="23" t="s">
        <v>24</v>
      </c>
      <c r="BK204" s="203">
        <f>ROUND(I204*H204,2)</f>
        <v>0</v>
      </c>
      <c r="BL204" s="23" t="s">
        <v>141</v>
      </c>
      <c r="BM204" s="23" t="s">
        <v>591</v>
      </c>
    </row>
    <row r="205" spans="2:63" s="10" customFormat="1" ht="37.35" customHeight="1">
      <c r="B205" s="175"/>
      <c r="C205" s="176"/>
      <c r="D205" s="177" t="s">
        <v>72</v>
      </c>
      <c r="E205" s="178" t="s">
        <v>292</v>
      </c>
      <c r="F205" s="178" t="s">
        <v>293</v>
      </c>
      <c r="G205" s="176"/>
      <c r="H205" s="176"/>
      <c r="I205" s="179"/>
      <c r="J205" s="180">
        <f>BK205</f>
        <v>0</v>
      </c>
      <c r="K205" s="176"/>
      <c r="L205" s="181"/>
      <c r="M205" s="182"/>
      <c r="N205" s="183"/>
      <c r="O205" s="183"/>
      <c r="P205" s="184">
        <f>P206+P226+P260+P273</f>
        <v>0</v>
      </c>
      <c r="Q205" s="183"/>
      <c r="R205" s="184">
        <f>R206+R226+R260+R273</f>
        <v>0.007405</v>
      </c>
      <c r="S205" s="183"/>
      <c r="T205" s="185">
        <f>T206+T226+T260+T273</f>
        <v>0.272171</v>
      </c>
      <c r="AR205" s="186" t="s">
        <v>82</v>
      </c>
      <c r="AT205" s="187" t="s">
        <v>72</v>
      </c>
      <c r="AU205" s="187" t="s">
        <v>73</v>
      </c>
      <c r="AY205" s="186" t="s">
        <v>133</v>
      </c>
      <c r="BK205" s="188">
        <f>BK206+BK226+BK260+BK273</f>
        <v>0</v>
      </c>
    </row>
    <row r="206" spans="2:63" s="10" customFormat="1" ht="19.9" customHeight="1">
      <c r="B206" s="175"/>
      <c r="C206" s="176"/>
      <c r="D206" s="189" t="s">
        <v>72</v>
      </c>
      <c r="E206" s="190" t="s">
        <v>294</v>
      </c>
      <c r="F206" s="190" t="s">
        <v>295</v>
      </c>
      <c r="G206" s="176"/>
      <c r="H206" s="176"/>
      <c r="I206" s="179"/>
      <c r="J206" s="191">
        <f>BK206</f>
        <v>0</v>
      </c>
      <c r="K206" s="176"/>
      <c r="L206" s="181"/>
      <c r="M206" s="182"/>
      <c r="N206" s="183"/>
      <c r="O206" s="183"/>
      <c r="P206" s="184">
        <f>SUM(P207:P225)</f>
        <v>0</v>
      </c>
      <c r="Q206" s="183"/>
      <c r="R206" s="184">
        <f>SUM(R207:R225)</f>
        <v>0.0037570000000000004</v>
      </c>
      <c r="S206" s="183"/>
      <c r="T206" s="185">
        <f>SUM(T207:T225)</f>
        <v>0.002171</v>
      </c>
      <c r="AR206" s="186" t="s">
        <v>82</v>
      </c>
      <c r="AT206" s="187" t="s">
        <v>72</v>
      </c>
      <c r="AU206" s="187" t="s">
        <v>24</v>
      </c>
      <c r="AY206" s="186" t="s">
        <v>133</v>
      </c>
      <c r="BK206" s="188">
        <f>SUM(BK207:BK225)</f>
        <v>0</v>
      </c>
    </row>
    <row r="207" spans="2:65" s="1" customFormat="1" ht="22.5" customHeight="1">
      <c r="B207" s="40"/>
      <c r="C207" s="192" t="s">
        <v>325</v>
      </c>
      <c r="D207" s="192" t="s">
        <v>136</v>
      </c>
      <c r="E207" s="193" t="s">
        <v>302</v>
      </c>
      <c r="F207" s="194" t="s">
        <v>298</v>
      </c>
      <c r="G207" s="195" t="s">
        <v>210</v>
      </c>
      <c r="H207" s="196">
        <v>30.5</v>
      </c>
      <c r="I207" s="197"/>
      <c r="J207" s="198">
        <f>ROUND(I207*H207,2)</f>
        <v>0</v>
      </c>
      <c r="K207" s="194" t="s">
        <v>22</v>
      </c>
      <c r="L207" s="60"/>
      <c r="M207" s="199" t="s">
        <v>22</v>
      </c>
      <c r="N207" s="200" t="s">
        <v>44</v>
      </c>
      <c r="O207" s="41"/>
      <c r="P207" s="201">
        <f>O207*H207</f>
        <v>0</v>
      </c>
      <c r="Q207" s="201">
        <v>0</v>
      </c>
      <c r="R207" s="201">
        <f>Q207*H207</f>
        <v>0</v>
      </c>
      <c r="S207" s="201">
        <v>0</v>
      </c>
      <c r="T207" s="202">
        <f>S207*H207</f>
        <v>0</v>
      </c>
      <c r="AR207" s="23" t="s">
        <v>237</v>
      </c>
      <c r="AT207" s="23" t="s">
        <v>136</v>
      </c>
      <c r="AU207" s="23" t="s">
        <v>82</v>
      </c>
      <c r="AY207" s="23" t="s">
        <v>133</v>
      </c>
      <c r="BE207" s="203">
        <f>IF(N207="základní",J207,0)</f>
        <v>0</v>
      </c>
      <c r="BF207" s="203">
        <f>IF(N207="snížená",J207,0)</f>
        <v>0</v>
      </c>
      <c r="BG207" s="203">
        <f>IF(N207="zákl. přenesená",J207,0)</f>
        <v>0</v>
      </c>
      <c r="BH207" s="203">
        <f>IF(N207="sníž. přenesená",J207,0)</f>
        <v>0</v>
      </c>
      <c r="BI207" s="203">
        <f>IF(N207="nulová",J207,0)</f>
        <v>0</v>
      </c>
      <c r="BJ207" s="23" t="s">
        <v>24</v>
      </c>
      <c r="BK207" s="203">
        <f>ROUND(I207*H207,2)</f>
        <v>0</v>
      </c>
      <c r="BL207" s="23" t="s">
        <v>237</v>
      </c>
      <c r="BM207" s="23" t="s">
        <v>592</v>
      </c>
    </row>
    <row r="208" spans="2:51" s="13" customFormat="1" ht="13.5">
      <c r="B208" s="251"/>
      <c r="C208" s="252"/>
      <c r="D208" s="204" t="s">
        <v>162</v>
      </c>
      <c r="E208" s="253" t="s">
        <v>22</v>
      </c>
      <c r="F208" s="254" t="s">
        <v>593</v>
      </c>
      <c r="G208" s="252"/>
      <c r="H208" s="255" t="s">
        <v>22</v>
      </c>
      <c r="I208" s="256"/>
      <c r="J208" s="252"/>
      <c r="K208" s="252"/>
      <c r="L208" s="257"/>
      <c r="M208" s="258"/>
      <c r="N208" s="259"/>
      <c r="O208" s="259"/>
      <c r="P208" s="259"/>
      <c r="Q208" s="259"/>
      <c r="R208" s="259"/>
      <c r="S208" s="259"/>
      <c r="T208" s="260"/>
      <c r="AT208" s="261" t="s">
        <v>162</v>
      </c>
      <c r="AU208" s="261" t="s">
        <v>82</v>
      </c>
      <c r="AV208" s="13" t="s">
        <v>24</v>
      </c>
      <c r="AW208" s="13" t="s">
        <v>164</v>
      </c>
      <c r="AX208" s="13" t="s">
        <v>73</v>
      </c>
      <c r="AY208" s="261" t="s">
        <v>133</v>
      </c>
    </row>
    <row r="209" spans="2:51" s="11" customFormat="1" ht="13.5">
      <c r="B209" s="209"/>
      <c r="C209" s="210"/>
      <c r="D209" s="204" t="s">
        <v>162</v>
      </c>
      <c r="E209" s="220" t="s">
        <v>22</v>
      </c>
      <c r="F209" s="221" t="s">
        <v>594</v>
      </c>
      <c r="G209" s="210"/>
      <c r="H209" s="222">
        <v>13</v>
      </c>
      <c r="I209" s="214"/>
      <c r="J209" s="210"/>
      <c r="K209" s="210"/>
      <c r="L209" s="215"/>
      <c r="M209" s="216"/>
      <c r="N209" s="217"/>
      <c r="O209" s="217"/>
      <c r="P209" s="217"/>
      <c r="Q209" s="217"/>
      <c r="R209" s="217"/>
      <c r="S209" s="217"/>
      <c r="T209" s="218"/>
      <c r="AT209" s="219" t="s">
        <v>162</v>
      </c>
      <c r="AU209" s="219" t="s">
        <v>82</v>
      </c>
      <c r="AV209" s="11" t="s">
        <v>82</v>
      </c>
      <c r="AW209" s="11" t="s">
        <v>164</v>
      </c>
      <c r="AX209" s="11" t="s">
        <v>73</v>
      </c>
      <c r="AY209" s="219" t="s">
        <v>133</v>
      </c>
    </row>
    <row r="210" spans="2:51" s="13" customFormat="1" ht="13.5">
      <c r="B210" s="251"/>
      <c r="C210" s="252"/>
      <c r="D210" s="204" t="s">
        <v>162</v>
      </c>
      <c r="E210" s="253" t="s">
        <v>22</v>
      </c>
      <c r="F210" s="254" t="s">
        <v>532</v>
      </c>
      <c r="G210" s="252"/>
      <c r="H210" s="255" t="s">
        <v>22</v>
      </c>
      <c r="I210" s="256"/>
      <c r="J210" s="252"/>
      <c r="K210" s="252"/>
      <c r="L210" s="257"/>
      <c r="M210" s="258"/>
      <c r="N210" s="259"/>
      <c r="O210" s="259"/>
      <c r="P210" s="259"/>
      <c r="Q210" s="259"/>
      <c r="R210" s="259"/>
      <c r="S210" s="259"/>
      <c r="T210" s="260"/>
      <c r="AT210" s="261" t="s">
        <v>162</v>
      </c>
      <c r="AU210" s="261" t="s">
        <v>82</v>
      </c>
      <c r="AV210" s="13" t="s">
        <v>24</v>
      </c>
      <c r="AW210" s="13" t="s">
        <v>164</v>
      </c>
      <c r="AX210" s="13" t="s">
        <v>73</v>
      </c>
      <c r="AY210" s="261" t="s">
        <v>133</v>
      </c>
    </row>
    <row r="211" spans="2:51" s="11" customFormat="1" ht="13.5">
      <c r="B211" s="209"/>
      <c r="C211" s="210"/>
      <c r="D211" s="204" t="s">
        <v>162</v>
      </c>
      <c r="E211" s="220" t="s">
        <v>22</v>
      </c>
      <c r="F211" s="221" t="s">
        <v>595</v>
      </c>
      <c r="G211" s="210"/>
      <c r="H211" s="222">
        <v>17.5</v>
      </c>
      <c r="I211" s="214"/>
      <c r="J211" s="210"/>
      <c r="K211" s="210"/>
      <c r="L211" s="215"/>
      <c r="M211" s="216"/>
      <c r="N211" s="217"/>
      <c r="O211" s="217"/>
      <c r="P211" s="217"/>
      <c r="Q211" s="217"/>
      <c r="R211" s="217"/>
      <c r="S211" s="217"/>
      <c r="T211" s="218"/>
      <c r="AT211" s="219" t="s">
        <v>162</v>
      </c>
      <c r="AU211" s="219" t="s">
        <v>82</v>
      </c>
      <c r="AV211" s="11" t="s">
        <v>82</v>
      </c>
      <c r="AW211" s="11" t="s">
        <v>164</v>
      </c>
      <c r="AX211" s="11" t="s">
        <v>73</v>
      </c>
      <c r="AY211" s="219" t="s">
        <v>133</v>
      </c>
    </row>
    <row r="212" spans="2:51" s="12" customFormat="1" ht="13.5">
      <c r="B212" s="223"/>
      <c r="C212" s="224"/>
      <c r="D212" s="207" t="s">
        <v>162</v>
      </c>
      <c r="E212" s="225" t="s">
        <v>22</v>
      </c>
      <c r="F212" s="226" t="s">
        <v>224</v>
      </c>
      <c r="G212" s="224"/>
      <c r="H212" s="227">
        <v>30.5</v>
      </c>
      <c r="I212" s="228"/>
      <c r="J212" s="224"/>
      <c r="K212" s="224"/>
      <c r="L212" s="229"/>
      <c r="M212" s="230"/>
      <c r="N212" s="231"/>
      <c r="O212" s="231"/>
      <c r="P212" s="231"/>
      <c r="Q212" s="231"/>
      <c r="R212" s="231"/>
      <c r="S212" s="231"/>
      <c r="T212" s="232"/>
      <c r="AT212" s="233" t="s">
        <v>162</v>
      </c>
      <c r="AU212" s="233" t="s">
        <v>82</v>
      </c>
      <c r="AV212" s="12" t="s">
        <v>141</v>
      </c>
      <c r="AW212" s="12" t="s">
        <v>164</v>
      </c>
      <c r="AX212" s="12" t="s">
        <v>24</v>
      </c>
      <c r="AY212" s="233" t="s">
        <v>133</v>
      </c>
    </row>
    <row r="213" spans="2:65" s="1" customFormat="1" ht="22.5" customHeight="1">
      <c r="B213" s="40"/>
      <c r="C213" s="192" t="s">
        <v>329</v>
      </c>
      <c r="D213" s="192" t="s">
        <v>136</v>
      </c>
      <c r="E213" s="193" t="s">
        <v>596</v>
      </c>
      <c r="F213" s="194" t="s">
        <v>597</v>
      </c>
      <c r="G213" s="195" t="s">
        <v>304</v>
      </c>
      <c r="H213" s="196">
        <v>1.3</v>
      </c>
      <c r="I213" s="197"/>
      <c r="J213" s="198">
        <f>ROUND(I213*H213,2)</f>
        <v>0</v>
      </c>
      <c r="K213" s="194" t="s">
        <v>140</v>
      </c>
      <c r="L213" s="60"/>
      <c r="M213" s="199" t="s">
        <v>22</v>
      </c>
      <c r="N213" s="200" t="s">
        <v>44</v>
      </c>
      <c r="O213" s="41"/>
      <c r="P213" s="201">
        <f>O213*H213</f>
        <v>0</v>
      </c>
      <c r="Q213" s="201">
        <v>0</v>
      </c>
      <c r="R213" s="201">
        <f>Q213*H213</f>
        <v>0</v>
      </c>
      <c r="S213" s="201">
        <v>0.00167</v>
      </c>
      <c r="T213" s="202">
        <f>S213*H213</f>
        <v>0.002171</v>
      </c>
      <c r="AR213" s="23" t="s">
        <v>237</v>
      </c>
      <c r="AT213" s="23" t="s">
        <v>136</v>
      </c>
      <c r="AU213" s="23" t="s">
        <v>82</v>
      </c>
      <c r="AY213" s="23" t="s">
        <v>133</v>
      </c>
      <c r="BE213" s="203">
        <f>IF(N213="základní",J213,0)</f>
        <v>0</v>
      </c>
      <c r="BF213" s="203">
        <f>IF(N213="snížená",J213,0)</f>
        <v>0</v>
      </c>
      <c r="BG213" s="203">
        <f>IF(N213="zákl. přenesená",J213,0)</f>
        <v>0</v>
      </c>
      <c r="BH213" s="203">
        <f>IF(N213="sníž. přenesená",J213,0)</f>
        <v>0</v>
      </c>
      <c r="BI213" s="203">
        <f>IF(N213="nulová",J213,0)</f>
        <v>0</v>
      </c>
      <c r="BJ213" s="23" t="s">
        <v>24</v>
      </c>
      <c r="BK213" s="203">
        <f>ROUND(I213*H213,2)</f>
        <v>0</v>
      </c>
      <c r="BL213" s="23" t="s">
        <v>237</v>
      </c>
      <c r="BM213" s="23" t="s">
        <v>598</v>
      </c>
    </row>
    <row r="214" spans="2:47" s="1" customFormat="1" ht="27">
      <c r="B214" s="40"/>
      <c r="C214" s="62"/>
      <c r="D214" s="207" t="s">
        <v>143</v>
      </c>
      <c r="E214" s="62"/>
      <c r="F214" s="208" t="s">
        <v>599</v>
      </c>
      <c r="G214" s="62"/>
      <c r="H214" s="62"/>
      <c r="I214" s="162"/>
      <c r="J214" s="62"/>
      <c r="K214" s="62"/>
      <c r="L214" s="60"/>
      <c r="M214" s="206"/>
      <c r="N214" s="41"/>
      <c r="O214" s="41"/>
      <c r="P214" s="41"/>
      <c r="Q214" s="41"/>
      <c r="R214" s="41"/>
      <c r="S214" s="41"/>
      <c r="T214" s="77"/>
      <c r="AT214" s="23" t="s">
        <v>143</v>
      </c>
      <c r="AU214" s="23" t="s">
        <v>82</v>
      </c>
    </row>
    <row r="215" spans="2:65" s="1" customFormat="1" ht="31.5" customHeight="1">
      <c r="B215" s="40"/>
      <c r="C215" s="192" t="s">
        <v>333</v>
      </c>
      <c r="D215" s="192" t="s">
        <v>136</v>
      </c>
      <c r="E215" s="193" t="s">
        <v>600</v>
      </c>
      <c r="F215" s="194" t="s">
        <v>601</v>
      </c>
      <c r="G215" s="195" t="s">
        <v>304</v>
      </c>
      <c r="H215" s="196">
        <v>1.3</v>
      </c>
      <c r="I215" s="197"/>
      <c r="J215" s="198">
        <f>ROUND(I215*H215,2)</f>
        <v>0</v>
      </c>
      <c r="K215" s="194" t="s">
        <v>140</v>
      </c>
      <c r="L215" s="60"/>
      <c r="M215" s="199" t="s">
        <v>22</v>
      </c>
      <c r="N215" s="200" t="s">
        <v>44</v>
      </c>
      <c r="O215" s="41"/>
      <c r="P215" s="201">
        <f>O215*H215</f>
        <v>0</v>
      </c>
      <c r="Q215" s="201">
        <v>0.00289</v>
      </c>
      <c r="R215" s="201">
        <f>Q215*H215</f>
        <v>0.0037570000000000004</v>
      </c>
      <c r="S215" s="201">
        <v>0</v>
      </c>
      <c r="T215" s="202">
        <f>S215*H215</f>
        <v>0</v>
      </c>
      <c r="AR215" s="23" t="s">
        <v>237</v>
      </c>
      <c r="AT215" s="23" t="s">
        <v>136</v>
      </c>
      <c r="AU215" s="23" t="s">
        <v>82</v>
      </c>
      <c r="AY215" s="23" t="s">
        <v>133</v>
      </c>
      <c r="BE215" s="203">
        <f>IF(N215="základní",J215,0)</f>
        <v>0</v>
      </c>
      <c r="BF215" s="203">
        <f>IF(N215="snížená",J215,0)</f>
        <v>0</v>
      </c>
      <c r="BG215" s="203">
        <f>IF(N215="zákl. přenesená",J215,0)</f>
        <v>0</v>
      </c>
      <c r="BH215" s="203">
        <f>IF(N215="sníž. přenesená",J215,0)</f>
        <v>0</v>
      </c>
      <c r="BI215" s="203">
        <f>IF(N215="nulová",J215,0)</f>
        <v>0</v>
      </c>
      <c r="BJ215" s="23" t="s">
        <v>24</v>
      </c>
      <c r="BK215" s="203">
        <f>ROUND(I215*H215,2)</f>
        <v>0</v>
      </c>
      <c r="BL215" s="23" t="s">
        <v>237</v>
      </c>
      <c r="BM215" s="23" t="s">
        <v>602</v>
      </c>
    </row>
    <row r="216" spans="2:47" s="1" customFormat="1" ht="27">
      <c r="B216" s="40"/>
      <c r="C216" s="62"/>
      <c r="D216" s="204" t="s">
        <v>143</v>
      </c>
      <c r="E216" s="62"/>
      <c r="F216" s="205" t="s">
        <v>603</v>
      </c>
      <c r="G216" s="62"/>
      <c r="H216" s="62"/>
      <c r="I216" s="162"/>
      <c r="J216" s="62"/>
      <c r="K216" s="62"/>
      <c r="L216" s="60"/>
      <c r="M216" s="206"/>
      <c r="N216" s="41"/>
      <c r="O216" s="41"/>
      <c r="P216" s="41"/>
      <c r="Q216" s="41"/>
      <c r="R216" s="41"/>
      <c r="S216" s="41"/>
      <c r="T216" s="77"/>
      <c r="AT216" s="23" t="s">
        <v>143</v>
      </c>
      <c r="AU216" s="23" t="s">
        <v>82</v>
      </c>
    </row>
    <row r="217" spans="2:51" s="11" customFormat="1" ht="13.5">
      <c r="B217" s="209"/>
      <c r="C217" s="210"/>
      <c r="D217" s="207" t="s">
        <v>162</v>
      </c>
      <c r="E217" s="211" t="s">
        <v>22</v>
      </c>
      <c r="F217" s="212" t="s">
        <v>604</v>
      </c>
      <c r="G217" s="210"/>
      <c r="H217" s="213">
        <v>1.3</v>
      </c>
      <c r="I217" s="214"/>
      <c r="J217" s="210"/>
      <c r="K217" s="210"/>
      <c r="L217" s="215"/>
      <c r="M217" s="216"/>
      <c r="N217" s="217"/>
      <c r="O217" s="217"/>
      <c r="P217" s="217"/>
      <c r="Q217" s="217"/>
      <c r="R217" s="217"/>
      <c r="S217" s="217"/>
      <c r="T217" s="218"/>
      <c r="AT217" s="219" t="s">
        <v>162</v>
      </c>
      <c r="AU217" s="219" t="s">
        <v>82</v>
      </c>
      <c r="AV217" s="11" t="s">
        <v>82</v>
      </c>
      <c r="AW217" s="11" t="s">
        <v>164</v>
      </c>
      <c r="AX217" s="11" t="s">
        <v>24</v>
      </c>
      <c r="AY217" s="219" t="s">
        <v>133</v>
      </c>
    </row>
    <row r="218" spans="2:65" s="1" customFormat="1" ht="22.5" customHeight="1">
      <c r="B218" s="40"/>
      <c r="C218" s="192" t="s">
        <v>338</v>
      </c>
      <c r="D218" s="192" t="s">
        <v>136</v>
      </c>
      <c r="E218" s="193" t="s">
        <v>309</v>
      </c>
      <c r="F218" s="194" t="s">
        <v>303</v>
      </c>
      <c r="G218" s="195" t="s">
        <v>304</v>
      </c>
      <c r="H218" s="196">
        <v>79.3</v>
      </c>
      <c r="I218" s="197"/>
      <c r="J218" s="198">
        <f>ROUND(I218*H218,2)</f>
        <v>0</v>
      </c>
      <c r="K218" s="194" t="s">
        <v>22</v>
      </c>
      <c r="L218" s="60"/>
      <c r="M218" s="199" t="s">
        <v>22</v>
      </c>
      <c r="N218" s="200" t="s">
        <v>44</v>
      </c>
      <c r="O218" s="41"/>
      <c r="P218" s="201">
        <f>O218*H218</f>
        <v>0</v>
      </c>
      <c r="Q218" s="201">
        <v>0</v>
      </c>
      <c r="R218" s="201">
        <f>Q218*H218</f>
        <v>0</v>
      </c>
      <c r="S218" s="201">
        <v>0</v>
      </c>
      <c r="T218" s="202">
        <f>S218*H218</f>
        <v>0</v>
      </c>
      <c r="AR218" s="23" t="s">
        <v>237</v>
      </c>
      <c r="AT218" s="23" t="s">
        <v>136</v>
      </c>
      <c r="AU218" s="23" t="s">
        <v>82</v>
      </c>
      <c r="AY218" s="23" t="s">
        <v>133</v>
      </c>
      <c r="BE218" s="203">
        <f>IF(N218="základní",J218,0)</f>
        <v>0</v>
      </c>
      <c r="BF218" s="203">
        <f>IF(N218="snížená",J218,0)</f>
        <v>0</v>
      </c>
      <c r="BG218" s="203">
        <f>IF(N218="zákl. přenesená",J218,0)</f>
        <v>0</v>
      </c>
      <c r="BH218" s="203">
        <f>IF(N218="sníž. přenesená",J218,0)</f>
        <v>0</v>
      </c>
      <c r="BI218" s="203">
        <f>IF(N218="nulová",J218,0)</f>
        <v>0</v>
      </c>
      <c r="BJ218" s="23" t="s">
        <v>24</v>
      </c>
      <c r="BK218" s="203">
        <f>ROUND(I218*H218,2)</f>
        <v>0</v>
      </c>
      <c r="BL218" s="23" t="s">
        <v>237</v>
      </c>
      <c r="BM218" s="23" t="s">
        <v>605</v>
      </c>
    </row>
    <row r="219" spans="2:51" s="13" customFormat="1" ht="13.5">
      <c r="B219" s="251"/>
      <c r="C219" s="252"/>
      <c r="D219" s="204" t="s">
        <v>162</v>
      </c>
      <c r="E219" s="253" t="s">
        <v>22</v>
      </c>
      <c r="F219" s="254" t="s">
        <v>531</v>
      </c>
      <c r="G219" s="252"/>
      <c r="H219" s="255" t="s">
        <v>22</v>
      </c>
      <c r="I219" s="256"/>
      <c r="J219" s="252"/>
      <c r="K219" s="252"/>
      <c r="L219" s="257"/>
      <c r="M219" s="258"/>
      <c r="N219" s="259"/>
      <c r="O219" s="259"/>
      <c r="P219" s="259"/>
      <c r="Q219" s="259"/>
      <c r="R219" s="259"/>
      <c r="S219" s="259"/>
      <c r="T219" s="260"/>
      <c r="AT219" s="261" t="s">
        <v>162</v>
      </c>
      <c r="AU219" s="261" t="s">
        <v>82</v>
      </c>
      <c r="AV219" s="13" t="s">
        <v>24</v>
      </c>
      <c r="AW219" s="13" t="s">
        <v>164</v>
      </c>
      <c r="AX219" s="13" t="s">
        <v>73</v>
      </c>
      <c r="AY219" s="261" t="s">
        <v>133</v>
      </c>
    </row>
    <row r="220" spans="2:51" s="11" customFormat="1" ht="13.5">
      <c r="B220" s="209"/>
      <c r="C220" s="210"/>
      <c r="D220" s="204" t="s">
        <v>162</v>
      </c>
      <c r="E220" s="220" t="s">
        <v>22</v>
      </c>
      <c r="F220" s="221" t="s">
        <v>606</v>
      </c>
      <c r="G220" s="210"/>
      <c r="H220" s="222">
        <v>33.8</v>
      </c>
      <c r="I220" s="214"/>
      <c r="J220" s="210"/>
      <c r="K220" s="210"/>
      <c r="L220" s="215"/>
      <c r="M220" s="216"/>
      <c r="N220" s="217"/>
      <c r="O220" s="217"/>
      <c r="P220" s="217"/>
      <c r="Q220" s="217"/>
      <c r="R220" s="217"/>
      <c r="S220" s="217"/>
      <c r="T220" s="218"/>
      <c r="AT220" s="219" t="s">
        <v>162</v>
      </c>
      <c r="AU220" s="219" t="s">
        <v>82</v>
      </c>
      <c r="AV220" s="11" t="s">
        <v>82</v>
      </c>
      <c r="AW220" s="11" t="s">
        <v>164</v>
      </c>
      <c r="AX220" s="11" t="s">
        <v>73</v>
      </c>
      <c r="AY220" s="219" t="s">
        <v>133</v>
      </c>
    </row>
    <row r="221" spans="2:51" s="13" customFormat="1" ht="13.5">
      <c r="B221" s="251"/>
      <c r="C221" s="252"/>
      <c r="D221" s="204" t="s">
        <v>162</v>
      </c>
      <c r="E221" s="253" t="s">
        <v>22</v>
      </c>
      <c r="F221" s="254" t="s">
        <v>532</v>
      </c>
      <c r="G221" s="252"/>
      <c r="H221" s="255" t="s">
        <v>22</v>
      </c>
      <c r="I221" s="256"/>
      <c r="J221" s="252"/>
      <c r="K221" s="252"/>
      <c r="L221" s="257"/>
      <c r="M221" s="258"/>
      <c r="N221" s="259"/>
      <c r="O221" s="259"/>
      <c r="P221" s="259"/>
      <c r="Q221" s="259"/>
      <c r="R221" s="259"/>
      <c r="S221" s="259"/>
      <c r="T221" s="260"/>
      <c r="AT221" s="261" t="s">
        <v>162</v>
      </c>
      <c r="AU221" s="261" t="s">
        <v>82</v>
      </c>
      <c r="AV221" s="13" t="s">
        <v>24</v>
      </c>
      <c r="AW221" s="13" t="s">
        <v>164</v>
      </c>
      <c r="AX221" s="13" t="s">
        <v>73</v>
      </c>
      <c r="AY221" s="261" t="s">
        <v>133</v>
      </c>
    </row>
    <row r="222" spans="2:51" s="11" customFormat="1" ht="13.5">
      <c r="B222" s="209"/>
      <c r="C222" s="210"/>
      <c r="D222" s="204" t="s">
        <v>162</v>
      </c>
      <c r="E222" s="220" t="s">
        <v>22</v>
      </c>
      <c r="F222" s="221" t="s">
        <v>307</v>
      </c>
      <c r="G222" s="210"/>
      <c r="H222" s="222">
        <v>45.5</v>
      </c>
      <c r="I222" s="214"/>
      <c r="J222" s="210"/>
      <c r="K222" s="210"/>
      <c r="L222" s="215"/>
      <c r="M222" s="216"/>
      <c r="N222" s="217"/>
      <c r="O222" s="217"/>
      <c r="P222" s="217"/>
      <c r="Q222" s="217"/>
      <c r="R222" s="217"/>
      <c r="S222" s="217"/>
      <c r="T222" s="218"/>
      <c r="AT222" s="219" t="s">
        <v>162</v>
      </c>
      <c r="AU222" s="219" t="s">
        <v>82</v>
      </c>
      <c r="AV222" s="11" t="s">
        <v>82</v>
      </c>
      <c r="AW222" s="11" t="s">
        <v>164</v>
      </c>
      <c r="AX222" s="11" t="s">
        <v>73</v>
      </c>
      <c r="AY222" s="219" t="s">
        <v>133</v>
      </c>
    </row>
    <row r="223" spans="2:51" s="12" customFormat="1" ht="13.5">
      <c r="B223" s="223"/>
      <c r="C223" s="224"/>
      <c r="D223" s="207" t="s">
        <v>162</v>
      </c>
      <c r="E223" s="225" t="s">
        <v>22</v>
      </c>
      <c r="F223" s="226" t="s">
        <v>224</v>
      </c>
      <c r="G223" s="224"/>
      <c r="H223" s="227">
        <v>79.3</v>
      </c>
      <c r="I223" s="228"/>
      <c r="J223" s="224"/>
      <c r="K223" s="224"/>
      <c r="L223" s="229"/>
      <c r="M223" s="230"/>
      <c r="N223" s="231"/>
      <c r="O223" s="231"/>
      <c r="P223" s="231"/>
      <c r="Q223" s="231"/>
      <c r="R223" s="231"/>
      <c r="S223" s="231"/>
      <c r="T223" s="232"/>
      <c r="AT223" s="233" t="s">
        <v>162</v>
      </c>
      <c r="AU223" s="233" t="s">
        <v>82</v>
      </c>
      <c r="AV223" s="12" t="s">
        <v>141</v>
      </c>
      <c r="AW223" s="12" t="s">
        <v>164</v>
      </c>
      <c r="AX223" s="12" t="s">
        <v>24</v>
      </c>
      <c r="AY223" s="233" t="s">
        <v>133</v>
      </c>
    </row>
    <row r="224" spans="2:65" s="1" customFormat="1" ht="31.5" customHeight="1">
      <c r="B224" s="40"/>
      <c r="C224" s="192" t="s">
        <v>344</v>
      </c>
      <c r="D224" s="192" t="s">
        <v>136</v>
      </c>
      <c r="E224" s="193" t="s">
        <v>319</v>
      </c>
      <c r="F224" s="194" t="s">
        <v>320</v>
      </c>
      <c r="G224" s="195" t="s">
        <v>253</v>
      </c>
      <c r="H224" s="196">
        <v>0.238</v>
      </c>
      <c r="I224" s="197"/>
      <c r="J224" s="198">
        <f>ROUND(I224*H224,2)</f>
        <v>0</v>
      </c>
      <c r="K224" s="194" t="s">
        <v>140</v>
      </c>
      <c r="L224" s="60"/>
      <c r="M224" s="199" t="s">
        <v>22</v>
      </c>
      <c r="N224" s="200" t="s">
        <v>44</v>
      </c>
      <c r="O224" s="41"/>
      <c r="P224" s="201">
        <f>O224*H224</f>
        <v>0</v>
      </c>
      <c r="Q224" s="201">
        <v>0</v>
      </c>
      <c r="R224" s="201">
        <f>Q224*H224</f>
        <v>0</v>
      </c>
      <c r="S224" s="201">
        <v>0</v>
      </c>
      <c r="T224" s="202">
        <f>S224*H224</f>
        <v>0</v>
      </c>
      <c r="AR224" s="23" t="s">
        <v>237</v>
      </c>
      <c r="AT224" s="23" t="s">
        <v>136</v>
      </c>
      <c r="AU224" s="23" t="s">
        <v>82</v>
      </c>
      <c r="AY224" s="23" t="s">
        <v>133</v>
      </c>
      <c r="BE224" s="203">
        <f>IF(N224="základní",J224,0)</f>
        <v>0</v>
      </c>
      <c r="BF224" s="203">
        <f>IF(N224="snížená",J224,0)</f>
        <v>0</v>
      </c>
      <c r="BG224" s="203">
        <f>IF(N224="zákl. přenesená",J224,0)</f>
        <v>0</v>
      </c>
      <c r="BH224" s="203">
        <f>IF(N224="sníž. přenesená",J224,0)</f>
        <v>0</v>
      </c>
      <c r="BI224" s="203">
        <f>IF(N224="nulová",J224,0)</f>
        <v>0</v>
      </c>
      <c r="BJ224" s="23" t="s">
        <v>24</v>
      </c>
      <c r="BK224" s="203">
        <f>ROUND(I224*H224,2)</f>
        <v>0</v>
      </c>
      <c r="BL224" s="23" t="s">
        <v>237</v>
      </c>
      <c r="BM224" s="23" t="s">
        <v>607</v>
      </c>
    </row>
    <row r="225" spans="2:47" s="1" customFormat="1" ht="121.5">
      <c r="B225" s="40"/>
      <c r="C225" s="62"/>
      <c r="D225" s="204" t="s">
        <v>151</v>
      </c>
      <c r="E225" s="62"/>
      <c r="F225" s="205" t="s">
        <v>322</v>
      </c>
      <c r="G225" s="62"/>
      <c r="H225" s="62"/>
      <c r="I225" s="162"/>
      <c r="J225" s="62"/>
      <c r="K225" s="62"/>
      <c r="L225" s="60"/>
      <c r="M225" s="206"/>
      <c r="N225" s="41"/>
      <c r="O225" s="41"/>
      <c r="P225" s="41"/>
      <c r="Q225" s="41"/>
      <c r="R225" s="41"/>
      <c r="S225" s="41"/>
      <c r="T225" s="77"/>
      <c r="AT225" s="23" t="s">
        <v>151</v>
      </c>
      <c r="AU225" s="23" t="s">
        <v>82</v>
      </c>
    </row>
    <row r="226" spans="2:63" s="10" customFormat="1" ht="29.85" customHeight="1">
      <c r="B226" s="175"/>
      <c r="C226" s="176"/>
      <c r="D226" s="189" t="s">
        <v>72</v>
      </c>
      <c r="E226" s="190" t="s">
        <v>323</v>
      </c>
      <c r="F226" s="190" t="s">
        <v>324</v>
      </c>
      <c r="G226" s="176"/>
      <c r="H226" s="176"/>
      <c r="I226" s="179"/>
      <c r="J226" s="191">
        <f>BK226</f>
        <v>0</v>
      </c>
      <c r="K226" s="176"/>
      <c r="L226" s="181"/>
      <c r="M226" s="182"/>
      <c r="N226" s="183"/>
      <c r="O226" s="183"/>
      <c r="P226" s="184">
        <f>SUM(P227:P259)</f>
        <v>0</v>
      </c>
      <c r="Q226" s="183"/>
      <c r="R226" s="184">
        <f>SUM(R227:R259)</f>
        <v>0</v>
      </c>
      <c r="S226" s="183"/>
      <c r="T226" s="185">
        <f>SUM(T227:T259)</f>
        <v>0.27</v>
      </c>
      <c r="AR226" s="186" t="s">
        <v>82</v>
      </c>
      <c r="AT226" s="187" t="s">
        <v>72</v>
      </c>
      <c r="AU226" s="187" t="s">
        <v>24</v>
      </c>
      <c r="AY226" s="186" t="s">
        <v>133</v>
      </c>
      <c r="BK226" s="188">
        <f>SUM(BK227:BK259)</f>
        <v>0</v>
      </c>
    </row>
    <row r="227" spans="2:65" s="1" customFormat="1" ht="22.5" customHeight="1">
      <c r="B227" s="40"/>
      <c r="C227" s="192" t="s">
        <v>348</v>
      </c>
      <c r="D227" s="192" t="s">
        <v>136</v>
      </c>
      <c r="E227" s="193" t="s">
        <v>330</v>
      </c>
      <c r="F227" s="194" t="s">
        <v>331</v>
      </c>
      <c r="G227" s="195" t="s">
        <v>168</v>
      </c>
      <c r="H227" s="196">
        <v>54</v>
      </c>
      <c r="I227" s="197"/>
      <c r="J227" s="198">
        <f>ROUND(I227*H227,2)</f>
        <v>0</v>
      </c>
      <c r="K227" s="194" t="s">
        <v>140</v>
      </c>
      <c r="L227" s="60"/>
      <c r="M227" s="199" t="s">
        <v>22</v>
      </c>
      <c r="N227" s="200" t="s">
        <v>44</v>
      </c>
      <c r="O227" s="41"/>
      <c r="P227" s="201">
        <f>O227*H227</f>
        <v>0</v>
      </c>
      <c r="Q227" s="201">
        <v>0</v>
      </c>
      <c r="R227" s="201">
        <f>Q227*H227</f>
        <v>0</v>
      </c>
      <c r="S227" s="201">
        <v>0.005</v>
      </c>
      <c r="T227" s="202">
        <f>S227*H227</f>
        <v>0.27</v>
      </c>
      <c r="AR227" s="23" t="s">
        <v>237</v>
      </c>
      <c r="AT227" s="23" t="s">
        <v>136</v>
      </c>
      <c r="AU227" s="23" t="s">
        <v>82</v>
      </c>
      <c r="AY227" s="23" t="s">
        <v>133</v>
      </c>
      <c r="BE227" s="203">
        <f>IF(N227="základní",J227,0)</f>
        <v>0</v>
      </c>
      <c r="BF227" s="203">
        <f>IF(N227="snížená",J227,0)</f>
        <v>0</v>
      </c>
      <c r="BG227" s="203">
        <f>IF(N227="zákl. přenesená",J227,0)</f>
        <v>0</v>
      </c>
      <c r="BH227" s="203">
        <f>IF(N227="sníž. přenesená",J227,0)</f>
        <v>0</v>
      </c>
      <c r="BI227" s="203">
        <f>IF(N227="nulová",J227,0)</f>
        <v>0</v>
      </c>
      <c r="BJ227" s="23" t="s">
        <v>24</v>
      </c>
      <c r="BK227" s="203">
        <f>ROUND(I227*H227,2)</f>
        <v>0</v>
      </c>
      <c r="BL227" s="23" t="s">
        <v>237</v>
      </c>
      <c r="BM227" s="23" t="s">
        <v>608</v>
      </c>
    </row>
    <row r="228" spans="2:51" s="13" customFormat="1" ht="13.5">
      <c r="B228" s="251"/>
      <c r="C228" s="252"/>
      <c r="D228" s="204" t="s">
        <v>162</v>
      </c>
      <c r="E228" s="253" t="s">
        <v>22</v>
      </c>
      <c r="F228" s="254" t="s">
        <v>531</v>
      </c>
      <c r="G228" s="252"/>
      <c r="H228" s="255" t="s">
        <v>22</v>
      </c>
      <c r="I228" s="256"/>
      <c r="J228" s="252"/>
      <c r="K228" s="252"/>
      <c r="L228" s="257"/>
      <c r="M228" s="258"/>
      <c r="N228" s="259"/>
      <c r="O228" s="259"/>
      <c r="P228" s="259"/>
      <c r="Q228" s="259"/>
      <c r="R228" s="259"/>
      <c r="S228" s="259"/>
      <c r="T228" s="260"/>
      <c r="AT228" s="261" t="s">
        <v>162</v>
      </c>
      <c r="AU228" s="261" t="s">
        <v>82</v>
      </c>
      <c r="AV228" s="13" t="s">
        <v>24</v>
      </c>
      <c r="AW228" s="13" t="s">
        <v>164</v>
      </c>
      <c r="AX228" s="13" t="s">
        <v>73</v>
      </c>
      <c r="AY228" s="261" t="s">
        <v>133</v>
      </c>
    </row>
    <row r="229" spans="2:51" s="11" customFormat="1" ht="13.5">
      <c r="B229" s="209"/>
      <c r="C229" s="210"/>
      <c r="D229" s="204" t="s">
        <v>162</v>
      </c>
      <c r="E229" s="220" t="s">
        <v>22</v>
      </c>
      <c r="F229" s="221" t="s">
        <v>609</v>
      </c>
      <c r="G229" s="210"/>
      <c r="H229" s="222">
        <v>20</v>
      </c>
      <c r="I229" s="214"/>
      <c r="J229" s="210"/>
      <c r="K229" s="210"/>
      <c r="L229" s="215"/>
      <c r="M229" s="216"/>
      <c r="N229" s="217"/>
      <c r="O229" s="217"/>
      <c r="P229" s="217"/>
      <c r="Q229" s="217"/>
      <c r="R229" s="217"/>
      <c r="S229" s="217"/>
      <c r="T229" s="218"/>
      <c r="AT229" s="219" t="s">
        <v>162</v>
      </c>
      <c r="AU229" s="219" t="s">
        <v>82</v>
      </c>
      <c r="AV229" s="11" t="s">
        <v>82</v>
      </c>
      <c r="AW229" s="11" t="s">
        <v>164</v>
      </c>
      <c r="AX229" s="11" t="s">
        <v>73</v>
      </c>
      <c r="AY229" s="219" t="s">
        <v>133</v>
      </c>
    </row>
    <row r="230" spans="2:51" s="13" customFormat="1" ht="13.5">
      <c r="B230" s="251"/>
      <c r="C230" s="252"/>
      <c r="D230" s="204" t="s">
        <v>162</v>
      </c>
      <c r="E230" s="253" t="s">
        <v>22</v>
      </c>
      <c r="F230" s="254" t="s">
        <v>532</v>
      </c>
      <c r="G230" s="252"/>
      <c r="H230" s="255" t="s">
        <v>22</v>
      </c>
      <c r="I230" s="256"/>
      <c r="J230" s="252"/>
      <c r="K230" s="252"/>
      <c r="L230" s="257"/>
      <c r="M230" s="258"/>
      <c r="N230" s="259"/>
      <c r="O230" s="259"/>
      <c r="P230" s="259"/>
      <c r="Q230" s="259"/>
      <c r="R230" s="259"/>
      <c r="S230" s="259"/>
      <c r="T230" s="260"/>
      <c r="AT230" s="261" t="s">
        <v>162</v>
      </c>
      <c r="AU230" s="261" t="s">
        <v>82</v>
      </c>
      <c r="AV230" s="13" t="s">
        <v>24</v>
      </c>
      <c r="AW230" s="13" t="s">
        <v>164</v>
      </c>
      <c r="AX230" s="13" t="s">
        <v>73</v>
      </c>
      <c r="AY230" s="261" t="s">
        <v>133</v>
      </c>
    </row>
    <row r="231" spans="2:51" s="11" customFormat="1" ht="13.5">
      <c r="B231" s="209"/>
      <c r="C231" s="210"/>
      <c r="D231" s="204" t="s">
        <v>162</v>
      </c>
      <c r="E231" s="220" t="s">
        <v>22</v>
      </c>
      <c r="F231" s="221" t="s">
        <v>333</v>
      </c>
      <c r="G231" s="210"/>
      <c r="H231" s="222">
        <v>34</v>
      </c>
      <c r="I231" s="214"/>
      <c r="J231" s="210"/>
      <c r="K231" s="210"/>
      <c r="L231" s="215"/>
      <c r="M231" s="216"/>
      <c r="N231" s="217"/>
      <c r="O231" s="217"/>
      <c r="P231" s="217"/>
      <c r="Q231" s="217"/>
      <c r="R231" s="217"/>
      <c r="S231" s="217"/>
      <c r="T231" s="218"/>
      <c r="AT231" s="219" t="s">
        <v>162</v>
      </c>
      <c r="AU231" s="219" t="s">
        <v>82</v>
      </c>
      <c r="AV231" s="11" t="s">
        <v>82</v>
      </c>
      <c r="AW231" s="11" t="s">
        <v>164</v>
      </c>
      <c r="AX231" s="11" t="s">
        <v>73</v>
      </c>
      <c r="AY231" s="219" t="s">
        <v>133</v>
      </c>
    </row>
    <row r="232" spans="2:51" s="12" customFormat="1" ht="13.5">
      <c r="B232" s="223"/>
      <c r="C232" s="224"/>
      <c r="D232" s="207" t="s">
        <v>162</v>
      </c>
      <c r="E232" s="225" t="s">
        <v>22</v>
      </c>
      <c r="F232" s="226" t="s">
        <v>224</v>
      </c>
      <c r="G232" s="224"/>
      <c r="H232" s="227">
        <v>54</v>
      </c>
      <c r="I232" s="228"/>
      <c r="J232" s="224"/>
      <c r="K232" s="224"/>
      <c r="L232" s="229"/>
      <c r="M232" s="230"/>
      <c r="N232" s="231"/>
      <c r="O232" s="231"/>
      <c r="P232" s="231"/>
      <c r="Q232" s="231"/>
      <c r="R232" s="231"/>
      <c r="S232" s="231"/>
      <c r="T232" s="232"/>
      <c r="AT232" s="233" t="s">
        <v>162</v>
      </c>
      <c r="AU232" s="233" t="s">
        <v>82</v>
      </c>
      <c r="AV232" s="12" t="s">
        <v>141</v>
      </c>
      <c r="AW232" s="12" t="s">
        <v>164</v>
      </c>
      <c r="AX232" s="12" t="s">
        <v>24</v>
      </c>
      <c r="AY232" s="233" t="s">
        <v>133</v>
      </c>
    </row>
    <row r="233" spans="2:65" s="1" customFormat="1" ht="31.5" customHeight="1">
      <c r="B233" s="40"/>
      <c r="C233" s="192" t="s">
        <v>353</v>
      </c>
      <c r="D233" s="192" t="s">
        <v>136</v>
      </c>
      <c r="E233" s="193" t="s">
        <v>354</v>
      </c>
      <c r="F233" s="194" t="s">
        <v>355</v>
      </c>
      <c r="G233" s="195" t="s">
        <v>168</v>
      </c>
      <c r="H233" s="196">
        <v>45</v>
      </c>
      <c r="I233" s="197"/>
      <c r="J233" s="198">
        <f>ROUND(I233*H233,2)</f>
        <v>0</v>
      </c>
      <c r="K233" s="194" t="s">
        <v>140</v>
      </c>
      <c r="L233" s="60"/>
      <c r="M233" s="199" t="s">
        <v>22</v>
      </c>
      <c r="N233" s="200" t="s">
        <v>44</v>
      </c>
      <c r="O233" s="41"/>
      <c r="P233" s="201">
        <f>O233*H233</f>
        <v>0</v>
      </c>
      <c r="Q233" s="201">
        <v>0</v>
      </c>
      <c r="R233" s="201">
        <f>Q233*H233</f>
        <v>0</v>
      </c>
      <c r="S233" s="201">
        <v>0</v>
      </c>
      <c r="T233" s="202">
        <f>S233*H233</f>
        <v>0</v>
      </c>
      <c r="AR233" s="23" t="s">
        <v>237</v>
      </c>
      <c r="AT233" s="23" t="s">
        <v>136</v>
      </c>
      <c r="AU233" s="23" t="s">
        <v>82</v>
      </c>
      <c r="AY233" s="23" t="s">
        <v>133</v>
      </c>
      <c r="BE233" s="203">
        <f>IF(N233="základní",J233,0)</f>
        <v>0</v>
      </c>
      <c r="BF233" s="203">
        <f>IF(N233="snížená",J233,0)</f>
        <v>0</v>
      </c>
      <c r="BG233" s="203">
        <f>IF(N233="zákl. přenesená",J233,0)</f>
        <v>0</v>
      </c>
      <c r="BH233" s="203">
        <f>IF(N233="sníž. přenesená",J233,0)</f>
        <v>0</v>
      </c>
      <c r="BI233" s="203">
        <f>IF(N233="nulová",J233,0)</f>
        <v>0</v>
      </c>
      <c r="BJ233" s="23" t="s">
        <v>24</v>
      </c>
      <c r="BK233" s="203">
        <f>ROUND(I233*H233,2)</f>
        <v>0</v>
      </c>
      <c r="BL233" s="23" t="s">
        <v>237</v>
      </c>
      <c r="BM233" s="23" t="s">
        <v>610</v>
      </c>
    </row>
    <row r="234" spans="2:47" s="1" customFormat="1" ht="40.5">
      <c r="B234" s="40"/>
      <c r="C234" s="62"/>
      <c r="D234" s="207" t="s">
        <v>151</v>
      </c>
      <c r="E234" s="62"/>
      <c r="F234" s="208" t="s">
        <v>357</v>
      </c>
      <c r="G234" s="62"/>
      <c r="H234" s="62"/>
      <c r="I234" s="162"/>
      <c r="J234" s="62"/>
      <c r="K234" s="62"/>
      <c r="L234" s="60"/>
      <c r="M234" s="206"/>
      <c r="N234" s="41"/>
      <c r="O234" s="41"/>
      <c r="P234" s="41"/>
      <c r="Q234" s="41"/>
      <c r="R234" s="41"/>
      <c r="S234" s="41"/>
      <c r="T234" s="77"/>
      <c r="AT234" s="23" t="s">
        <v>151</v>
      </c>
      <c r="AU234" s="23" t="s">
        <v>82</v>
      </c>
    </row>
    <row r="235" spans="2:65" s="1" customFormat="1" ht="31.5" customHeight="1">
      <c r="B235" s="40"/>
      <c r="C235" s="192" t="s">
        <v>358</v>
      </c>
      <c r="D235" s="192" t="s">
        <v>136</v>
      </c>
      <c r="E235" s="193" t="s">
        <v>359</v>
      </c>
      <c r="F235" s="194" t="s">
        <v>360</v>
      </c>
      <c r="G235" s="195" t="s">
        <v>168</v>
      </c>
      <c r="H235" s="196">
        <v>8</v>
      </c>
      <c r="I235" s="197"/>
      <c r="J235" s="198">
        <f>ROUND(I235*H235,2)</f>
        <v>0</v>
      </c>
      <c r="K235" s="194" t="s">
        <v>140</v>
      </c>
      <c r="L235" s="60"/>
      <c r="M235" s="199" t="s">
        <v>22</v>
      </c>
      <c r="N235" s="200" t="s">
        <v>44</v>
      </c>
      <c r="O235" s="41"/>
      <c r="P235" s="201">
        <f>O235*H235</f>
        <v>0</v>
      </c>
      <c r="Q235" s="201">
        <v>0</v>
      </c>
      <c r="R235" s="201">
        <f>Q235*H235</f>
        <v>0</v>
      </c>
      <c r="S235" s="201">
        <v>0</v>
      </c>
      <c r="T235" s="202">
        <f>S235*H235</f>
        <v>0</v>
      </c>
      <c r="AR235" s="23" t="s">
        <v>237</v>
      </c>
      <c r="AT235" s="23" t="s">
        <v>136</v>
      </c>
      <c r="AU235" s="23" t="s">
        <v>82</v>
      </c>
      <c r="AY235" s="23" t="s">
        <v>133</v>
      </c>
      <c r="BE235" s="203">
        <f>IF(N235="základní",J235,0)</f>
        <v>0</v>
      </c>
      <c r="BF235" s="203">
        <f>IF(N235="snížená",J235,0)</f>
        <v>0</v>
      </c>
      <c r="BG235" s="203">
        <f>IF(N235="zákl. přenesená",J235,0)</f>
        <v>0</v>
      </c>
      <c r="BH235" s="203">
        <f>IF(N235="sníž. přenesená",J235,0)</f>
        <v>0</v>
      </c>
      <c r="BI235" s="203">
        <f>IF(N235="nulová",J235,0)</f>
        <v>0</v>
      </c>
      <c r="BJ235" s="23" t="s">
        <v>24</v>
      </c>
      <c r="BK235" s="203">
        <f>ROUND(I235*H235,2)</f>
        <v>0</v>
      </c>
      <c r="BL235" s="23" t="s">
        <v>237</v>
      </c>
      <c r="BM235" s="23" t="s">
        <v>611</v>
      </c>
    </row>
    <row r="236" spans="2:47" s="1" customFormat="1" ht="40.5">
      <c r="B236" s="40"/>
      <c r="C236" s="62"/>
      <c r="D236" s="207" t="s">
        <v>151</v>
      </c>
      <c r="E236" s="62"/>
      <c r="F236" s="208" t="s">
        <v>357</v>
      </c>
      <c r="G236" s="62"/>
      <c r="H236" s="62"/>
      <c r="I236" s="162"/>
      <c r="J236" s="62"/>
      <c r="K236" s="62"/>
      <c r="L236" s="60"/>
      <c r="M236" s="206"/>
      <c r="N236" s="41"/>
      <c r="O236" s="41"/>
      <c r="P236" s="41"/>
      <c r="Q236" s="41"/>
      <c r="R236" s="41"/>
      <c r="S236" s="41"/>
      <c r="T236" s="77"/>
      <c r="AT236" s="23" t="s">
        <v>151</v>
      </c>
      <c r="AU236" s="23" t="s">
        <v>82</v>
      </c>
    </row>
    <row r="237" spans="2:65" s="1" customFormat="1" ht="31.5" customHeight="1">
      <c r="B237" s="40"/>
      <c r="C237" s="192" t="s">
        <v>362</v>
      </c>
      <c r="D237" s="192" t="s">
        <v>136</v>
      </c>
      <c r="E237" s="193" t="s">
        <v>612</v>
      </c>
      <c r="F237" s="194" t="s">
        <v>613</v>
      </c>
      <c r="G237" s="195" t="s">
        <v>168</v>
      </c>
      <c r="H237" s="196">
        <v>1</v>
      </c>
      <c r="I237" s="197"/>
      <c r="J237" s="198">
        <f>ROUND(I237*H237,2)</f>
        <v>0</v>
      </c>
      <c r="K237" s="194" t="s">
        <v>140</v>
      </c>
      <c r="L237" s="60"/>
      <c r="M237" s="199" t="s">
        <v>22</v>
      </c>
      <c r="N237" s="200" t="s">
        <v>44</v>
      </c>
      <c r="O237" s="41"/>
      <c r="P237" s="201">
        <f>O237*H237</f>
        <v>0</v>
      </c>
      <c r="Q237" s="201">
        <v>0</v>
      </c>
      <c r="R237" s="201">
        <f>Q237*H237</f>
        <v>0</v>
      </c>
      <c r="S237" s="201">
        <v>0</v>
      </c>
      <c r="T237" s="202">
        <f>S237*H237</f>
        <v>0</v>
      </c>
      <c r="AR237" s="23" t="s">
        <v>237</v>
      </c>
      <c r="AT237" s="23" t="s">
        <v>136</v>
      </c>
      <c r="AU237" s="23" t="s">
        <v>82</v>
      </c>
      <c r="AY237" s="23" t="s">
        <v>133</v>
      </c>
      <c r="BE237" s="203">
        <f>IF(N237="základní",J237,0)</f>
        <v>0</v>
      </c>
      <c r="BF237" s="203">
        <f>IF(N237="snížená",J237,0)</f>
        <v>0</v>
      </c>
      <c r="BG237" s="203">
        <f>IF(N237="zákl. přenesená",J237,0)</f>
        <v>0</v>
      </c>
      <c r="BH237" s="203">
        <f>IF(N237="sníž. přenesená",J237,0)</f>
        <v>0</v>
      </c>
      <c r="BI237" s="203">
        <f>IF(N237="nulová",J237,0)</f>
        <v>0</v>
      </c>
      <c r="BJ237" s="23" t="s">
        <v>24</v>
      </c>
      <c r="BK237" s="203">
        <f>ROUND(I237*H237,2)</f>
        <v>0</v>
      </c>
      <c r="BL237" s="23" t="s">
        <v>237</v>
      </c>
      <c r="BM237" s="23" t="s">
        <v>614</v>
      </c>
    </row>
    <row r="238" spans="2:47" s="1" customFormat="1" ht="40.5">
      <c r="B238" s="40"/>
      <c r="C238" s="62"/>
      <c r="D238" s="207" t="s">
        <v>151</v>
      </c>
      <c r="E238" s="62"/>
      <c r="F238" s="208" t="s">
        <v>357</v>
      </c>
      <c r="G238" s="62"/>
      <c r="H238" s="62"/>
      <c r="I238" s="162"/>
      <c r="J238" s="62"/>
      <c r="K238" s="62"/>
      <c r="L238" s="60"/>
      <c r="M238" s="206"/>
      <c r="N238" s="41"/>
      <c r="O238" s="41"/>
      <c r="P238" s="41"/>
      <c r="Q238" s="41"/>
      <c r="R238" s="41"/>
      <c r="S238" s="41"/>
      <c r="T238" s="77"/>
      <c r="AT238" s="23" t="s">
        <v>151</v>
      </c>
      <c r="AU238" s="23" t="s">
        <v>82</v>
      </c>
    </row>
    <row r="239" spans="2:65" s="1" customFormat="1" ht="22.5" customHeight="1">
      <c r="B239" s="40"/>
      <c r="C239" s="234" t="s">
        <v>367</v>
      </c>
      <c r="D239" s="234" t="s">
        <v>339</v>
      </c>
      <c r="E239" s="235" t="s">
        <v>615</v>
      </c>
      <c r="F239" s="236" t="s">
        <v>616</v>
      </c>
      <c r="G239" s="237" t="s">
        <v>304</v>
      </c>
      <c r="H239" s="238">
        <v>3</v>
      </c>
      <c r="I239" s="239"/>
      <c r="J239" s="240">
        <f>ROUND(I239*H239,2)</f>
        <v>0</v>
      </c>
      <c r="K239" s="236" t="s">
        <v>22</v>
      </c>
      <c r="L239" s="241"/>
      <c r="M239" s="242" t="s">
        <v>22</v>
      </c>
      <c r="N239" s="243" t="s">
        <v>44</v>
      </c>
      <c r="O239" s="41"/>
      <c r="P239" s="201">
        <f>O239*H239</f>
        <v>0</v>
      </c>
      <c r="Q239" s="201">
        <v>0</v>
      </c>
      <c r="R239" s="201">
        <f>Q239*H239</f>
        <v>0</v>
      </c>
      <c r="S239" s="201">
        <v>0</v>
      </c>
      <c r="T239" s="202">
        <f>S239*H239</f>
        <v>0</v>
      </c>
      <c r="AR239" s="23" t="s">
        <v>325</v>
      </c>
      <c r="AT239" s="23" t="s">
        <v>339</v>
      </c>
      <c r="AU239" s="23" t="s">
        <v>82</v>
      </c>
      <c r="AY239" s="23" t="s">
        <v>133</v>
      </c>
      <c r="BE239" s="203">
        <f>IF(N239="základní",J239,0)</f>
        <v>0</v>
      </c>
      <c r="BF239" s="203">
        <f>IF(N239="snížená",J239,0)</f>
        <v>0</v>
      </c>
      <c r="BG239" s="203">
        <f>IF(N239="zákl. přenesená",J239,0)</f>
        <v>0</v>
      </c>
      <c r="BH239" s="203">
        <f>IF(N239="sníž. přenesená",J239,0)</f>
        <v>0</v>
      </c>
      <c r="BI239" s="203">
        <f>IF(N239="nulová",J239,0)</f>
        <v>0</v>
      </c>
      <c r="BJ239" s="23" t="s">
        <v>24</v>
      </c>
      <c r="BK239" s="203">
        <f>ROUND(I239*H239,2)</f>
        <v>0</v>
      </c>
      <c r="BL239" s="23" t="s">
        <v>237</v>
      </c>
      <c r="BM239" s="23" t="s">
        <v>617</v>
      </c>
    </row>
    <row r="240" spans="2:51" s="11" customFormat="1" ht="13.5">
      <c r="B240" s="209"/>
      <c r="C240" s="210"/>
      <c r="D240" s="207" t="s">
        <v>162</v>
      </c>
      <c r="E240" s="211" t="s">
        <v>22</v>
      </c>
      <c r="F240" s="212" t="s">
        <v>618</v>
      </c>
      <c r="G240" s="210"/>
      <c r="H240" s="213">
        <v>3</v>
      </c>
      <c r="I240" s="214"/>
      <c r="J240" s="210"/>
      <c r="K240" s="210"/>
      <c r="L240" s="215"/>
      <c r="M240" s="216"/>
      <c r="N240" s="217"/>
      <c r="O240" s="217"/>
      <c r="P240" s="217"/>
      <c r="Q240" s="217"/>
      <c r="R240" s="217"/>
      <c r="S240" s="217"/>
      <c r="T240" s="218"/>
      <c r="AT240" s="219" t="s">
        <v>162</v>
      </c>
      <c r="AU240" s="219" t="s">
        <v>82</v>
      </c>
      <c r="AV240" s="11" t="s">
        <v>82</v>
      </c>
      <c r="AW240" s="11" t="s">
        <v>164</v>
      </c>
      <c r="AX240" s="11" t="s">
        <v>24</v>
      </c>
      <c r="AY240" s="219" t="s">
        <v>133</v>
      </c>
    </row>
    <row r="241" spans="2:65" s="1" customFormat="1" ht="22.5" customHeight="1">
      <c r="B241" s="40"/>
      <c r="C241" s="234" t="s">
        <v>372</v>
      </c>
      <c r="D241" s="234" t="s">
        <v>339</v>
      </c>
      <c r="E241" s="235" t="s">
        <v>619</v>
      </c>
      <c r="F241" s="236" t="s">
        <v>364</v>
      </c>
      <c r="G241" s="237" t="s">
        <v>304</v>
      </c>
      <c r="H241" s="238">
        <v>43.5</v>
      </c>
      <c r="I241" s="239"/>
      <c r="J241" s="240">
        <f>ROUND(I241*H241,2)</f>
        <v>0</v>
      </c>
      <c r="K241" s="236" t="s">
        <v>22</v>
      </c>
      <c r="L241" s="241"/>
      <c r="M241" s="242" t="s">
        <v>22</v>
      </c>
      <c r="N241" s="243" t="s">
        <v>44</v>
      </c>
      <c r="O241" s="41"/>
      <c r="P241" s="201">
        <f>O241*H241</f>
        <v>0</v>
      </c>
      <c r="Q241" s="201">
        <v>0</v>
      </c>
      <c r="R241" s="201">
        <f>Q241*H241</f>
        <v>0</v>
      </c>
      <c r="S241" s="201">
        <v>0</v>
      </c>
      <c r="T241" s="202">
        <f>S241*H241</f>
        <v>0</v>
      </c>
      <c r="AR241" s="23" t="s">
        <v>325</v>
      </c>
      <c r="AT241" s="23" t="s">
        <v>339</v>
      </c>
      <c r="AU241" s="23" t="s">
        <v>82</v>
      </c>
      <c r="AY241" s="23" t="s">
        <v>133</v>
      </c>
      <c r="BE241" s="203">
        <f>IF(N241="základní",J241,0)</f>
        <v>0</v>
      </c>
      <c r="BF241" s="203">
        <f>IF(N241="snížená",J241,0)</f>
        <v>0</v>
      </c>
      <c r="BG241" s="203">
        <f>IF(N241="zákl. přenesená",J241,0)</f>
        <v>0</v>
      </c>
      <c r="BH241" s="203">
        <f>IF(N241="sníž. přenesená",J241,0)</f>
        <v>0</v>
      </c>
      <c r="BI241" s="203">
        <f>IF(N241="nulová",J241,0)</f>
        <v>0</v>
      </c>
      <c r="BJ241" s="23" t="s">
        <v>24</v>
      </c>
      <c r="BK241" s="203">
        <f>ROUND(I241*H241,2)</f>
        <v>0</v>
      </c>
      <c r="BL241" s="23" t="s">
        <v>237</v>
      </c>
      <c r="BM241" s="23" t="s">
        <v>620</v>
      </c>
    </row>
    <row r="242" spans="2:51" s="11" customFormat="1" ht="13.5">
      <c r="B242" s="209"/>
      <c r="C242" s="210"/>
      <c r="D242" s="207" t="s">
        <v>162</v>
      </c>
      <c r="E242" s="211" t="s">
        <v>22</v>
      </c>
      <c r="F242" s="212" t="s">
        <v>621</v>
      </c>
      <c r="G242" s="210"/>
      <c r="H242" s="213">
        <v>43.5</v>
      </c>
      <c r="I242" s="214"/>
      <c r="J242" s="210"/>
      <c r="K242" s="210"/>
      <c r="L242" s="215"/>
      <c r="M242" s="216"/>
      <c r="N242" s="217"/>
      <c r="O242" s="217"/>
      <c r="P242" s="217"/>
      <c r="Q242" s="217"/>
      <c r="R242" s="217"/>
      <c r="S242" s="217"/>
      <c r="T242" s="218"/>
      <c r="AT242" s="219" t="s">
        <v>162</v>
      </c>
      <c r="AU242" s="219" t="s">
        <v>82</v>
      </c>
      <c r="AV242" s="11" t="s">
        <v>82</v>
      </c>
      <c r="AW242" s="11" t="s">
        <v>164</v>
      </c>
      <c r="AX242" s="11" t="s">
        <v>24</v>
      </c>
      <c r="AY242" s="219" t="s">
        <v>133</v>
      </c>
    </row>
    <row r="243" spans="2:65" s="1" customFormat="1" ht="22.5" customHeight="1">
      <c r="B243" s="40"/>
      <c r="C243" s="234" t="s">
        <v>377</v>
      </c>
      <c r="D243" s="234" t="s">
        <v>339</v>
      </c>
      <c r="E243" s="235" t="s">
        <v>622</v>
      </c>
      <c r="F243" s="236" t="s">
        <v>369</v>
      </c>
      <c r="G243" s="237" t="s">
        <v>304</v>
      </c>
      <c r="H243" s="238">
        <v>21</v>
      </c>
      <c r="I243" s="239"/>
      <c r="J243" s="240">
        <f>ROUND(I243*H243,2)</f>
        <v>0</v>
      </c>
      <c r="K243" s="236" t="s">
        <v>22</v>
      </c>
      <c r="L243" s="241"/>
      <c r="M243" s="242" t="s">
        <v>22</v>
      </c>
      <c r="N243" s="243" t="s">
        <v>44</v>
      </c>
      <c r="O243" s="41"/>
      <c r="P243" s="201">
        <f>O243*H243</f>
        <v>0</v>
      </c>
      <c r="Q243" s="201">
        <v>0</v>
      </c>
      <c r="R243" s="201">
        <f>Q243*H243</f>
        <v>0</v>
      </c>
      <c r="S243" s="201">
        <v>0</v>
      </c>
      <c r="T243" s="202">
        <f>S243*H243</f>
        <v>0</v>
      </c>
      <c r="AR243" s="23" t="s">
        <v>325</v>
      </c>
      <c r="AT243" s="23" t="s">
        <v>339</v>
      </c>
      <c r="AU243" s="23" t="s">
        <v>82</v>
      </c>
      <c r="AY243" s="23" t="s">
        <v>133</v>
      </c>
      <c r="BE243" s="203">
        <f>IF(N243="základní",J243,0)</f>
        <v>0</v>
      </c>
      <c r="BF243" s="203">
        <f>IF(N243="snížená",J243,0)</f>
        <v>0</v>
      </c>
      <c r="BG243" s="203">
        <f>IF(N243="zákl. přenesená",J243,0)</f>
        <v>0</v>
      </c>
      <c r="BH243" s="203">
        <f>IF(N243="sníž. přenesená",J243,0)</f>
        <v>0</v>
      </c>
      <c r="BI243" s="203">
        <f>IF(N243="nulová",J243,0)</f>
        <v>0</v>
      </c>
      <c r="BJ243" s="23" t="s">
        <v>24</v>
      </c>
      <c r="BK243" s="203">
        <f>ROUND(I243*H243,2)</f>
        <v>0</v>
      </c>
      <c r="BL243" s="23" t="s">
        <v>237</v>
      </c>
      <c r="BM243" s="23" t="s">
        <v>623</v>
      </c>
    </row>
    <row r="244" spans="2:51" s="11" customFormat="1" ht="13.5">
      <c r="B244" s="209"/>
      <c r="C244" s="210"/>
      <c r="D244" s="207" t="s">
        <v>162</v>
      </c>
      <c r="E244" s="211" t="s">
        <v>22</v>
      </c>
      <c r="F244" s="212" t="s">
        <v>624</v>
      </c>
      <c r="G244" s="210"/>
      <c r="H244" s="213">
        <v>21</v>
      </c>
      <c r="I244" s="214"/>
      <c r="J244" s="210"/>
      <c r="K244" s="210"/>
      <c r="L244" s="215"/>
      <c r="M244" s="216"/>
      <c r="N244" s="217"/>
      <c r="O244" s="217"/>
      <c r="P244" s="217"/>
      <c r="Q244" s="217"/>
      <c r="R244" s="217"/>
      <c r="S244" s="217"/>
      <c r="T244" s="218"/>
      <c r="AT244" s="219" t="s">
        <v>162</v>
      </c>
      <c r="AU244" s="219" t="s">
        <v>82</v>
      </c>
      <c r="AV244" s="11" t="s">
        <v>82</v>
      </c>
      <c r="AW244" s="11" t="s">
        <v>164</v>
      </c>
      <c r="AX244" s="11" t="s">
        <v>24</v>
      </c>
      <c r="AY244" s="219" t="s">
        <v>133</v>
      </c>
    </row>
    <row r="245" spans="2:65" s="1" customFormat="1" ht="22.5" customHeight="1">
      <c r="B245" s="40"/>
      <c r="C245" s="234" t="s">
        <v>381</v>
      </c>
      <c r="D245" s="234" t="s">
        <v>339</v>
      </c>
      <c r="E245" s="235" t="s">
        <v>625</v>
      </c>
      <c r="F245" s="236" t="s">
        <v>626</v>
      </c>
      <c r="G245" s="237" t="s">
        <v>304</v>
      </c>
      <c r="H245" s="238">
        <v>9</v>
      </c>
      <c r="I245" s="239"/>
      <c r="J245" s="240">
        <f>ROUND(I245*H245,2)</f>
        <v>0</v>
      </c>
      <c r="K245" s="236" t="s">
        <v>22</v>
      </c>
      <c r="L245" s="241"/>
      <c r="M245" s="242" t="s">
        <v>22</v>
      </c>
      <c r="N245" s="243" t="s">
        <v>44</v>
      </c>
      <c r="O245" s="41"/>
      <c r="P245" s="201">
        <f>O245*H245</f>
        <v>0</v>
      </c>
      <c r="Q245" s="201">
        <v>0</v>
      </c>
      <c r="R245" s="201">
        <f>Q245*H245</f>
        <v>0</v>
      </c>
      <c r="S245" s="201">
        <v>0</v>
      </c>
      <c r="T245" s="202">
        <f>S245*H245</f>
        <v>0</v>
      </c>
      <c r="AR245" s="23" t="s">
        <v>325</v>
      </c>
      <c r="AT245" s="23" t="s">
        <v>339</v>
      </c>
      <c r="AU245" s="23" t="s">
        <v>82</v>
      </c>
      <c r="AY245" s="23" t="s">
        <v>133</v>
      </c>
      <c r="BE245" s="203">
        <f>IF(N245="základní",J245,0)</f>
        <v>0</v>
      </c>
      <c r="BF245" s="203">
        <f>IF(N245="snížená",J245,0)</f>
        <v>0</v>
      </c>
      <c r="BG245" s="203">
        <f>IF(N245="zákl. přenesená",J245,0)</f>
        <v>0</v>
      </c>
      <c r="BH245" s="203">
        <f>IF(N245="sníž. přenesená",J245,0)</f>
        <v>0</v>
      </c>
      <c r="BI245" s="203">
        <f>IF(N245="nulová",J245,0)</f>
        <v>0</v>
      </c>
      <c r="BJ245" s="23" t="s">
        <v>24</v>
      </c>
      <c r="BK245" s="203">
        <f>ROUND(I245*H245,2)</f>
        <v>0</v>
      </c>
      <c r="BL245" s="23" t="s">
        <v>237</v>
      </c>
      <c r="BM245" s="23" t="s">
        <v>627</v>
      </c>
    </row>
    <row r="246" spans="2:51" s="11" customFormat="1" ht="13.5">
      <c r="B246" s="209"/>
      <c r="C246" s="210"/>
      <c r="D246" s="207" t="s">
        <v>162</v>
      </c>
      <c r="E246" s="211" t="s">
        <v>22</v>
      </c>
      <c r="F246" s="212" t="s">
        <v>628</v>
      </c>
      <c r="G246" s="210"/>
      <c r="H246" s="213">
        <v>9</v>
      </c>
      <c r="I246" s="214"/>
      <c r="J246" s="210"/>
      <c r="K246" s="210"/>
      <c r="L246" s="215"/>
      <c r="M246" s="216"/>
      <c r="N246" s="217"/>
      <c r="O246" s="217"/>
      <c r="P246" s="217"/>
      <c r="Q246" s="217"/>
      <c r="R246" s="217"/>
      <c r="S246" s="217"/>
      <c r="T246" s="218"/>
      <c r="AT246" s="219" t="s">
        <v>162</v>
      </c>
      <c r="AU246" s="219" t="s">
        <v>82</v>
      </c>
      <c r="AV246" s="11" t="s">
        <v>82</v>
      </c>
      <c r="AW246" s="11" t="s">
        <v>164</v>
      </c>
      <c r="AX246" s="11" t="s">
        <v>24</v>
      </c>
      <c r="AY246" s="219" t="s">
        <v>133</v>
      </c>
    </row>
    <row r="247" spans="2:65" s="1" customFormat="1" ht="22.5" customHeight="1">
      <c r="B247" s="40"/>
      <c r="C247" s="234" t="s">
        <v>386</v>
      </c>
      <c r="D247" s="234" t="s">
        <v>339</v>
      </c>
      <c r="E247" s="235" t="s">
        <v>629</v>
      </c>
      <c r="F247" s="236" t="s">
        <v>630</v>
      </c>
      <c r="G247" s="237" t="s">
        <v>304</v>
      </c>
      <c r="H247" s="238">
        <v>3</v>
      </c>
      <c r="I247" s="239"/>
      <c r="J247" s="240">
        <f>ROUND(I247*H247,2)</f>
        <v>0</v>
      </c>
      <c r="K247" s="236" t="s">
        <v>22</v>
      </c>
      <c r="L247" s="241"/>
      <c r="M247" s="242" t="s">
        <v>22</v>
      </c>
      <c r="N247" s="243" t="s">
        <v>44</v>
      </c>
      <c r="O247" s="41"/>
      <c r="P247" s="201">
        <f>O247*H247</f>
        <v>0</v>
      </c>
      <c r="Q247" s="201">
        <v>0</v>
      </c>
      <c r="R247" s="201">
        <f>Q247*H247</f>
        <v>0</v>
      </c>
      <c r="S247" s="201">
        <v>0</v>
      </c>
      <c r="T247" s="202">
        <f>S247*H247</f>
        <v>0</v>
      </c>
      <c r="AR247" s="23" t="s">
        <v>325</v>
      </c>
      <c r="AT247" s="23" t="s">
        <v>339</v>
      </c>
      <c r="AU247" s="23" t="s">
        <v>82</v>
      </c>
      <c r="AY247" s="23" t="s">
        <v>133</v>
      </c>
      <c r="BE247" s="203">
        <f>IF(N247="základní",J247,0)</f>
        <v>0</v>
      </c>
      <c r="BF247" s="203">
        <f>IF(N247="snížená",J247,0)</f>
        <v>0</v>
      </c>
      <c r="BG247" s="203">
        <f>IF(N247="zákl. přenesená",J247,0)</f>
        <v>0</v>
      </c>
      <c r="BH247" s="203">
        <f>IF(N247="sníž. přenesená",J247,0)</f>
        <v>0</v>
      </c>
      <c r="BI247" s="203">
        <f>IF(N247="nulová",J247,0)</f>
        <v>0</v>
      </c>
      <c r="BJ247" s="23" t="s">
        <v>24</v>
      </c>
      <c r="BK247" s="203">
        <f>ROUND(I247*H247,2)</f>
        <v>0</v>
      </c>
      <c r="BL247" s="23" t="s">
        <v>237</v>
      </c>
      <c r="BM247" s="23" t="s">
        <v>631</v>
      </c>
    </row>
    <row r="248" spans="2:51" s="11" customFormat="1" ht="13.5">
      <c r="B248" s="209"/>
      <c r="C248" s="210"/>
      <c r="D248" s="207" t="s">
        <v>162</v>
      </c>
      <c r="E248" s="211" t="s">
        <v>22</v>
      </c>
      <c r="F248" s="212" t="s">
        <v>618</v>
      </c>
      <c r="G248" s="210"/>
      <c r="H248" s="213">
        <v>3</v>
      </c>
      <c r="I248" s="214"/>
      <c r="J248" s="210"/>
      <c r="K248" s="210"/>
      <c r="L248" s="215"/>
      <c r="M248" s="216"/>
      <c r="N248" s="217"/>
      <c r="O248" s="217"/>
      <c r="P248" s="217"/>
      <c r="Q248" s="217"/>
      <c r="R248" s="217"/>
      <c r="S248" s="217"/>
      <c r="T248" s="218"/>
      <c r="AT248" s="219" t="s">
        <v>162</v>
      </c>
      <c r="AU248" s="219" t="s">
        <v>82</v>
      </c>
      <c r="AV248" s="11" t="s">
        <v>82</v>
      </c>
      <c r="AW248" s="11" t="s">
        <v>164</v>
      </c>
      <c r="AX248" s="11" t="s">
        <v>24</v>
      </c>
      <c r="AY248" s="219" t="s">
        <v>133</v>
      </c>
    </row>
    <row r="249" spans="2:65" s="1" customFormat="1" ht="22.5" customHeight="1">
      <c r="B249" s="40"/>
      <c r="C249" s="234" t="s">
        <v>393</v>
      </c>
      <c r="D249" s="234" t="s">
        <v>339</v>
      </c>
      <c r="E249" s="235" t="s">
        <v>632</v>
      </c>
      <c r="F249" s="236" t="s">
        <v>633</v>
      </c>
      <c r="G249" s="237" t="s">
        <v>304</v>
      </c>
      <c r="H249" s="238">
        <v>1.75</v>
      </c>
      <c r="I249" s="239"/>
      <c r="J249" s="240">
        <f>ROUND(I249*H249,2)</f>
        <v>0</v>
      </c>
      <c r="K249" s="236" t="s">
        <v>22</v>
      </c>
      <c r="L249" s="241"/>
      <c r="M249" s="242" t="s">
        <v>22</v>
      </c>
      <c r="N249" s="243" t="s">
        <v>44</v>
      </c>
      <c r="O249" s="41"/>
      <c r="P249" s="201">
        <f>O249*H249</f>
        <v>0</v>
      </c>
      <c r="Q249" s="201">
        <v>0</v>
      </c>
      <c r="R249" s="201">
        <f>Q249*H249</f>
        <v>0</v>
      </c>
      <c r="S249" s="201">
        <v>0</v>
      </c>
      <c r="T249" s="202">
        <f>S249*H249</f>
        <v>0</v>
      </c>
      <c r="AR249" s="23" t="s">
        <v>325</v>
      </c>
      <c r="AT249" s="23" t="s">
        <v>339</v>
      </c>
      <c r="AU249" s="23" t="s">
        <v>82</v>
      </c>
      <c r="AY249" s="23" t="s">
        <v>133</v>
      </c>
      <c r="BE249" s="203">
        <f>IF(N249="základní",J249,0)</f>
        <v>0</v>
      </c>
      <c r="BF249" s="203">
        <f>IF(N249="snížená",J249,0)</f>
        <v>0</v>
      </c>
      <c r="BG249" s="203">
        <f>IF(N249="zákl. přenesená",J249,0)</f>
        <v>0</v>
      </c>
      <c r="BH249" s="203">
        <f>IF(N249="sníž. přenesená",J249,0)</f>
        <v>0</v>
      </c>
      <c r="BI249" s="203">
        <f>IF(N249="nulová",J249,0)</f>
        <v>0</v>
      </c>
      <c r="BJ249" s="23" t="s">
        <v>24</v>
      </c>
      <c r="BK249" s="203">
        <f>ROUND(I249*H249,2)</f>
        <v>0</v>
      </c>
      <c r="BL249" s="23" t="s">
        <v>237</v>
      </c>
      <c r="BM249" s="23" t="s">
        <v>634</v>
      </c>
    </row>
    <row r="250" spans="2:65" s="1" customFormat="1" ht="22.5" customHeight="1">
      <c r="B250" s="40"/>
      <c r="C250" s="192" t="s">
        <v>635</v>
      </c>
      <c r="D250" s="192" t="s">
        <v>136</v>
      </c>
      <c r="E250" s="193" t="s">
        <v>473</v>
      </c>
      <c r="F250" s="194" t="s">
        <v>335</v>
      </c>
      <c r="G250" s="195" t="s">
        <v>336</v>
      </c>
      <c r="H250" s="196">
        <v>60</v>
      </c>
      <c r="I250" s="197"/>
      <c r="J250" s="198">
        <f>ROUND(I250*H250,2)</f>
        <v>0</v>
      </c>
      <c r="K250" s="194" t="s">
        <v>22</v>
      </c>
      <c r="L250" s="60"/>
      <c r="M250" s="199" t="s">
        <v>22</v>
      </c>
      <c r="N250" s="200" t="s">
        <v>44</v>
      </c>
      <c r="O250" s="41"/>
      <c r="P250" s="201">
        <f>O250*H250</f>
        <v>0</v>
      </c>
      <c r="Q250" s="201">
        <v>0</v>
      </c>
      <c r="R250" s="201">
        <f>Q250*H250</f>
        <v>0</v>
      </c>
      <c r="S250" s="201">
        <v>0</v>
      </c>
      <c r="T250" s="202">
        <f>S250*H250</f>
        <v>0</v>
      </c>
      <c r="AR250" s="23" t="s">
        <v>237</v>
      </c>
      <c r="AT250" s="23" t="s">
        <v>136</v>
      </c>
      <c r="AU250" s="23" t="s">
        <v>82</v>
      </c>
      <c r="AY250" s="23" t="s">
        <v>133</v>
      </c>
      <c r="BE250" s="203">
        <f>IF(N250="základní",J250,0)</f>
        <v>0</v>
      </c>
      <c r="BF250" s="203">
        <f>IF(N250="snížená",J250,0)</f>
        <v>0</v>
      </c>
      <c r="BG250" s="203">
        <f>IF(N250="zákl. přenesená",J250,0)</f>
        <v>0</v>
      </c>
      <c r="BH250" s="203">
        <f>IF(N250="sníž. přenesená",J250,0)</f>
        <v>0</v>
      </c>
      <c r="BI250" s="203">
        <f>IF(N250="nulová",J250,0)</f>
        <v>0</v>
      </c>
      <c r="BJ250" s="23" t="s">
        <v>24</v>
      </c>
      <c r="BK250" s="203">
        <f>ROUND(I250*H250,2)</f>
        <v>0</v>
      </c>
      <c r="BL250" s="23" t="s">
        <v>237</v>
      </c>
      <c r="BM250" s="23" t="s">
        <v>636</v>
      </c>
    </row>
    <row r="251" spans="2:51" s="13" customFormat="1" ht="13.5">
      <c r="B251" s="251"/>
      <c r="C251" s="252"/>
      <c r="D251" s="204" t="s">
        <v>162</v>
      </c>
      <c r="E251" s="253" t="s">
        <v>22</v>
      </c>
      <c r="F251" s="254" t="s">
        <v>637</v>
      </c>
      <c r="G251" s="252"/>
      <c r="H251" s="255" t="s">
        <v>22</v>
      </c>
      <c r="I251" s="256"/>
      <c r="J251" s="252"/>
      <c r="K251" s="252"/>
      <c r="L251" s="257"/>
      <c r="M251" s="258"/>
      <c r="N251" s="259"/>
      <c r="O251" s="259"/>
      <c r="P251" s="259"/>
      <c r="Q251" s="259"/>
      <c r="R251" s="259"/>
      <c r="S251" s="259"/>
      <c r="T251" s="260"/>
      <c r="AT251" s="261" t="s">
        <v>162</v>
      </c>
      <c r="AU251" s="261" t="s">
        <v>82</v>
      </c>
      <c r="AV251" s="13" t="s">
        <v>24</v>
      </c>
      <c r="AW251" s="13" t="s">
        <v>164</v>
      </c>
      <c r="AX251" s="13" t="s">
        <v>73</v>
      </c>
      <c r="AY251" s="261" t="s">
        <v>133</v>
      </c>
    </row>
    <row r="252" spans="2:51" s="11" customFormat="1" ht="13.5">
      <c r="B252" s="209"/>
      <c r="C252" s="210"/>
      <c r="D252" s="204" t="s">
        <v>162</v>
      </c>
      <c r="E252" s="220" t="s">
        <v>22</v>
      </c>
      <c r="F252" s="221" t="s">
        <v>288</v>
      </c>
      <c r="G252" s="210"/>
      <c r="H252" s="222">
        <v>26</v>
      </c>
      <c r="I252" s="214"/>
      <c r="J252" s="210"/>
      <c r="K252" s="210"/>
      <c r="L252" s="215"/>
      <c r="M252" s="216"/>
      <c r="N252" s="217"/>
      <c r="O252" s="217"/>
      <c r="P252" s="217"/>
      <c r="Q252" s="217"/>
      <c r="R252" s="217"/>
      <c r="S252" s="217"/>
      <c r="T252" s="218"/>
      <c r="AT252" s="219" t="s">
        <v>162</v>
      </c>
      <c r="AU252" s="219" t="s">
        <v>82</v>
      </c>
      <c r="AV252" s="11" t="s">
        <v>82</v>
      </c>
      <c r="AW252" s="11" t="s">
        <v>164</v>
      </c>
      <c r="AX252" s="11" t="s">
        <v>73</v>
      </c>
      <c r="AY252" s="219" t="s">
        <v>133</v>
      </c>
    </row>
    <row r="253" spans="2:51" s="13" customFormat="1" ht="13.5">
      <c r="B253" s="251"/>
      <c r="C253" s="252"/>
      <c r="D253" s="204" t="s">
        <v>162</v>
      </c>
      <c r="E253" s="253" t="s">
        <v>22</v>
      </c>
      <c r="F253" s="254" t="s">
        <v>638</v>
      </c>
      <c r="G253" s="252"/>
      <c r="H253" s="255" t="s">
        <v>22</v>
      </c>
      <c r="I253" s="256"/>
      <c r="J253" s="252"/>
      <c r="K253" s="252"/>
      <c r="L253" s="257"/>
      <c r="M253" s="258"/>
      <c r="N253" s="259"/>
      <c r="O253" s="259"/>
      <c r="P253" s="259"/>
      <c r="Q253" s="259"/>
      <c r="R253" s="259"/>
      <c r="S253" s="259"/>
      <c r="T253" s="260"/>
      <c r="AT253" s="261" t="s">
        <v>162</v>
      </c>
      <c r="AU253" s="261" t="s">
        <v>82</v>
      </c>
      <c r="AV253" s="13" t="s">
        <v>24</v>
      </c>
      <c r="AW253" s="13" t="s">
        <v>164</v>
      </c>
      <c r="AX253" s="13" t="s">
        <v>73</v>
      </c>
      <c r="AY253" s="261" t="s">
        <v>133</v>
      </c>
    </row>
    <row r="254" spans="2:51" s="11" customFormat="1" ht="13.5">
      <c r="B254" s="209"/>
      <c r="C254" s="210"/>
      <c r="D254" s="204" t="s">
        <v>162</v>
      </c>
      <c r="E254" s="220" t="s">
        <v>22</v>
      </c>
      <c r="F254" s="221" t="s">
        <v>333</v>
      </c>
      <c r="G254" s="210"/>
      <c r="H254" s="222">
        <v>34</v>
      </c>
      <c r="I254" s="214"/>
      <c r="J254" s="210"/>
      <c r="K254" s="210"/>
      <c r="L254" s="215"/>
      <c r="M254" s="216"/>
      <c r="N254" s="217"/>
      <c r="O254" s="217"/>
      <c r="P254" s="217"/>
      <c r="Q254" s="217"/>
      <c r="R254" s="217"/>
      <c r="S254" s="217"/>
      <c r="T254" s="218"/>
      <c r="AT254" s="219" t="s">
        <v>162</v>
      </c>
      <c r="AU254" s="219" t="s">
        <v>82</v>
      </c>
      <c r="AV254" s="11" t="s">
        <v>82</v>
      </c>
      <c r="AW254" s="11" t="s">
        <v>164</v>
      </c>
      <c r="AX254" s="11" t="s">
        <v>73</v>
      </c>
      <c r="AY254" s="219" t="s">
        <v>133</v>
      </c>
    </row>
    <row r="255" spans="2:51" s="12" customFormat="1" ht="13.5">
      <c r="B255" s="223"/>
      <c r="C255" s="224"/>
      <c r="D255" s="207" t="s">
        <v>162</v>
      </c>
      <c r="E255" s="225" t="s">
        <v>22</v>
      </c>
      <c r="F255" s="226" t="s">
        <v>224</v>
      </c>
      <c r="G255" s="224"/>
      <c r="H255" s="227">
        <v>60</v>
      </c>
      <c r="I255" s="228"/>
      <c r="J255" s="224"/>
      <c r="K255" s="224"/>
      <c r="L255" s="229"/>
      <c r="M255" s="230"/>
      <c r="N255" s="231"/>
      <c r="O255" s="231"/>
      <c r="P255" s="231"/>
      <c r="Q255" s="231"/>
      <c r="R255" s="231"/>
      <c r="S255" s="231"/>
      <c r="T255" s="232"/>
      <c r="AT255" s="233" t="s">
        <v>162</v>
      </c>
      <c r="AU255" s="233" t="s">
        <v>82</v>
      </c>
      <c r="AV255" s="12" t="s">
        <v>141</v>
      </c>
      <c r="AW255" s="12" t="s">
        <v>164</v>
      </c>
      <c r="AX255" s="12" t="s">
        <v>24</v>
      </c>
      <c r="AY255" s="233" t="s">
        <v>133</v>
      </c>
    </row>
    <row r="256" spans="2:65" s="1" customFormat="1" ht="22.5" customHeight="1">
      <c r="B256" s="40"/>
      <c r="C256" s="234" t="s">
        <v>400</v>
      </c>
      <c r="D256" s="234" t="s">
        <v>339</v>
      </c>
      <c r="E256" s="235" t="s">
        <v>639</v>
      </c>
      <c r="F256" s="236" t="s">
        <v>341</v>
      </c>
      <c r="G256" s="237" t="s">
        <v>336</v>
      </c>
      <c r="H256" s="238">
        <v>60</v>
      </c>
      <c r="I256" s="239"/>
      <c r="J256" s="240">
        <f>ROUND(I256*H256,2)</f>
        <v>0</v>
      </c>
      <c r="K256" s="236" t="s">
        <v>22</v>
      </c>
      <c r="L256" s="241"/>
      <c r="M256" s="242" t="s">
        <v>22</v>
      </c>
      <c r="N256" s="243" t="s">
        <v>44</v>
      </c>
      <c r="O256" s="41"/>
      <c r="P256" s="201">
        <f>O256*H256</f>
        <v>0</v>
      </c>
      <c r="Q256" s="201">
        <v>0</v>
      </c>
      <c r="R256" s="201">
        <f>Q256*H256</f>
        <v>0</v>
      </c>
      <c r="S256" s="201">
        <v>0</v>
      </c>
      <c r="T256" s="202">
        <f>S256*H256</f>
        <v>0</v>
      </c>
      <c r="AR256" s="23" t="s">
        <v>325</v>
      </c>
      <c r="AT256" s="23" t="s">
        <v>339</v>
      </c>
      <c r="AU256" s="23" t="s">
        <v>82</v>
      </c>
      <c r="AY256" s="23" t="s">
        <v>133</v>
      </c>
      <c r="BE256" s="203">
        <f>IF(N256="základní",J256,0)</f>
        <v>0</v>
      </c>
      <c r="BF256" s="203">
        <f>IF(N256="snížená",J256,0)</f>
        <v>0</v>
      </c>
      <c r="BG256" s="203">
        <f>IF(N256="zákl. přenesená",J256,0)</f>
        <v>0</v>
      </c>
      <c r="BH256" s="203">
        <f>IF(N256="sníž. přenesená",J256,0)</f>
        <v>0</v>
      </c>
      <c r="BI256" s="203">
        <f>IF(N256="nulová",J256,0)</f>
        <v>0</v>
      </c>
      <c r="BJ256" s="23" t="s">
        <v>24</v>
      </c>
      <c r="BK256" s="203">
        <f>ROUND(I256*H256,2)</f>
        <v>0</v>
      </c>
      <c r="BL256" s="23" t="s">
        <v>237</v>
      </c>
      <c r="BM256" s="23" t="s">
        <v>640</v>
      </c>
    </row>
    <row r="257" spans="2:65" s="1" customFormat="1" ht="22.5" customHeight="1">
      <c r="B257" s="40"/>
      <c r="C257" s="234" t="s">
        <v>641</v>
      </c>
      <c r="D257" s="234" t="s">
        <v>339</v>
      </c>
      <c r="E257" s="235" t="s">
        <v>642</v>
      </c>
      <c r="F257" s="236" t="s">
        <v>346</v>
      </c>
      <c r="G257" s="237" t="s">
        <v>336</v>
      </c>
      <c r="H257" s="238">
        <v>60</v>
      </c>
      <c r="I257" s="239"/>
      <c r="J257" s="240">
        <f>ROUND(I257*H257,2)</f>
        <v>0</v>
      </c>
      <c r="K257" s="236" t="s">
        <v>22</v>
      </c>
      <c r="L257" s="241"/>
      <c r="M257" s="242" t="s">
        <v>22</v>
      </c>
      <c r="N257" s="243" t="s">
        <v>44</v>
      </c>
      <c r="O257" s="41"/>
      <c r="P257" s="201">
        <f>O257*H257</f>
        <v>0</v>
      </c>
      <c r="Q257" s="201">
        <v>0</v>
      </c>
      <c r="R257" s="201">
        <f>Q257*H257</f>
        <v>0</v>
      </c>
      <c r="S257" s="201">
        <v>0</v>
      </c>
      <c r="T257" s="202">
        <f>S257*H257</f>
        <v>0</v>
      </c>
      <c r="AR257" s="23" t="s">
        <v>325</v>
      </c>
      <c r="AT257" s="23" t="s">
        <v>339</v>
      </c>
      <c r="AU257" s="23" t="s">
        <v>82</v>
      </c>
      <c r="AY257" s="23" t="s">
        <v>133</v>
      </c>
      <c r="BE257" s="203">
        <f>IF(N257="základní",J257,0)</f>
        <v>0</v>
      </c>
      <c r="BF257" s="203">
        <f>IF(N257="snížená",J257,0)</f>
        <v>0</v>
      </c>
      <c r="BG257" s="203">
        <f>IF(N257="zákl. přenesená",J257,0)</f>
        <v>0</v>
      </c>
      <c r="BH257" s="203">
        <f>IF(N257="sníž. přenesená",J257,0)</f>
        <v>0</v>
      </c>
      <c r="BI257" s="203">
        <f>IF(N257="nulová",J257,0)</f>
        <v>0</v>
      </c>
      <c r="BJ257" s="23" t="s">
        <v>24</v>
      </c>
      <c r="BK257" s="203">
        <f>ROUND(I257*H257,2)</f>
        <v>0</v>
      </c>
      <c r="BL257" s="23" t="s">
        <v>237</v>
      </c>
      <c r="BM257" s="23" t="s">
        <v>643</v>
      </c>
    </row>
    <row r="258" spans="2:65" s="1" customFormat="1" ht="31.5" customHeight="1">
      <c r="B258" s="40"/>
      <c r="C258" s="192" t="s">
        <v>644</v>
      </c>
      <c r="D258" s="192" t="s">
        <v>136</v>
      </c>
      <c r="E258" s="193" t="s">
        <v>387</v>
      </c>
      <c r="F258" s="194" t="s">
        <v>388</v>
      </c>
      <c r="G258" s="195" t="s">
        <v>253</v>
      </c>
      <c r="H258" s="196">
        <v>12.96</v>
      </c>
      <c r="I258" s="197"/>
      <c r="J258" s="198">
        <f>ROUND(I258*H258,2)</f>
        <v>0</v>
      </c>
      <c r="K258" s="194" t="s">
        <v>140</v>
      </c>
      <c r="L258" s="60"/>
      <c r="M258" s="199" t="s">
        <v>22</v>
      </c>
      <c r="N258" s="200" t="s">
        <v>44</v>
      </c>
      <c r="O258" s="41"/>
      <c r="P258" s="201">
        <f>O258*H258</f>
        <v>0</v>
      </c>
      <c r="Q258" s="201">
        <v>0</v>
      </c>
      <c r="R258" s="201">
        <f>Q258*H258</f>
        <v>0</v>
      </c>
      <c r="S258" s="201">
        <v>0</v>
      </c>
      <c r="T258" s="202">
        <f>S258*H258</f>
        <v>0</v>
      </c>
      <c r="AR258" s="23" t="s">
        <v>237</v>
      </c>
      <c r="AT258" s="23" t="s">
        <v>136</v>
      </c>
      <c r="AU258" s="23" t="s">
        <v>82</v>
      </c>
      <c r="AY258" s="23" t="s">
        <v>133</v>
      </c>
      <c r="BE258" s="203">
        <f>IF(N258="základní",J258,0)</f>
        <v>0</v>
      </c>
      <c r="BF258" s="203">
        <f>IF(N258="snížená",J258,0)</f>
        <v>0</v>
      </c>
      <c r="BG258" s="203">
        <f>IF(N258="zákl. přenesená",J258,0)</f>
        <v>0</v>
      </c>
      <c r="BH258" s="203">
        <f>IF(N258="sníž. přenesená",J258,0)</f>
        <v>0</v>
      </c>
      <c r="BI258" s="203">
        <f>IF(N258="nulová",J258,0)</f>
        <v>0</v>
      </c>
      <c r="BJ258" s="23" t="s">
        <v>24</v>
      </c>
      <c r="BK258" s="203">
        <f>ROUND(I258*H258,2)</f>
        <v>0</v>
      </c>
      <c r="BL258" s="23" t="s">
        <v>237</v>
      </c>
      <c r="BM258" s="23" t="s">
        <v>645</v>
      </c>
    </row>
    <row r="259" spans="2:47" s="1" customFormat="1" ht="121.5">
      <c r="B259" s="40"/>
      <c r="C259" s="62"/>
      <c r="D259" s="204" t="s">
        <v>151</v>
      </c>
      <c r="E259" s="62"/>
      <c r="F259" s="205" t="s">
        <v>390</v>
      </c>
      <c r="G259" s="62"/>
      <c r="H259" s="62"/>
      <c r="I259" s="162"/>
      <c r="J259" s="62"/>
      <c r="K259" s="62"/>
      <c r="L259" s="60"/>
      <c r="M259" s="206"/>
      <c r="N259" s="41"/>
      <c r="O259" s="41"/>
      <c r="P259" s="41"/>
      <c r="Q259" s="41"/>
      <c r="R259" s="41"/>
      <c r="S259" s="41"/>
      <c r="T259" s="77"/>
      <c r="AT259" s="23" t="s">
        <v>151</v>
      </c>
      <c r="AU259" s="23" t="s">
        <v>82</v>
      </c>
    </row>
    <row r="260" spans="2:63" s="10" customFormat="1" ht="29.85" customHeight="1">
      <c r="B260" s="175"/>
      <c r="C260" s="176"/>
      <c r="D260" s="189" t="s">
        <v>72</v>
      </c>
      <c r="E260" s="190" t="s">
        <v>391</v>
      </c>
      <c r="F260" s="190" t="s">
        <v>392</v>
      </c>
      <c r="G260" s="176"/>
      <c r="H260" s="176"/>
      <c r="I260" s="179"/>
      <c r="J260" s="191">
        <f>BK260</f>
        <v>0</v>
      </c>
      <c r="K260" s="176"/>
      <c r="L260" s="181"/>
      <c r="M260" s="182"/>
      <c r="N260" s="183"/>
      <c r="O260" s="183"/>
      <c r="P260" s="184">
        <f>SUM(P261:P272)</f>
        <v>0</v>
      </c>
      <c r="Q260" s="183"/>
      <c r="R260" s="184">
        <f>SUM(R261:R272)</f>
        <v>0.003648</v>
      </c>
      <c r="S260" s="183"/>
      <c r="T260" s="185">
        <f>SUM(T261:T272)</f>
        <v>0</v>
      </c>
      <c r="AR260" s="186" t="s">
        <v>82</v>
      </c>
      <c r="AT260" s="187" t="s">
        <v>72</v>
      </c>
      <c r="AU260" s="187" t="s">
        <v>24</v>
      </c>
      <c r="AY260" s="186" t="s">
        <v>133</v>
      </c>
      <c r="BK260" s="188">
        <f>SUM(BK261:BK272)</f>
        <v>0</v>
      </c>
    </row>
    <row r="261" spans="2:65" s="1" customFormat="1" ht="22.5" customHeight="1">
      <c r="B261" s="40"/>
      <c r="C261" s="192" t="s">
        <v>646</v>
      </c>
      <c r="D261" s="192" t="s">
        <v>136</v>
      </c>
      <c r="E261" s="193" t="s">
        <v>647</v>
      </c>
      <c r="F261" s="194" t="s">
        <v>395</v>
      </c>
      <c r="G261" s="195" t="s">
        <v>336</v>
      </c>
      <c r="H261" s="196">
        <v>2</v>
      </c>
      <c r="I261" s="197"/>
      <c r="J261" s="198">
        <f>ROUND(I261*H261,2)</f>
        <v>0</v>
      </c>
      <c r="K261" s="194" t="s">
        <v>22</v>
      </c>
      <c r="L261" s="60"/>
      <c r="M261" s="199" t="s">
        <v>22</v>
      </c>
      <c r="N261" s="200" t="s">
        <v>44</v>
      </c>
      <c r="O261" s="41"/>
      <c r="P261" s="201">
        <f>O261*H261</f>
        <v>0</v>
      </c>
      <c r="Q261" s="201">
        <v>0</v>
      </c>
      <c r="R261" s="201">
        <f>Q261*H261</f>
        <v>0</v>
      </c>
      <c r="S261" s="201">
        <v>0</v>
      </c>
      <c r="T261" s="202">
        <f>S261*H261</f>
        <v>0</v>
      </c>
      <c r="AR261" s="23" t="s">
        <v>237</v>
      </c>
      <c r="AT261" s="23" t="s">
        <v>136</v>
      </c>
      <c r="AU261" s="23" t="s">
        <v>82</v>
      </c>
      <c r="AY261" s="23" t="s">
        <v>133</v>
      </c>
      <c r="BE261" s="203">
        <f>IF(N261="základní",J261,0)</f>
        <v>0</v>
      </c>
      <c r="BF261" s="203">
        <f>IF(N261="snížená",J261,0)</f>
        <v>0</v>
      </c>
      <c r="BG261" s="203">
        <f>IF(N261="zákl. přenesená",J261,0)</f>
        <v>0</v>
      </c>
      <c r="BH261" s="203">
        <f>IF(N261="sníž. přenesená",J261,0)</f>
        <v>0</v>
      </c>
      <c r="BI261" s="203">
        <f>IF(N261="nulová",J261,0)</f>
        <v>0</v>
      </c>
      <c r="BJ261" s="23" t="s">
        <v>24</v>
      </c>
      <c r="BK261" s="203">
        <f>ROUND(I261*H261,2)</f>
        <v>0</v>
      </c>
      <c r="BL261" s="23" t="s">
        <v>237</v>
      </c>
      <c r="BM261" s="23" t="s">
        <v>648</v>
      </c>
    </row>
    <row r="262" spans="2:47" s="1" customFormat="1" ht="27">
      <c r="B262" s="40"/>
      <c r="C262" s="62"/>
      <c r="D262" s="204" t="s">
        <v>143</v>
      </c>
      <c r="E262" s="62"/>
      <c r="F262" s="205" t="s">
        <v>649</v>
      </c>
      <c r="G262" s="62"/>
      <c r="H262" s="62"/>
      <c r="I262" s="162"/>
      <c r="J262" s="62"/>
      <c r="K262" s="62"/>
      <c r="L262" s="60"/>
      <c r="M262" s="206"/>
      <c r="N262" s="41"/>
      <c r="O262" s="41"/>
      <c r="P262" s="41"/>
      <c r="Q262" s="41"/>
      <c r="R262" s="41"/>
      <c r="S262" s="41"/>
      <c r="T262" s="77"/>
      <c r="AT262" s="23" t="s">
        <v>143</v>
      </c>
      <c r="AU262" s="23" t="s">
        <v>82</v>
      </c>
    </row>
    <row r="263" spans="2:51" s="11" customFormat="1" ht="13.5">
      <c r="B263" s="209"/>
      <c r="C263" s="210"/>
      <c r="D263" s="207" t="s">
        <v>162</v>
      </c>
      <c r="E263" s="211" t="s">
        <v>22</v>
      </c>
      <c r="F263" s="212" t="s">
        <v>650</v>
      </c>
      <c r="G263" s="210"/>
      <c r="H263" s="213">
        <v>2</v>
      </c>
      <c r="I263" s="214"/>
      <c r="J263" s="210"/>
      <c r="K263" s="210"/>
      <c r="L263" s="215"/>
      <c r="M263" s="216"/>
      <c r="N263" s="217"/>
      <c r="O263" s="217"/>
      <c r="P263" s="217"/>
      <c r="Q263" s="217"/>
      <c r="R263" s="217"/>
      <c r="S263" s="217"/>
      <c r="T263" s="218"/>
      <c r="AT263" s="219" t="s">
        <v>162</v>
      </c>
      <c r="AU263" s="219" t="s">
        <v>82</v>
      </c>
      <c r="AV263" s="11" t="s">
        <v>82</v>
      </c>
      <c r="AW263" s="11" t="s">
        <v>164</v>
      </c>
      <c r="AX263" s="11" t="s">
        <v>24</v>
      </c>
      <c r="AY263" s="219" t="s">
        <v>133</v>
      </c>
    </row>
    <row r="264" spans="2:65" s="1" customFormat="1" ht="22.5" customHeight="1">
      <c r="B264" s="40"/>
      <c r="C264" s="192" t="s">
        <v>651</v>
      </c>
      <c r="D264" s="192" t="s">
        <v>136</v>
      </c>
      <c r="E264" s="193" t="s">
        <v>652</v>
      </c>
      <c r="F264" s="194" t="s">
        <v>653</v>
      </c>
      <c r="G264" s="195" t="s">
        <v>149</v>
      </c>
      <c r="H264" s="196">
        <v>9.6</v>
      </c>
      <c r="I264" s="197"/>
      <c r="J264" s="198">
        <f>ROUND(I264*H264,2)</f>
        <v>0</v>
      </c>
      <c r="K264" s="194" t="s">
        <v>140</v>
      </c>
      <c r="L264" s="60"/>
      <c r="M264" s="199" t="s">
        <v>22</v>
      </c>
      <c r="N264" s="200" t="s">
        <v>44</v>
      </c>
      <c r="O264" s="41"/>
      <c r="P264" s="201">
        <f>O264*H264</f>
        <v>0</v>
      </c>
      <c r="Q264" s="201">
        <v>0.00038</v>
      </c>
      <c r="R264" s="201">
        <f>Q264*H264</f>
        <v>0.003648</v>
      </c>
      <c r="S264" s="201">
        <v>0</v>
      </c>
      <c r="T264" s="202">
        <f>S264*H264</f>
        <v>0</v>
      </c>
      <c r="AR264" s="23" t="s">
        <v>237</v>
      </c>
      <c r="AT264" s="23" t="s">
        <v>136</v>
      </c>
      <c r="AU264" s="23" t="s">
        <v>82</v>
      </c>
      <c r="AY264" s="23" t="s">
        <v>133</v>
      </c>
      <c r="BE264" s="203">
        <f>IF(N264="základní",J264,0)</f>
        <v>0</v>
      </c>
      <c r="BF264" s="203">
        <f>IF(N264="snížená",J264,0)</f>
        <v>0</v>
      </c>
      <c r="BG264" s="203">
        <f>IF(N264="zákl. přenesená",J264,0)</f>
        <v>0</v>
      </c>
      <c r="BH264" s="203">
        <f>IF(N264="sníž. přenesená",J264,0)</f>
        <v>0</v>
      </c>
      <c r="BI264" s="203">
        <f>IF(N264="nulová",J264,0)</f>
        <v>0</v>
      </c>
      <c r="BJ264" s="23" t="s">
        <v>24</v>
      </c>
      <c r="BK264" s="203">
        <f>ROUND(I264*H264,2)</f>
        <v>0</v>
      </c>
      <c r="BL264" s="23" t="s">
        <v>237</v>
      </c>
      <c r="BM264" s="23" t="s">
        <v>654</v>
      </c>
    </row>
    <row r="265" spans="2:47" s="1" customFormat="1" ht="67.5">
      <c r="B265" s="40"/>
      <c r="C265" s="62"/>
      <c r="D265" s="204" t="s">
        <v>151</v>
      </c>
      <c r="E265" s="62"/>
      <c r="F265" s="205" t="s">
        <v>655</v>
      </c>
      <c r="G265" s="62"/>
      <c r="H265" s="62"/>
      <c r="I265" s="162"/>
      <c r="J265" s="62"/>
      <c r="K265" s="62"/>
      <c r="L265" s="60"/>
      <c r="M265" s="206"/>
      <c r="N265" s="41"/>
      <c r="O265" s="41"/>
      <c r="P265" s="41"/>
      <c r="Q265" s="41"/>
      <c r="R265" s="41"/>
      <c r="S265" s="41"/>
      <c r="T265" s="77"/>
      <c r="AT265" s="23" t="s">
        <v>151</v>
      </c>
      <c r="AU265" s="23" t="s">
        <v>82</v>
      </c>
    </row>
    <row r="266" spans="2:51" s="13" customFormat="1" ht="13.5">
      <c r="B266" s="251"/>
      <c r="C266" s="252"/>
      <c r="D266" s="204" t="s">
        <v>162</v>
      </c>
      <c r="E266" s="253" t="s">
        <v>22</v>
      </c>
      <c r="F266" s="254" t="s">
        <v>531</v>
      </c>
      <c r="G266" s="252"/>
      <c r="H266" s="255" t="s">
        <v>22</v>
      </c>
      <c r="I266" s="256"/>
      <c r="J266" s="252"/>
      <c r="K266" s="252"/>
      <c r="L266" s="257"/>
      <c r="M266" s="258"/>
      <c r="N266" s="259"/>
      <c r="O266" s="259"/>
      <c r="P266" s="259"/>
      <c r="Q266" s="259"/>
      <c r="R266" s="259"/>
      <c r="S266" s="259"/>
      <c r="T266" s="260"/>
      <c r="AT266" s="261" t="s">
        <v>162</v>
      </c>
      <c r="AU266" s="261" t="s">
        <v>82</v>
      </c>
      <c r="AV266" s="13" t="s">
        <v>24</v>
      </c>
      <c r="AW266" s="13" t="s">
        <v>164</v>
      </c>
      <c r="AX266" s="13" t="s">
        <v>73</v>
      </c>
      <c r="AY266" s="261" t="s">
        <v>133</v>
      </c>
    </row>
    <row r="267" spans="2:51" s="11" customFormat="1" ht="13.5">
      <c r="B267" s="209"/>
      <c r="C267" s="210"/>
      <c r="D267" s="207" t="s">
        <v>162</v>
      </c>
      <c r="E267" s="211" t="s">
        <v>22</v>
      </c>
      <c r="F267" s="212" t="s">
        <v>656</v>
      </c>
      <c r="G267" s="210"/>
      <c r="H267" s="213">
        <v>9.6</v>
      </c>
      <c r="I267" s="214"/>
      <c r="J267" s="210"/>
      <c r="K267" s="210"/>
      <c r="L267" s="215"/>
      <c r="M267" s="216"/>
      <c r="N267" s="217"/>
      <c r="O267" s="217"/>
      <c r="P267" s="217"/>
      <c r="Q267" s="217"/>
      <c r="R267" s="217"/>
      <c r="S267" s="217"/>
      <c r="T267" s="218"/>
      <c r="AT267" s="219" t="s">
        <v>162</v>
      </c>
      <c r="AU267" s="219" t="s">
        <v>82</v>
      </c>
      <c r="AV267" s="11" t="s">
        <v>82</v>
      </c>
      <c r="AW267" s="11" t="s">
        <v>164</v>
      </c>
      <c r="AX267" s="11" t="s">
        <v>24</v>
      </c>
      <c r="AY267" s="219" t="s">
        <v>133</v>
      </c>
    </row>
    <row r="268" spans="2:65" s="1" customFormat="1" ht="22.5" customHeight="1">
      <c r="B268" s="40"/>
      <c r="C268" s="234" t="s">
        <v>657</v>
      </c>
      <c r="D268" s="234" t="s">
        <v>339</v>
      </c>
      <c r="E268" s="235" t="s">
        <v>480</v>
      </c>
      <c r="F268" s="236" t="s">
        <v>658</v>
      </c>
      <c r="G268" s="237" t="s">
        <v>149</v>
      </c>
      <c r="H268" s="238">
        <v>9.6</v>
      </c>
      <c r="I268" s="239"/>
      <c r="J268" s="240">
        <f>ROUND(I268*H268,2)</f>
        <v>0</v>
      </c>
      <c r="K268" s="236" t="s">
        <v>22</v>
      </c>
      <c r="L268" s="241"/>
      <c r="M268" s="242" t="s">
        <v>22</v>
      </c>
      <c r="N268" s="243" t="s">
        <v>44</v>
      </c>
      <c r="O268" s="41"/>
      <c r="P268" s="201">
        <f>O268*H268</f>
        <v>0</v>
      </c>
      <c r="Q268" s="201">
        <v>0</v>
      </c>
      <c r="R268" s="201">
        <f>Q268*H268</f>
        <v>0</v>
      </c>
      <c r="S268" s="201">
        <v>0</v>
      </c>
      <c r="T268" s="202">
        <f>S268*H268</f>
        <v>0</v>
      </c>
      <c r="AR268" s="23" t="s">
        <v>325</v>
      </c>
      <c r="AT268" s="23" t="s">
        <v>339</v>
      </c>
      <c r="AU268" s="23" t="s">
        <v>82</v>
      </c>
      <c r="AY268" s="23" t="s">
        <v>133</v>
      </c>
      <c r="BE268" s="203">
        <f>IF(N268="základní",J268,0)</f>
        <v>0</v>
      </c>
      <c r="BF268" s="203">
        <f>IF(N268="snížená",J268,0)</f>
        <v>0</v>
      </c>
      <c r="BG268" s="203">
        <f>IF(N268="zákl. přenesená",J268,0)</f>
        <v>0</v>
      </c>
      <c r="BH268" s="203">
        <f>IF(N268="sníž. přenesená",J268,0)</f>
        <v>0</v>
      </c>
      <c r="BI268" s="203">
        <f>IF(N268="nulová",J268,0)</f>
        <v>0</v>
      </c>
      <c r="BJ268" s="23" t="s">
        <v>24</v>
      </c>
      <c r="BK268" s="203">
        <f>ROUND(I268*H268,2)</f>
        <v>0</v>
      </c>
      <c r="BL268" s="23" t="s">
        <v>237</v>
      </c>
      <c r="BM268" s="23" t="s">
        <v>659</v>
      </c>
    </row>
    <row r="269" spans="2:51" s="13" customFormat="1" ht="13.5">
      <c r="B269" s="251"/>
      <c r="C269" s="252"/>
      <c r="D269" s="204" t="s">
        <v>162</v>
      </c>
      <c r="E269" s="253" t="s">
        <v>22</v>
      </c>
      <c r="F269" s="254" t="s">
        <v>531</v>
      </c>
      <c r="G269" s="252"/>
      <c r="H269" s="255" t="s">
        <v>22</v>
      </c>
      <c r="I269" s="256"/>
      <c r="J269" s="252"/>
      <c r="K269" s="252"/>
      <c r="L269" s="257"/>
      <c r="M269" s="258"/>
      <c r="N269" s="259"/>
      <c r="O269" s="259"/>
      <c r="P269" s="259"/>
      <c r="Q269" s="259"/>
      <c r="R269" s="259"/>
      <c r="S269" s="259"/>
      <c r="T269" s="260"/>
      <c r="AT269" s="261" t="s">
        <v>162</v>
      </c>
      <c r="AU269" s="261" t="s">
        <v>82</v>
      </c>
      <c r="AV269" s="13" t="s">
        <v>24</v>
      </c>
      <c r="AW269" s="13" t="s">
        <v>164</v>
      </c>
      <c r="AX269" s="13" t="s">
        <v>73</v>
      </c>
      <c r="AY269" s="261" t="s">
        <v>133</v>
      </c>
    </row>
    <row r="270" spans="2:51" s="11" customFormat="1" ht="13.5">
      <c r="B270" s="209"/>
      <c r="C270" s="210"/>
      <c r="D270" s="207" t="s">
        <v>162</v>
      </c>
      <c r="E270" s="211" t="s">
        <v>22</v>
      </c>
      <c r="F270" s="212" t="s">
        <v>656</v>
      </c>
      <c r="G270" s="210"/>
      <c r="H270" s="213">
        <v>9.6</v>
      </c>
      <c r="I270" s="214"/>
      <c r="J270" s="210"/>
      <c r="K270" s="210"/>
      <c r="L270" s="215"/>
      <c r="M270" s="216"/>
      <c r="N270" s="217"/>
      <c r="O270" s="217"/>
      <c r="P270" s="217"/>
      <c r="Q270" s="217"/>
      <c r="R270" s="217"/>
      <c r="S270" s="217"/>
      <c r="T270" s="218"/>
      <c r="AT270" s="219" t="s">
        <v>162</v>
      </c>
      <c r="AU270" s="219" t="s">
        <v>82</v>
      </c>
      <c r="AV270" s="11" t="s">
        <v>82</v>
      </c>
      <c r="AW270" s="11" t="s">
        <v>164</v>
      </c>
      <c r="AX270" s="11" t="s">
        <v>24</v>
      </c>
      <c r="AY270" s="219" t="s">
        <v>133</v>
      </c>
    </row>
    <row r="271" spans="2:65" s="1" customFormat="1" ht="31.5" customHeight="1">
      <c r="B271" s="40"/>
      <c r="C271" s="192" t="s">
        <v>660</v>
      </c>
      <c r="D271" s="192" t="s">
        <v>136</v>
      </c>
      <c r="E271" s="193" t="s">
        <v>661</v>
      </c>
      <c r="F271" s="194" t="s">
        <v>662</v>
      </c>
      <c r="G271" s="195" t="s">
        <v>253</v>
      </c>
      <c r="H271" s="196">
        <v>0.244</v>
      </c>
      <c r="I271" s="197"/>
      <c r="J271" s="198">
        <f>ROUND(I271*H271,2)</f>
        <v>0</v>
      </c>
      <c r="K271" s="194" t="s">
        <v>140</v>
      </c>
      <c r="L271" s="60"/>
      <c r="M271" s="199" t="s">
        <v>22</v>
      </c>
      <c r="N271" s="200" t="s">
        <v>44</v>
      </c>
      <c r="O271" s="41"/>
      <c r="P271" s="201">
        <f>O271*H271</f>
        <v>0</v>
      </c>
      <c r="Q271" s="201">
        <v>0</v>
      </c>
      <c r="R271" s="201">
        <f>Q271*H271</f>
        <v>0</v>
      </c>
      <c r="S271" s="201">
        <v>0</v>
      </c>
      <c r="T271" s="202">
        <f>S271*H271</f>
        <v>0</v>
      </c>
      <c r="AR271" s="23" t="s">
        <v>237</v>
      </c>
      <c r="AT271" s="23" t="s">
        <v>136</v>
      </c>
      <c r="AU271" s="23" t="s">
        <v>82</v>
      </c>
      <c r="AY271" s="23" t="s">
        <v>133</v>
      </c>
      <c r="BE271" s="203">
        <f>IF(N271="základní",J271,0)</f>
        <v>0</v>
      </c>
      <c r="BF271" s="203">
        <f>IF(N271="snížená",J271,0)</f>
        <v>0</v>
      </c>
      <c r="BG271" s="203">
        <f>IF(N271="zákl. přenesená",J271,0)</f>
        <v>0</v>
      </c>
      <c r="BH271" s="203">
        <f>IF(N271="sníž. přenesená",J271,0)</f>
        <v>0</v>
      </c>
      <c r="BI271" s="203">
        <f>IF(N271="nulová",J271,0)</f>
        <v>0</v>
      </c>
      <c r="BJ271" s="23" t="s">
        <v>24</v>
      </c>
      <c r="BK271" s="203">
        <f>ROUND(I271*H271,2)</f>
        <v>0</v>
      </c>
      <c r="BL271" s="23" t="s">
        <v>237</v>
      </c>
      <c r="BM271" s="23" t="s">
        <v>663</v>
      </c>
    </row>
    <row r="272" spans="2:47" s="1" customFormat="1" ht="121.5">
      <c r="B272" s="40"/>
      <c r="C272" s="62"/>
      <c r="D272" s="204" t="s">
        <v>151</v>
      </c>
      <c r="E272" s="62"/>
      <c r="F272" s="205" t="s">
        <v>664</v>
      </c>
      <c r="G272" s="62"/>
      <c r="H272" s="62"/>
      <c r="I272" s="162"/>
      <c r="J272" s="62"/>
      <c r="K272" s="62"/>
      <c r="L272" s="60"/>
      <c r="M272" s="206"/>
      <c r="N272" s="41"/>
      <c r="O272" s="41"/>
      <c r="P272" s="41"/>
      <c r="Q272" s="41"/>
      <c r="R272" s="41"/>
      <c r="S272" s="41"/>
      <c r="T272" s="77"/>
      <c r="AT272" s="23" t="s">
        <v>151</v>
      </c>
      <c r="AU272" s="23" t="s">
        <v>82</v>
      </c>
    </row>
    <row r="273" spans="2:63" s="10" customFormat="1" ht="29.85" customHeight="1">
      <c r="B273" s="175"/>
      <c r="C273" s="176"/>
      <c r="D273" s="189" t="s">
        <v>72</v>
      </c>
      <c r="E273" s="190" t="s">
        <v>665</v>
      </c>
      <c r="F273" s="190" t="s">
        <v>666</v>
      </c>
      <c r="G273" s="176"/>
      <c r="H273" s="176"/>
      <c r="I273" s="179"/>
      <c r="J273" s="191">
        <f>BK273</f>
        <v>0</v>
      </c>
      <c r="K273" s="176"/>
      <c r="L273" s="181"/>
      <c r="M273" s="182"/>
      <c r="N273" s="183"/>
      <c r="O273" s="183"/>
      <c r="P273" s="184">
        <f>SUM(P274:P276)</f>
        <v>0</v>
      </c>
      <c r="Q273" s="183"/>
      <c r="R273" s="184">
        <f>SUM(R274:R276)</f>
        <v>0</v>
      </c>
      <c r="S273" s="183"/>
      <c r="T273" s="185">
        <f>SUM(T274:T276)</f>
        <v>0</v>
      </c>
      <c r="AR273" s="186" t="s">
        <v>82</v>
      </c>
      <c r="AT273" s="187" t="s">
        <v>72</v>
      </c>
      <c r="AU273" s="187" t="s">
        <v>24</v>
      </c>
      <c r="AY273" s="186" t="s">
        <v>133</v>
      </c>
      <c r="BK273" s="188">
        <f>SUM(BK274:BK276)</f>
        <v>0</v>
      </c>
    </row>
    <row r="274" spans="2:65" s="1" customFormat="1" ht="22.5" customHeight="1">
      <c r="B274" s="40"/>
      <c r="C274" s="192" t="s">
        <v>667</v>
      </c>
      <c r="D274" s="192" t="s">
        <v>136</v>
      </c>
      <c r="E274" s="193" t="s">
        <v>483</v>
      </c>
      <c r="F274" s="194" t="s">
        <v>668</v>
      </c>
      <c r="G274" s="195" t="s">
        <v>149</v>
      </c>
      <c r="H274" s="196">
        <v>19.2</v>
      </c>
      <c r="I274" s="197"/>
      <c r="J274" s="198">
        <f>ROUND(I274*H274,2)</f>
        <v>0</v>
      </c>
      <c r="K274" s="194" t="s">
        <v>22</v>
      </c>
      <c r="L274" s="60"/>
      <c r="M274" s="199" t="s">
        <v>22</v>
      </c>
      <c r="N274" s="200" t="s">
        <v>44</v>
      </c>
      <c r="O274" s="41"/>
      <c r="P274" s="201">
        <f>O274*H274</f>
        <v>0</v>
      </c>
      <c r="Q274" s="201">
        <v>0</v>
      </c>
      <c r="R274" s="201">
        <f>Q274*H274</f>
        <v>0</v>
      </c>
      <c r="S274" s="201">
        <v>0</v>
      </c>
      <c r="T274" s="202">
        <f>S274*H274</f>
        <v>0</v>
      </c>
      <c r="AR274" s="23" t="s">
        <v>237</v>
      </c>
      <c r="AT274" s="23" t="s">
        <v>136</v>
      </c>
      <c r="AU274" s="23" t="s">
        <v>82</v>
      </c>
      <c r="AY274" s="23" t="s">
        <v>133</v>
      </c>
      <c r="BE274" s="203">
        <f>IF(N274="základní",J274,0)</f>
        <v>0</v>
      </c>
      <c r="BF274" s="203">
        <f>IF(N274="snížená",J274,0)</f>
        <v>0</v>
      </c>
      <c r="BG274" s="203">
        <f>IF(N274="zákl. přenesená",J274,0)</f>
        <v>0</v>
      </c>
      <c r="BH274" s="203">
        <f>IF(N274="sníž. přenesená",J274,0)</f>
        <v>0</v>
      </c>
      <c r="BI274" s="203">
        <f>IF(N274="nulová",J274,0)</f>
        <v>0</v>
      </c>
      <c r="BJ274" s="23" t="s">
        <v>24</v>
      </c>
      <c r="BK274" s="203">
        <f>ROUND(I274*H274,2)</f>
        <v>0</v>
      </c>
      <c r="BL274" s="23" t="s">
        <v>237</v>
      </c>
      <c r="BM274" s="23" t="s">
        <v>669</v>
      </c>
    </row>
    <row r="275" spans="2:47" s="1" customFormat="1" ht="27">
      <c r="B275" s="40"/>
      <c r="C275" s="62"/>
      <c r="D275" s="204" t="s">
        <v>143</v>
      </c>
      <c r="E275" s="62"/>
      <c r="F275" s="205" t="s">
        <v>670</v>
      </c>
      <c r="G275" s="62"/>
      <c r="H275" s="62"/>
      <c r="I275" s="162"/>
      <c r="J275" s="62"/>
      <c r="K275" s="62"/>
      <c r="L275" s="60"/>
      <c r="M275" s="206"/>
      <c r="N275" s="41"/>
      <c r="O275" s="41"/>
      <c r="P275" s="41"/>
      <c r="Q275" s="41"/>
      <c r="R275" s="41"/>
      <c r="S275" s="41"/>
      <c r="T275" s="77"/>
      <c r="AT275" s="23" t="s">
        <v>143</v>
      </c>
      <c r="AU275" s="23" t="s">
        <v>82</v>
      </c>
    </row>
    <row r="276" spans="2:51" s="11" customFormat="1" ht="13.5">
      <c r="B276" s="209"/>
      <c r="C276" s="210"/>
      <c r="D276" s="204" t="s">
        <v>162</v>
      </c>
      <c r="E276" s="220" t="s">
        <v>22</v>
      </c>
      <c r="F276" s="221" t="s">
        <v>671</v>
      </c>
      <c r="G276" s="210"/>
      <c r="H276" s="222">
        <v>19.2</v>
      </c>
      <c r="I276" s="214"/>
      <c r="J276" s="210"/>
      <c r="K276" s="210"/>
      <c r="L276" s="215"/>
      <c r="M276" s="216"/>
      <c r="N276" s="217"/>
      <c r="O276" s="217"/>
      <c r="P276" s="217"/>
      <c r="Q276" s="217"/>
      <c r="R276" s="217"/>
      <c r="S276" s="217"/>
      <c r="T276" s="218"/>
      <c r="AT276" s="219" t="s">
        <v>162</v>
      </c>
      <c r="AU276" s="219" t="s">
        <v>82</v>
      </c>
      <c r="AV276" s="11" t="s">
        <v>82</v>
      </c>
      <c r="AW276" s="11" t="s">
        <v>164</v>
      </c>
      <c r="AX276" s="11" t="s">
        <v>24</v>
      </c>
      <c r="AY276" s="219" t="s">
        <v>133</v>
      </c>
    </row>
    <row r="277" spans="2:63" s="10" customFormat="1" ht="37.35" customHeight="1">
      <c r="B277" s="175"/>
      <c r="C277" s="176"/>
      <c r="D277" s="189" t="s">
        <v>72</v>
      </c>
      <c r="E277" s="244" t="s">
        <v>398</v>
      </c>
      <c r="F277" s="244" t="s">
        <v>399</v>
      </c>
      <c r="G277" s="176"/>
      <c r="H277" s="176"/>
      <c r="I277" s="179"/>
      <c r="J277" s="245">
        <f>BK277</f>
        <v>0</v>
      </c>
      <c r="K277" s="176"/>
      <c r="L277" s="181"/>
      <c r="M277" s="182"/>
      <c r="N277" s="183"/>
      <c r="O277" s="183"/>
      <c r="P277" s="184">
        <f>P278</f>
        <v>0</v>
      </c>
      <c r="Q277" s="183"/>
      <c r="R277" s="184">
        <f>R278</f>
        <v>0</v>
      </c>
      <c r="S277" s="183"/>
      <c r="T277" s="185">
        <f>T278</f>
        <v>0</v>
      </c>
      <c r="AR277" s="186" t="s">
        <v>141</v>
      </c>
      <c r="AT277" s="187" t="s">
        <v>72</v>
      </c>
      <c r="AU277" s="187" t="s">
        <v>73</v>
      </c>
      <c r="AY277" s="186" t="s">
        <v>133</v>
      </c>
      <c r="BK277" s="188">
        <f>BK278</f>
        <v>0</v>
      </c>
    </row>
    <row r="278" spans="2:65" s="1" customFormat="1" ht="22.5" customHeight="1">
      <c r="B278" s="40"/>
      <c r="C278" s="192" t="s">
        <v>672</v>
      </c>
      <c r="D278" s="192" t="s">
        <v>136</v>
      </c>
      <c r="E278" s="193" t="s">
        <v>401</v>
      </c>
      <c r="F278" s="194" t="s">
        <v>402</v>
      </c>
      <c r="G278" s="195" t="s">
        <v>403</v>
      </c>
      <c r="H278" s="246"/>
      <c r="I278" s="197"/>
      <c r="J278" s="198">
        <f>ROUND(I278*H278,2)</f>
        <v>0</v>
      </c>
      <c r="K278" s="194" t="s">
        <v>140</v>
      </c>
      <c r="L278" s="60"/>
      <c r="M278" s="199" t="s">
        <v>22</v>
      </c>
      <c r="N278" s="247" t="s">
        <v>44</v>
      </c>
      <c r="O278" s="248"/>
      <c r="P278" s="249">
        <f>O278*H278</f>
        <v>0</v>
      </c>
      <c r="Q278" s="249">
        <v>0</v>
      </c>
      <c r="R278" s="249">
        <f>Q278*H278</f>
        <v>0</v>
      </c>
      <c r="S278" s="249">
        <v>0</v>
      </c>
      <c r="T278" s="250">
        <f>S278*H278</f>
        <v>0</v>
      </c>
      <c r="AR278" s="23" t="s">
        <v>404</v>
      </c>
      <c r="AT278" s="23" t="s">
        <v>136</v>
      </c>
      <c r="AU278" s="23" t="s">
        <v>24</v>
      </c>
      <c r="AY278" s="23" t="s">
        <v>133</v>
      </c>
      <c r="BE278" s="203">
        <f>IF(N278="základní",J278,0)</f>
        <v>0</v>
      </c>
      <c r="BF278" s="203">
        <f>IF(N278="snížená",J278,0)</f>
        <v>0</v>
      </c>
      <c r="BG278" s="203">
        <f>IF(N278="zákl. přenesená",J278,0)</f>
        <v>0</v>
      </c>
      <c r="BH278" s="203">
        <f>IF(N278="sníž. přenesená",J278,0)</f>
        <v>0</v>
      </c>
      <c r="BI278" s="203">
        <f>IF(N278="nulová",J278,0)</f>
        <v>0</v>
      </c>
      <c r="BJ278" s="23" t="s">
        <v>24</v>
      </c>
      <c r="BK278" s="203">
        <f>ROUND(I278*H278,2)</f>
        <v>0</v>
      </c>
      <c r="BL278" s="23" t="s">
        <v>404</v>
      </c>
      <c r="BM278" s="23" t="s">
        <v>673</v>
      </c>
    </row>
    <row r="279" spans="2:12" s="1" customFormat="1" ht="6.95" customHeight="1">
      <c r="B279" s="55"/>
      <c r="C279" s="56"/>
      <c r="D279" s="56"/>
      <c r="E279" s="56"/>
      <c r="F279" s="56"/>
      <c r="G279" s="56"/>
      <c r="H279" s="56"/>
      <c r="I279" s="138"/>
      <c r="J279" s="56"/>
      <c r="K279" s="56"/>
      <c r="L279" s="60"/>
    </row>
  </sheetData>
  <sheetProtection password="CC35" sheet="1" objects="1" scenarios="1" formatCells="0" formatColumns="0" formatRows="0" sort="0" autoFilter="0"/>
  <autoFilter ref="C88:K278"/>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90" t="s">
        <v>93</v>
      </c>
      <c r="H1" s="390"/>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2"/>
      <c r="M2" s="382"/>
      <c r="N2" s="382"/>
      <c r="O2" s="382"/>
      <c r="P2" s="382"/>
      <c r="Q2" s="382"/>
      <c r="R2" s="382"/>
      <c r="S2" s="382"/>
      <c r="T2" s="382"/>
      <c r="U2" s="382"/>
      <c r="V2" s="382"/>
      <c r="AT2" s="23" t="s">
        <v>91</v>
      </c>
    </row>
    <row r="3" spans="2:46" ht="6.95" customHeight="1">
      <c r="B3" s="24"/>
      <c r="C3" s="25"/>
      <c r="D3" s="25"/>
      <c r="E3" s="25"/>
      <c r="F3" s="25"/>
      <c r="G3" s="25"/>
      <c r="H3" s="25"/>
      <c r="I3" s="115"/>
      <c r="J3" s="25"/>
      <c r="K3" s="26"/>
      <c r="AT3" s="23" t="s">
        <v>82</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3" t="str">
        <f>'Rekapitulace stavby'!K6</f>
        <v>Výměna výplní otvorů nám. Míru 1 - Nový Bor</v>
      </c>
      <c r="F7" s="384"/>
      <c r="G7" s="384"/>
      <c r="H7" s="384"/>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85" t="s">
        <v>674</v>
      </c>
      <c r="F9" s="386"/>
      <c r="G9" s="386"/>
      <c r="H9" s="386"/>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5. 2. 2018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2" t="s">
        <v>22</v>
      </c>
      <c r="F24" s="352"/>
      <c r="G24" s="352"/>
      <c r="H24" s="35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ROUND(SUM(BE87:BE167),2)</f>
        <v>0</v>
      </c>
      <c r="G30" s="41"/>
      <c r="H30" s="41"/>
      <c r="I30" s="130">
        <v>0.21</v>
      </c>
      <c r="J30" s="129">
        <f>ROUND(ROUND((SUM(BE87:BE167)),2)*I30,2)</f>
        <v>0</v>
      </c>
      <c r="K30" s="44"/>
    </row>
    <row r="31" spans="2:11" s="1" customFormat="1" ht="14.45" customHeight="1">
      <c r="B31" s="40"/>
      <c r="C31" s="41"/>
      <c r="D31" s="41"/>
      <c r="E31" s="48" t="s">
        <v>45</v>
      </c>
      <c r="F31" s="129">
        <f>ROUND(SUM(BF87:BF167),2)</f>
        <v>0</v>
      </c>
      <c r="G31" s="41"/>
      <c r="H31" s="41"/>
      <c r="I31" s="130">
        <v>0.15</v>
      </c>
      <c r="J31" s="129">
        <f>ROUND(ROUND((SUM(BF87:BF167)),2)*I31,2)</f>
        <v>0</v>
      </c>
      <c r="K31" s="44"/>
    </row>
    <row r="32" spans="2:11" s="1" customFormat="1" ht="14.45" customHeight="1" hidden="1">
      <c r="B32" s="40"/>
      <c r="C32" s="41"/>
      <c r="D32" s="41"/>
      <c r="E32" s="48" t="s">
        <v>46</v>
      </c>
      <c r="F32" s="129">
        <f>ROUND(SUM(BG87:BG167),2)</f>
        <v>0</v>
      </c>
      <c r="G32" s="41"/>
      <c r="H32" s="41"/>
      <c r="I32" s="130">
        <v>0.21</v>
      </c>
      <c r="J32" s="129">
        <v>0</v>
      </c>
      <c r="K32" s="44"/>
    </row>
    <row r="33" spans="2:11" s="1" customFormat="1" ht="14.45" customHeight="1" hidden="1">
      <c r="B33" s="40"/>
      <c r="C33" s="41"/>
      <c r="D33" s="41"/>
      <c r="E33" s="48" t="s">
        <v>47</v>
      </c>
      <c r="F33" s="129">
        <f>ROUND(SUM(BH87:BH167),2)</f>
        <v>0</v>
      </c>
      <c r="G33" s="41"/>
      <c r="H33" s="41"/>
      <c r="I33" s="130">
        <v>0.15</v>
      </c>
      <c r="J33" s="129">
        <v>0</v>
      </c>
      <c r="K33" s="44"/>
    </row>
    <row r="34" spans="2:11" s="1" customFormat="1" ht="14.45" customHeight="1" hidden="1">
      <c r="B34" s="40"/>
      <c r="C34" s="41"/>
      <c r="D34" s="41"/>
      <c r="E34" s="48" t="s">
        <v>48</v>
      </c>
      <c r="F34" s="129">
        <f>ROUND(SUM(BI87:BI167),2)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3" t="str">
        <f>E7</f>
        <v>Výměna výplní otvorů nám. Míru 1 - Nový Bor</v>
      </c>
      <c r="F45" s="384"/>
      <c r="G45" s="384"/>
      <c r="H45" s="384"/>
      <c r="I45" s="117"/>
      <c r="J45" s="41"/>
      <c r="K45" s="44"/>
    </row>
    <row r="46" spans="2:11" s="1" customFormat="1" ht="14.45" customHeight="1">
      <c r="B46" s="40"/>
      <c r="C46" s="36" t="s">
        <v>98</v>
      </c>
      <c r="D46" s="41"/>
      <c r="E46" s="41"/>
      <c r="F46" s="41"/>
      <c r="G46" s="41"/>
      <c r="H46" s="41"/>
      <c r="I46" s="117"/>
      <c r="J46" s="41"/>
      <c r="K46" s="44"/>
    </row>
    <row r="47" spans="2:11" s="1" customFormat="1" ht="23.25" customHeight="1">
      <c r="B47" s="40"/>
      <c r="C47" s="41"/>
      <c r="D47" s="41"/>
      <c r="E47" s="385" t="str">
        <f>E9</f>
        <v>06-4-2018 - 2. etapa neuznatelné náklady</v>
      </c>
      <c r="F47" s="386"/>
      <c r="G47" s="386"/>
      <c r="H47" s="386"/>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5. 2. 2018</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36</v>
      </c>
      <c r="J51" s="34" t="str">
        <f>E21</f>
        <v xml:space="preserve"> </v>
      </c>
      <c r="K51" s="44"/>
    </row>
    <row r="52" spans="2:11" s="1" customFormat="1" ht="14.45" customHeight="1">
      <c r="B52" s="40"/>
      <c r="C52" s="36" t="s">
        <v>34</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J87</f>
        <v>0</v>
      </c>
      <c r="K56" s="44"/>
      <c r="AU56" s="23" t="s">
        <v>104</v>
      </c>
    </row>
    <row r="57" spans="2:11" s="7" customFormat="1" ht="24.95" customHeight="1">
      <c r="B57" s="148"/>
      <c r="C57" s="149"/>
      <c r="D57" s="150" t="s">
        <v>105</v>
      </c>
      <c r="E57" s="151"/>
      <c r="F57" s="151"/>
      <c r="G57" s="151"/>
      <c r="H57" s="151"/>
      <c r="I57" s="152"/>
      <c r="J57" s="153">
        <f>J88</f>
        <v>0</v>
      </c>
      <c r="K57" s="154"/>
    </row>
    <row r="58" spans="2:11" s="8" customFormat="1" ht="19.9" customHeight="1">
      <c r="B58" s="155"/>
      <c r="C58" s="156"/>
      <c r="D58" s="157" t="s">
        <v>107</v>
      </c>
      <c r="E58" s="158"/>
      <c r="F58" s="158"/>
      <c r="G58" s="158"/>
      <c r="H58" s="158"/>
      <c r="I58" s="159"/>
      <c r="J58" s="160">
        <f>J89</f>
        <v>0</v>
      </c>
      <c r="K58" s="161"/>
    </row>
    <row r="59" spans="2:11" s="8" customFormat="1" ht="19.9" customHeight="1">
      <c r="B59" s="155"/>
      <c r="C59" s="156"/>
      <c r="D59" s="157" t="s">
        <v>108</v>
      </c>
      <c r="E59" s="158"/>
      <c r="F59" s="158"/>
      <c r="G59" s="158"/>
      <c r="H59" s="158"/>
      <c r="I59" s="159"/>
      <c r="J59" s="160">
        <f>J102</f>
        <v>0</v>
      </c>
      <c r="K59" s="161"/>
    </row>
    <row r="60" spans="2:11" s="8" customFormat="1" ht="14.85" customHeight="1">
      <c r="B60" s="155"/>
      <c r="C60" s="156"/>
      <c r="D60" s="157" t="s">
        <v>407</v>
      </c>
      <c r="E60" s="158"/>
      <c r="F60" s="158"/>
      <c r="G60" s="158"/>
      <c r="H60" s="158"/>
      <c r="I60" s="159"/>
      <c r="J60" s="160">
        <f>J103</f>
        <v>0</v>
      </c>
      <c r="K60" s="161"/>
    </row>
    <row r="61" spans="2:11" s="8" customFormat="1" ht="19.9" customHeight="1">
      <c r="B61" s="155"/>
      <c r="C61" s="156"/>
      <c r="D61" s="157" t="s">
        <v>408</v>
      </c>
      <c r="E61" s="158"/>
      <c r="F61" s="158"/>
      <c r="G61" s="158"/>
      <c r="H61" s="158"/>
      <c r="I61" s="159"/>
      <c r="J61" s="160">
        <f>J109</f>
        <v>0</v>
      </c>
      <c r="K61" s="161"/>
    </row>
    <row r="62" spans="2:11" s="7" customFormat="1" ht="24.95" customHeight="1">
      <c r="B62" s="148"/>
      <c r="C62" s="149"/>
      <c r="D62" s="150" t="s">
        <v>112</v>
      </c>
      <c r="E62" s="151"/>
      <c r="F62" s="151"/>
      <c r="G62" s="151"/>
      <c r="H62" s="151"/>
      <c r="I62" s="152"/>
      <c r="J62" s="153">
        <f>J112</f>
        <v>0</v>
      </c>
      <c r="K62" s="154"/>
    </row>
    <row r="63" spans="2:11" s="8" customFormat="1" ht="19.9" customHeight="1">
      <c r="B63" s="155"/>
      <c r="C63" s="156"/>
      <c r="D63" s="157" t="s">
        <v>409</v>
      </c>
      <c r="E63" s="158"/>
      <c r="F63" s="158"/>
      <c r="G63" s="158"/>
      <c r="H63" s="158"/>
      <c r="I63" s="159"/>
      <c r="J63" s="160">
        <f>J113</f>
        <v>0</v>
      </c>
      <c r="K63" s="161"/>
    </row>
    <row r="64" spans="2:11" s="8" customFormat="1" ht="19.9" customHeight="1">
      <c r="B64" s="155"/>
      <c r="C64" s="156"/>
      <c r="D64" s="157" t="s">
        <v>114</v>
      </c>
      <c r="E64" s="158"/>
      <c r="F64" s="158"/>
      <c r="G64" s="158"/>
      <c r="H64" s="158"/>
      <c r="I64" s="159"/>
      <c r="J64" s="160">
        <f>J132</f>
        <v>0</v>
      </c>
      <c r="K64" s="161"/>
    </row>
    <row r="65" spans="2:11" s="8" customFormat="1" ht="19.9" customHeight="1">
      <c r="B65" s="155"/>
      <c r="C65" s="156"/>
      <c r="D65" s="157" t="s">
        <v>410</v>
      </c>
      <c r="E65" s="158"/>
      <c r="F65" s="158"/>
      <c r="G65" s="158"/>
      <c r="H65" s="158"/>
      <c r="I65" s="159"/>
      <c r="J65" s="160">
        <f>J147</f>
        <v>0</v>
      </c>
      <c r="K65" s="161"/>
    </row>
    <row r="66" spans="2:11" s="8" customFormat="1" ht="19.9" customHeight="1">
      <c r="B66" s="155"/>
      <c r="C66" s="156"/>
      <c r="D66" s="157" t="s">
        <v>411</v>
      </c>
      <c r="E66" s="158"/>
      <c r="F66" s="158"/>
      <c r="G66" s="158"/>
      <c r="H66" s="158"/>
      <c r="I66" s="159"/>
      <c r="J66" s="160">
        <f>J153</f>
        <v>0</v>
      </c>
      <c r="K66" s="161"/>
    </row>
    <row r="67" spans="2:11" s="7" customFormat="1" ht="24.95" customHeight="1">
      <c r="B67" s="148"/>
      <c r="C67" s="149"/>
      <c r="D67" s="150" t="s">
        <v>116</v>
      </c>
      <c r="E67" s="151"/>
      <c r="F67" s="151"/>
      <c r="G67" s="151"/>
      <c r="H67" s="151"/>
      <c r="I67" s="152"/>
      <c r="J67" s="153">
        <f>J166</f>
        <v>0</v>
      </c>
      <c r="K67" s="154"/>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117</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87" t="str">
        <f>E7</f>
        <v>Výměna výplní otvorů nám. Míru 1 - Nový Bor</v>
      </c>
      <c r="F77" s="388"/>
      <c r="G77" s="388"/>
      <c r="H77" s="388"/>
      <c r="I77" s="162"/>
      <c r="J77" s="62"/>
      <c r="K77" s="62"/>
      <c r="L77" s="60"/>
    </row>
    <row r="78" spans="2:12" s="1" customFormat="1" ht="14.45" customHeight="1">
      <c r="B78" s="40"/>
      <c r="C78" s="64" t="s">
        <v>98</v>
      </c>
      <c r="D78" s="62"/>
      <c r="E78" s="62"/>
      <c r="F78" s="62"/>
      <c r="G78" s="62"/>
      <c r="H78" s="62"/>
      <c r="I78" s="162"/>
      <c r="J78" s="62"/>
      <c r="K78" s="62"/>
      <c r="L78" s="60"/>
    </row>
    <row r="79" spans="2:12" s="1" customFormat="1" ht="23.25" customHeight="1">
      <c r="B79" s="40"/>
      <c r="C79" s="62"/>
      <c r="D79" s="62"/>
      <c r="E79" s="363" t="str">
        <f>E9</f>
        <v>06-4-2018 - 2. etapa neuznatelné náklady</v>
      </c>
      <c r="F79" s="389"/>
      <c r="G79" s="389"/>
      <c r="H79" s="389"/>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25</v>
      </c>
      <c r="D81" s="62"/>
      <c r="E81" s="62"/>
      <c r="F81" s="163" t="str">
        <f>F12</f>
        <v xml:space="preserve"> </v>
      </c>
      <c r="G81" s="62"/>
      <c r="H81" s="62"/>
      <c r="I81" s="164" t="s">
        <v>27</v>
      </c>
      <c r="J81" s="72" t="str">
        <f>IF(J12="","",J12)</f>
        <v>5. 2. 2018</v>
      </c>
      <c r="K81" s="62"/>
      <c r="L81" s="60"/>
    </row>
    <row r="82" spans="2:12" s="1" customFormat="1" ht="6.95" customHeight="1">
      <c r="B82" s="40"/>
      <c r="C82" s="62"/>
      <c r="D82" s="62"/>
      <c r="E82" s="62"/>
      <c r="F82" s="62"/>
      <c r="G82" s="62"/>
      <c r="H82" s="62"/>
      <c r="I82" s="162"/>
      <c r="J82" s="62"/>
      <c r="K82" s="62"/>
      <c r="L82" s="60"/>
    </row>
    <row r="83" spans="2:12" s="1" customFormat="1" ht="13.5">
      <c r="B83" s="40"/>
      <c r="C83" s="64" t="s">
        <v>31</v>
      </c>
      <c r="D83" s="62"/>
      <c r="E83" s="62"/>
      <c r="F83" s="163" t="str">
        <f>E15</f>
        <v xml:space="preserve"> </v>
      </c>
      <c r="G83" s="62"/>
      <c r="H83" s="62"/>
      <c r="I83" s="164" t="s">
        <v>36</v>
      </c>
      <c r="J83" s="163" t="str">
        <f>E21</f>
        <v xml:space="preserve"> </v>
      </c>
      <c r="K83" s="62"/>
      <c r="L83" s="60"/>
    </row>
    <row r="84" spans="2:12" s="1" customFormat="1" ht="14.45" customHeight="1">
      <c r="B84" s="40"/>
      <c r="C84" s="64" t="s">
        <v>34</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118</v>
      </c>
      <c r="D86" s="167" t="s">
        <v>58</v>
      </c>
      <c r="E86" s="167" t="s">
        <v>54</v>
      </c>
      <c r="F86" s="167" t="s">
        <v>119</v>
      </c>
      <c r="G86" s="167" t="s">
        <v>120</v>
      </c>
      <c r="H86" s="167" t="s">
        <v>121</v>
      </c>
      <c r="I86" s="168" t="s">
        <v>122</v>
      </c>
      <c r="J86" s="167" t="s">
        <v>102</v>
      </c>
      <c r="K86" s="169" t="s">
        <v>123</v>
      </c>
      <c r="L86" s="170"/>
      <c r="M86" s="80" t="s">
        <v>124</v>
      </c>
      <c r="N86" s="81" t="s">
        <v>43</v>
      </c>
      <c r="O86" s="81" t="s">
        <v>125</v>
      </c>
      <c r="P86" s="81" t="s">
        <v>126</v>
      </c>
      <c r="Q86" s="81" t="s">
        <v>127</v>
      </c>
      <c r="R86" s="81" t="s">
        <v>128</v>
      </c>
      <c r="S86" s="81" t="s">
        <v>129</v>
      </c>
      <c r="T86" s="82" t="s">
        <v>130</v>
      </c>
    </row>
    <row r="87" spans="2:63" s="1" customFormat="1" ht="29.25" customHeight="1">
      <c r="B87" s="40"/>
      <c r="C87" s="86" t="s">
        <v>103</v>
      </c>
      <c r="D87" s="62"/>
      <c r="E87" s="62"/>
      <c r="F87" s="62"/>
      <c r="G87" s="62"/>
      <c r="H87" s="62"/>
      <c r="I87" s="162"/>
      <c r="J87" s="171">
        <f>BK87</f>
        <v>0</v>
      </c>
      <c r="K87" s="62"/>
      <c r="L87" s="60"/>
      <c r="M87" s="83"/>
      <c r="N87" s="84"/>
      <c r="O87" s="84"/>
      <c r="P87" s="172">
        <f>P88+P112+P166</f>
        <v>0</v>
      </c>
      <c r="Q87" s="84"/>
      <c r="R87" s="172">
        <f>R88+R112+R166</f>
        <v>0.131409</v>
      </c>
      <c r="S87" s="84"/>
      <c r="T87" s="173">
        <f>T88+T112+T166</f>
        <v>0.2688844</v>
      </c>
      <c r="AT87" s="23" t="s">
        <v>72</v>
      </c>
      <c r="AU87" s="23" t="s">
        <v>104</v>
      </c>
      <c r="BK87" s="174">
        <f>BK88+BK112+BK166</f>
        <v>0</v>
      </c>
    </row>
    <row r="88" spans="2:63" s="10" customFormat="1" ht="37.35" customHeight="1">
      <c r="B88" s="175"/>
      <c r="C88" s="176"/>
      <c r="D88" s="177" t="s">
        <v>72</v>
      </c>
      <c r="E88" s="178" t="s">
        <v>131</v>
      </c>
      <c r="F88" s="178" t="s">
        <v>132</v>
      </c>
      <c r="G88" s="176"/>
      <c r="H88" s="176"/>
      <c r="I88" s="179"/>
      <c r="J88" s="180">
        <f>BK88</f>
        <v>0</v>
      </c>
      <c r="K88" s="176"/>
      <c r="L88" s="181"/>
      <c r="M88" s="182"/>
      <c r="N88" s="183"/>
      <c r="O88" s="183"/>
      <c r="P88" s="184">
        <f>P89+P102+P109</f>
        <v>0</v>
      </c>
      <c r="Q88" s="183"/>
      <c r="R88" s="184">
        <f>R89+R102+R109</f>
        <v>0.0048000000000000004</v>
      </c>
      <c r="S88" s="183"/>
      <c r="T88" s="185">
        <f>T89+T102+T109</f>
        <v>0</v>
      </c>
      <c r="AR88" s="186" t="s">
        <v>24</v>
      </c>
      <c r="AT88" s="187" t="s">
        <v>72</v>
      </c>
      <c r="AU88" s="187" t="s">
        <v>73</v>
      </c>
      <c r="AY88" s="186" t="s">
        <v>133</v>
      </c>
      <c r="BK88" s="188">
        <f>BK89+BK102+BK109</f>
        <v>0</v>
      </c>
    </row>
    <row r="89" spans="2:63" s="10" customFormat="1" ht="19.9" customHeight="1">
      <c r="B89" s="175"/>
      <c r="C89" s="176"/>
      <c r="D89" s="189" t="s">
        <v>72</v>
      </c>
      <c r="E89" s="190" t="s">
        <v>145</v>
      </c>
      <c r="F89" s="190" t="s">
        <v>146</v>
      </c>
      <c r="G89" s="176"/>
      <c r="H89" s="176"/>
      <c r="I89" s="179"/>
      <c r="J89" s="191">
        <f>BK89</f>
        <v>0</v>
      </c>
      <c r="K89" s="176"/>
      <c r="L89" s="181"/>
      <c r="M89" s="182"/>
      <c r="N89" s="183"/>
      <c r="O89" s="183"/>
      <c r="P89" s="184">
        <f>SUM(P90:P101)</f>
        <v>0</v>
      </c>
      <c r="Q89" s="183"/>
      <c r="R89" s="184">
        <f>SUM(R90:R101)</f>
        <v>0</v>
      </c>
      <c r="S89" s="183"/>
      <c r="T89" s="185">
        <f>SUM(T90:T101)</f>
        <v>0</v>
      </c>
      <c r="AR89" s="186" t="s">
        <v>24</v>
      </c>
      <c r="AT89" s="187" t="s">
        <v>72</v>
      </c>
      <c r="AU89" s="187" t="s">
        <v>24</v>
      </c>
      <c r="AY89" s="186" t="s">
        <v>133</v>
      </c>
      <c r="BK89" s="188">
        <f>SUM(BK90:BK101)</f>
        <v>0</v>
      </c>
    </row>
    <row r="90" spans="2:65" s="1" customFormat="1" ht="22.5" customHeight="1">
      <c r="B90" s="40"/>
      <c r="C90" s="192" t="s">
        <v>24</v>
      </c>
      <c r="D90" s="192" t="s">
        <v>136</v>
      </c>
      <c r="E90" s="193" t="s">
        <v>186</v>
      </c>
      <c r="F90" s="194" t="s">
        <v>412</v>
      </c>
      <c r="G90" s="195" t="s">
        <v>336</v>
      </c>
      <c r="H90" s="196">
        <v>62</v>
      </c>
      <c r="I90" s="197"/>
      <c r="J90" s="198">
        <f>ROUND(I90*H90,2)</f>
        <v>0</v>
      </c>
      <c r="K90" s="194" t="s">
        <v>22</v>
      </c>
      <c r="L90" s="60"/>
      <c r="M90" s="199" t="s">
        <v>22</v>
      </c>
      <c r="N90" s="200" t="s">
        <v>44</v>
      </c>
      <c r="O90" s="41"/>
      <c r="P90" s="201">
        <f>O90*H90</f>
        <v>0</v>
      </c>
      <c r="Q90" s="201">
        <v>0</v>
      </c>
      <c r="R90" s="201">
        <f>Q90*H90</f>
        <v>0</v>
      </c>
      <c r="S90" s="201">
        <v>0</v>
      </c>
      <c r="T90" s="202">
        <f>S90*H90</f>
        <v>0</v>
      </c>
      <c r="AR90" s="23" t="s">
        <v>141</v>
      </c>
      <c r="AT90" s="23" t="s">
        <v>136</v>
      </c>
      <c r="AU90" s="23" t="s">
        <v>82</v>
      </c>
      <c r="AY90" s="23" t="s">
        <v>133</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141</v>
      </c>
      <c r="BM90" s="23" t="s">
        <v>675</v>
      </c>
    </row>
    <row r="91" spans="2:51" s="13" customFormat="1" ht="13.5">
      <c r="B91" s="251"/>
      <c r="C91" s="252"/>
      <c r="D91" s="204" t="s">
        <v>162</v>
      </c>
      <c r="E91" s="253" t="s">
        <v>22</v>
      </c>
      <c r="F91" s="254" t="s">
        <v>637</v>
      </c>
      <c r="G91" s="252"/>
      <c r="H91" s="255" t="s">
        <v>22</v>
      </c>
      <c r="I91" s="256"/>
      <c r="J91" s="252"/>
      <c r="K91" s="252"/>
      <c r="L91" s="257"/>
      <c r="M91" s="258"/>
      <c r="N91" s="259"/>
      <c r="O91" s="259"/>
      <c r="P91" s="259"/>
      <c r="Q91" s="259"/>
      <c r="R91" s="259"/>
      <c r="S91" s="259"/>
      <c r="T91" s="260"/>
      <c r="AT91" s="261" t="s">
        <v>162</v>
      </c>
      <c r="AU91" s="261" t="s">
        <v>82</v>
      </c>
      <c r="AV91" s="13" t="s">
        <v>24</v>
      </c>
      <c r="AW91" s="13" t="s">
        <v>164</v>
      </c>
      <c r="AX91" s="13" t="s">
        <v>73</v>
      </c>
      <c r="AY91" s="261" t="s">
        <v>133</v>
      </c>
    </row>
    <row r="92" spans="2:51" s="11" customFormat="1" ht="13.5">
      <c r="B92" s="209"/>
      <c r="C92" s="210"/>
      <c r="D92" s="204" t="s">
        <v>162</v>
      </c>
      <c r="E92" s="220" t="s">
        <v>22</v>
      </c>
      <c r="F92" s="221" t="s">
        <v>296</v>
      </c>
      <c r="G92" s="210"/>
      <c r="H92" s="222">
        <v>27</v>
      </c>
      <c r="I92" s="214"/>
      <c r="J92" s="210"/>
      <c r="K92" s="210"/>
      <c r="L92" s="215"/>
      <c r="M92" s="216"/>
      <c r="N92" s="217"/>
      <c r="O92" s="217"/>
      <c r="P92" s="217"/>
      <c r="Q92" s="217"/>
      <c r="R92" s="217"/>
      <c r="S92" s="217"/>
      <c r="T92" s="218"/>
      <c r="AT92" s="219" t="s">
        <v>162</v>
      </c>
      <c r="AU92" s="219" t="s">
        <v>82</v>
      </c>
      <c r="AV92" s="11" t="s">
        <v>82</v>
      </c>
      <c r="AW92" s="11" t="s">
        <v>164</v>
      </c>
      <c r="AX92" s="11" t="s">
        <v>73</v>
      </c>
      <c r="AY92" s="219" t="s">
        <v>133</v>
      </c>
    </row>
    <row r="93" spans="2:51" s="13" customFormat="1" ht="13.5">
      <c r="B93" s="251"/>
      <c r="C93" s="252"/>
      <c r="D93" s="204" t="s">
        <v>162</v>
      </c>
      <c r="E93" s="253" t="s">
        <v>22</v>
      </c>
      <c r="F93" s="254" t="s">
        <v>676</v>
      </c>
      <c r="G93" s="252"/>
      <c r="H93" s="255" t="s">
        <v>22</v>
      </c>
      <c r="I93" s="256"/>
      <c r="J93" s="252"/>
      <c r="K93" s="252"/>
      <c r="L93" s="257"/>
      <c r="M93" s="258"/>
      <c r="N93" s="259"/>
      <c r="O93" s="259"/>
      <c r="P93" s="259"/>
      <c r="Q93" s="259"/>
      <c r="R93" s="259"/>
      <c r="S93" s="259"/>
      <c r="T93" s="260"/>
      <c r="AT93" s="261" t="s">
        <v>162</v>
      </c>
      <c r="AU93" s="261" t="s">
        <v>82</v>
      </c>
      <c r="AV93" s="13" t="s">
        <v>24</v>
      </c>
      <c r="AW93" s="13" t="s">
        <v>164</v>
      </c>
      <c r="AX93" s="13" t="s">
        <v>73</v>
      </c>
      <c r="AY93" s="261" t="s">
        <v>133</v>
      </c>
    </row>
    <row r="94" spans="2:51" s="11" customFormat="1" ht="13.5">
      <c r="B94" s="209"/>
      <c r="C94" s="210"/>
      <c r="D94" s="204" t="s">
        <v>162</v>
      </c>
      <c r="E94" s="220" t="s">
        <v>22</v>
      </c>
      <c r="F94" s="221" t="s">
        <v>338</v>
      </c>
      <c r="G94" s="210"/>
      <c r="H94" s="222">
        <v>35</v>
      </c>
      <c r="I94" s="214"/>
      <c r="J94" s="210"/>
      <c r="K94" s="210"/>
      <c r="L94" s="215"/>
      <c r="M94" s="216"/>
      <c r="N94" s="217"/>
      <c r="O94" s="217"/>
      <c r="P94" s="217"/>
      <c r="Q94" s="217"/>
      <c r="R94" s="217"/>
      <c r="S94" s="217"/>
      <c r="T94" s="218"/>
      <c r="AT94" s="219" t="s">
        <v>162</v>
      </c>
      <c r="AU94" s="219" t="s">
        <v>82</v>
      </c>
      <c r="AV94" s="11" t="s">
        <v>82</v>
      </c>
      <c r="AW94" s="11" t="s">
        <v>164</v>
      </c>
      <c r="AX94" s="11" t="s">
        <v>73</v>
      </c>
      <c r="AY94" s="219" t="s">
        <v>133</v>
      </c>
    </row>
    <row r="95" spans="2:51" s="12" customFormat="1" ht="13.5">
      <c r="B95" s="223"/>
      <c r="C95" s="224"/>
      <c r="D95" s="207" t="s">
        <v>162</v>
      </c>
      <c r="E95" s="225" t="s">
        <v>22</v>
      </c>
      <c r="F95" s="226" t="s">
        <v>224</v>
      </c>
      <c r="G95" s="224"/>
      <c r="H95" s="227">
        <v>62</v>
      </c>
      <c r="I95" s="228"/>
      <c r="J95" s="224"/>
      <c r="K95" s="224"/>
      <c r="L95" s="229"/>
      <c r="M95" s="230"/>
      <c r="N95" s="231"/>
      <c r="O95" s="231"/>
      <c r="P95" s="231"/>
      <c r="Q95" s="231"/>
      <c r="R95" s="231"/>
      <c r="S95" s="231"/>
      <c r="T95" s="232"/>
      <c r="AT95" s="233" t="s">
        <v>162</v>
      </c>
      <c r="AU95" s="233" t="s">
        <v>82</v>
      </c>
      <c r="AV95" s="12" t="s">
        <v>141</v>
      </c>
      <c r="AW95" s="12" t="s">
        <v>164</v>
      </c>
      <c r="AX95" s="12" t="s">
        <v>24</v>
      </c>
      <c r="AY95" s="233" t="s">
        <v>133</v>
      </c>
    </row>
    <row r="96" spans="2:65" s="1" customFormat="1" ht="22.5" customHeight="1">
      <c r="B96" s="40"/>
      <c r="C96" s="192" t="s">
        <v>82</v>
      </c>
      <c r="D96" s="192" t="s">
        <v>136</v>
      </c>
      <c r="E96" s="193" t="s">
        <v>191</v>
      </c>
      <c r="F96" s="194" t="s">
        <v>416</v>
      </c>
      <c r="G96" s="195" t="s">
        <v>304</v>
      </c>
      <c r="H96" s="196">
        <v>291.4</v>
      </c>
      <c r="I96" s="197"/>
      <c r="J96" s="198">
        <f>ROUND(I96*H96,2)</f>
        <v>0</v>
      </c>
      <c r="K96" s="194" t="s">
        <v>22</v>
      </c>
      <c r="L96" s="60"/>
      <c r="M96" s="199" t="s">
        <v>22</v>
      </c>
      <c r="N96" s="200" t="s">
        <v>44</v>
      </c>
      <c r="O96" s="41"/>
      <c r="P96" s="201">
        <f>O96*H96</f>
        <v>0</v>
      </c>
      <c r="Q96" s="201">
        <v>0</v>
      </c>
      <c r="R96" s="201">
        <f>Q96*H96</f>
        <v>0</v>
      </c>
      <c r="S96" s="201">
        <v>0</v>
      </c>
      <c r="T96" s="202">
        <f>S96*H96</f>
        <v>0</v>
      </c>
      <c r="AR96" s="23" t="s">
        <v>141</v>
      </c>
      <c r="AT96" s="23" t="s">
        <v>136</v>
      </c>
      <c r="AU96" s="23" t="s">
        <v>82</v>
      </c>
      <c r="AY96" s="23" t="s">
        <v>133</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141</v>
      </c>
      <c r="BM96" s="23" t="s">
        <v>677</v>
      </c>
    </row>
    <row r="97" spans="2:51" s="11" customFormat="1" ht="13.5">
      <c r="B97" s="209"/>
      <c r="C97" s="210"/>
      <c r="D97" s="207" t="s">
        <v>162</v>
      </c>
      <c r="E97" s="211" t="s">
        <v>22</v>
      </c>
      <c r="F97" s="212" t="s">
        <v>678</v>
      </c>
      <c r="G97" s="210"/>
      <c r="H97" s="213">
        <v>291.4</v>
      </c>
      <c r="I97" s="214"/>
      <c r="J97" s="210"/>
      <c r="K97" s="210"/>
      <c r="L97" s="215"/>
      <c r="M97" s="216"/>
      <c r="N97" s="217"/>
      <c r="O97" s="217"/>
      <c r="P97" s="217"/>
      <c r="Q97" s="217"/>
      <c r="R97" s="217"/>
      <c r="S97" s="217"/>
      <c r="T97" s="218"/>
      <c r="AT97" s="219" t="s">
        <v>162</v>
      </c>
      <c r="AU97" s="219" t="s">
        <v>82</v>
      </c>
      <c r="AV97" s="11" t="s">
        <v>82</v>
      </c>
      <c r="AW97" s="11" t="s">
        <v>164</v>
      </c>
      <c r="AX97" s="11" t="s">
        <v>24</v>
      </c>
      <c r="AY97" s="219" t="s">
        <v>133</v>
      </c>
    </row>
    <row r="98" spans="2:65" s="1" customFormat="1" ht="22.5" customHeight="1">
      <c r="B98" s="40"/>
      <c r="C98" s="192" t="s">
        <v>134</v>
      </c>
      <c r="D98" s="192" t="s">
        <v>136</v>
      </c>
      <c r="E98" s="193" t="s">
        <v>195</v>
      </c>
      <c r="F98" s="194" t="s">
        <v>423</v>
      </c>
      <c r="G98" s="195" t="s">
        <v>304</v>
      </c>
      <c r="H98" s="196">
        <v>452.4</v>
      </c>
      <c r="I98" s="197"/>
      <c r="J98" s="198">
        <f>ROUND(I98*H98,2)</f>
        <v>0</v>
      </c>
      <c r="K98" s="194" t="s">
        <v>22</v>
      </c>
      <c r="L98" s="60"/>
      <c r="M98" s="199" t="s">
        <v>22</v>
      </c>
      <c r="N98" s="200" t="s">
        <v>44</v>
      </c>
      <c r="O98" s="41"/>
      <c r="P98" s="201">
        <f>O98*H98</f>
        <v>0</v>
      </c>
      <c r="Q98" s="201">
        <v>0</v>
      </c>
      <c r="R98" s="201">
        <f>Q98*H98</f>
        <v>0</v>
      </c>
      <c r="S98" s="201">
        <v>0</v>
      </c>
      <c r="T98" s="202">
        <f>S98*H98</f>
        <v>0</v>
      </c>
      <c r="AR98" s="23" t="s">
        <v>141</v>
      </c>
      <c r="AT98" s="23" t="s">
        <v>136</v>
      </c>
      <c r="AU98" s="23" t="s">
        <v>82</v>
      </c>
      <c r="AY98" s="23" t="s">
        <v>133</v>
      </c>
      <c r="BE98" s="203">
        <f>IF(N98="základní",J98,0)</f>
        <v>0</v>
      </c>
      <c r="BF98" s="203">
        <f>IF(N98="snížená",J98,0)</f>
        <v>0</v>
      </c>
      <c r="BG98" s="203">
        <f>IF(N98="zákl. přenesená",J98,0)</f>
        <v>0</v>
      </c>
      <c r="BH98" s="203">
        <f>IF(N98="sníž. přenesená",J98,0)</f>
        <v>0</v>
      </c>
      <c r="BI98" s="203">
        <f>IF(N98="nulová",J98,0)</f>
        <v>0</v>
      </c>
      <c r="BJ98" s="23" t="s">
        <v>24</v>
      </c>
      <c r="BK98" s="203">
        <f>ROUND(I98*H98,2)</f>
        <v>0</v>
      </c>
      <c r="BL98" s="23" t="s">
        <v>141</v>
      </c>
      <c r="BM98" s="23" t="s">
        <v>679</v>
      </c>
    </row>
    <row r="99" spans="2:51" s="11" customFormat="1" ht="13.5">
      <c r="B99" s="209"/>
      <c r="C99" s="210"/>
      <c r="D99" s="207" t="s">
        <v>162</v>
      </c>
      <c r="E99" s="211" t="s">
        <v>22</v>
      </c>
      <c r="F99" s="212" t="s">
        <v>680</v>
      </c>
      <c r="G99" s="210"/>
      <c r="H99" s="213">
        <v>452.4</v>
      </c>
      <c r="I99" s="214"/>
      <c r="J99" s="210"/>
      <c r="K99" s="210"/>
      <c r="L99" s="215"/>
      <c r="M99" s="216"/>
      <c r="N99" s="217"/>
      <c r="O99" s="217"/>
      <c r="P99" s="217"/>
      <c r="Q99" s="217"/>
      <c r="R99" s="217"/>
      <c r="S99" s="217"/>
      <c r="T99" s="218"/>
      <c r="AT99" s="219" t="s">
        <v>162</v>
      </c>
      <c r="AU99" s="219" t="s">
        <v>82</v>
      </c>
      <c r="AV99" s="11" t="s">
        <v>82</v>
      </c>
      <c r="AW99" s="11" t="s">
        <v>164</v>
      </c>
      <c r="AX99" s="11" t="s">
        <v>24</v>
      </c>
      <c r="AY99" s="219" t="s">
        <v>133</v>
      </c>
    </row>
    <row r="100" spans="2:65" s="1" customFormat="1" ht="22.5" customHeight="1">
      <c r="B100" s="40"/>
      <c r="C100" s="192" t="s">
        <v>165</v>
      </c>
      <c r="D100" s="192" t="s">
        <v>136</v>
      </c>
      <c r="E100" s="193" t="s">
        <v>297</v>
      </c>
      <c r="F100" s="194" t="s">
        <v>431</v>
      </c>
      <c r="G100" s="195" t="s">
        <v>304</v>
      </c>
      <c r="H100" s="196">
        <v>74.4</v>
      </c>
      <c r="I100" s="197"/>
      <c r="J100" s="198">
        <f>ROUND(I100*H100,2)</f>
        <v>0</v>
      </c>
      <c r="K100" s="194" t="s">
        <v>22</v>
      </c>
      <c r="L100" s="60"/>
      <c r="M100" s="199" t="s">
        <v>22</v>
      </c>
      <c r="N100" s="200" t="s">
        <v>44</v>
      </c>
      <c r="O100" s="41"/>
      <c r="P100" s="201">
        <f>O100*H100</f>
        <v>0</v>
      </c>
      <c r="Q100" s="201">
        <v>0</v>
      </c>
      <c r="R100" s="201">
        <f>Q100*H100</f>
        <v>0</v>
      </c>
      <c r="S100" s="201">
        <v>0</v>
      </c>
      <c r="T100" s="202">
        <f>S100*H100</f>
        <v>0</v>
      </c>
      <c r="AR100" s="23" t="s">
        <v>141</v>
      </c>
      <c r="AT100" s="23" t="s">
        <v>136</v>
      </c>
      <c r="AU100" s="23" t="s">
        <v>82</v>
      </c>
      <c r="AY100" s="23" t="s">
        <v>133</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141</v>
      </c>
      <c r="BM100" s="23" t="s">
        <v>681</v>
      </c>
    </row>
    <row r="101" spans="2:51" s="11" customFormat="1" ht="13.5">
      <c r="B101" s="209"/>
      <c r="C101" s="210"/>
      <c r="D101" s="204" t="s">
        <v>162</v>
      </c>
      <c r="E101" s="220" t="s">
        <v>22</v>
      </c>
      <c r="F101" s="221" t="s">
        <v>682</v>
      </c>
      <c r="G101" s="210"/>
      <c r="H101" s="222">
        <v>74.4</v>
      </c>
      <c r="I101" s="214"/>
      <c r="J101" s="210"/>
      <c r="K101" s="210"/>
      <c r="L101" s="215"/>
      <c r="M101" s="216"/>
      <c r="N101" s="217"/>
      <c r="O101" s="217"/>
      <c r="P101" s="217"/>
      <c r="Q101" s="217"/>
      <c r="R101" s="217"/>
      <c r="S101" s="217"/>
      <c r="T101" s="218"/>
      <c r="AT101" s="219" t="s">
        <v>162</v>
      </c>
      <c r="AU101" s="219" t="s">
        <v>82</v>
      </c>
      <c r="AV101" s="11" t="s">
        <v>82</v>
      </c>
      <c r="AW101" s="11" t="s">
        <v>164</v>
      </c>
      <c r="AX101" s="11" t="s">
        <v>24</v>
      </c>
      <c r="AY101" s="219" t="s">
        <v>133</v>
      </c>
    </row>
    <row r="102" spans="2:63" s="10" customFormat="1" ht="29.85" customHeight="1">
      <c r="B102" s="175"/>
      <c r="C102" s="176"/>
      <c r="D102" s="177" t="s">
        <v>72</v>
      </c>
      <c r="E102" s="262" t="s">
        <v>172</v>
      </c>
      <c r="F102" s="262" t="s">
        <v>173</v>
      </c>
      <c r="G102" s="176"/>
      <c r="H102" s="176"/>
      <c r="I102" s="179"/>
      <c r="J102" s="263">
        <f>BK102</f>
        <v>0</v>
      </c>
      <c r="K102" s="176"/>
      <c r="L102" s="181"/>
      <c r="M102" s="182"/>
      <c r="N102" s="183"/>
      <c r="O102" s="183"/>
      <c r="P102" s="184">
        <f>P103</f>
        <v>0</v>
      </c>
      <c r="Q102" s="183"/>
      <c r="R102" s="184">
        <f>R103</f>
        <v>0.0048000000000000004</v>
      </c>
      <c r="S102" s="183"/>
      <c r="T102" s="185">
        <f>T103</f>
        <v>0</v>
      </c>
      <c r="AR102" s="186" t="s">
        <v>24</v>
      </c>
      <c r="AT102" s="187" t="s">
        <v>72</v>
      </c>
      <c r="AU102" s="187" t="s">
        <v>24</v>
      </c>
      <c r="AY102" s="186" t="s">
        <v>133</v>
      </c>
      <c r="BK102" s="188">
        <f>BK103</f>
        <v>0</v>
      </c>
    </row>
    <row r="103" spans="2:63" s="10" customFormat="1" ht="14.85" customHeight="1">
      <c r="B103" s="175"/>
      <c r="C103" s="176"/>
      <c r="D103" s="189" t="s">
        <v>72</v>
      </c>
      <c r="E103" s="190" t="s">
        <v>433</v>
      </c>
      <c r="F103" s="190" t="s">
        <v>434</v>
      </c>
      <c r="G103" s="176"/>
      <c r="H103" s="176"/>
      <c r="I103" s="179"/>
      <c r="J103" s="191">
        <f>BK103</f>
        <v>0</v>
      </c>
      <c r="K103" s="176"/>
      <c r="L103" s="181"/>
      <c r="M103" s="182"/>
      <c r="N103" s="183"/>
      <c r="O103" s="183"/>
      <c r="P103" s="184">
        <f>SUM(P104:P108)</f>
        <v>0</v>
      </c>
      <c r="Q103" s="183"/>
      <c r="R103" s="184">
        <f>SUM(R104:R108)</f>
        <v>0.0048000000000000004</v>
      </c>
      <c r="S103" s="183"/>
      <c r="T103" s="185">
        <f>SUM(T104:T108)</f>
        <v>0</v>
      </c>
      <c r="AR103" s="186" t="s">
        <v>24</v>
      </c>
      <c r="AT103" s="187" t="s">
        <v>72</v>
      </c>
      <c r="AU103" s="187" t="s">
        <v>82</v>
      </c>
      <c r="AY103" s="186" t="s">
        <v>133</v>
      </c>
      <c r="BK103" s="188">
        <f>SUM(BK104:BK108)</f>
        <v>0</v>
      </c>
    </row>
    <row r="104" spans="2:65" s="1" customFormat="1" ht="57" customHeight="1">
      <c r="B104" s="40"/>
      <c r="C104" s="192" t="s">
        <v>145</v>
      </c>
      <c r="D104" s="192" t="s">
        <v>136</v>
      </c>
      <c r="E104" s="193" t="s">
        <v>435</v>
      </c>
      <c r="F104" s="194" t="s">
        <v>436</v>
      </c>
      <c r="G104" s="195" t="s">
        <v>149</v>
      </c>
      <c r="H104" s="196">
        <v>120</v>
      </c>
      <c r="I104" s="197"/>
      <c r="J104" s="198">
        <f>ROUND(I104*H104,2)</f>
        <v>0</v>
      </c>
      <c r="K104" s="194" t="s">
        <v>140</v>
      </c>
      <c r="L104" s="60"/>
      <c r="M104" s="199" t="s">
        <v>22</v>
      </c>
      <c r="N104" s="200" t="s">
        <v>44</v>
      </c>
      <c r="O104" s="41"/>
      <c r="P104" s="201">
        <f>O104*H104</f>
        <v>0</v>
      </c>
      <c r="Q104" s="201">
        <v>4E-05</v>
      </c>
      <c r="R104" s="201">
        <f>Q104*H104</f>
        <v>0.0048000000000000004</v>
      </c>
      <c r="S104" s="201">
        <v>0</v>
      </c>
      <c r="T104" s="202">
        <f>S104*H104</f>
        <v>0</v>
      </c>
      <c r="AR104" s="23" t="s">
        <v>141</v>
      </c>
      <c r="AT104" s="23" t="s">
        <v>136</v>
      </c>
      <c r="AU104" s="23" t="s">
        <v>134</v>
      </c>
      <c r="AY104" s="23" t="s">
        <v>133</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141</v>
      </c>
      <c r="BM104" s="23" t="s">
        <v>683</v>
      </c>
    </row>
    <row r="105" spans="2:47" s="1" customFormat="1" ht="94.5">
      <c r="B105" s="40"/>
      <c r="C105" s="62"/>
      <c r="D105" s="204" t="s">
        <v>151</v>
      </c>
      <c r="E105" s="62"/>
      <c r="F105" s="205" t="s">
        <v>438</v>
      </c>
      <c r="G105" s="62"/>
      <c r="H105" s="62"/>
      <c r="I105" s="162"/>
      <c r="J105" s="62"/>
      <c r="K105" s="62"/>
      <c r="L105" s="60"/>
      <c r="M105" s="206"/>
      <c r="N105" s="41"/>
      <c r="O105" s="41"/>
      <c r="P105" s="41"/>
      <c r="Q105" s="41"/>
      <c r="R105" s="41"/>
      <c r="S105" s="41"/>
      <c r="T105" s="77"/>
      <c r="AT105" s="23" t="s">
        <v>151</v>
      </c>
      <c r="AU105" s="23" t="s">
        <v>134</v>
      </c>
    </row>
    <row r="106" spans="2:51" s="11" customFormat="1" ht="13.5">
      <c r="B106" s="209"/>
      <c r="C106" s="210"/>
      <c r="D106" s="207" t="s">
        <v>162</v>
      </c>
      <c r="E106" s="211" t="s">
        <v>22</v>
      </c>
      <c r="F106" s="212" t="s">
        <v>684</v>
      </c>
      <c r="G106" s="210"/>
      <c r="H106" s="213">
        <v>120</v>
      </c>
      <c r="I106" s="214"/>
      <c r="J106" s="210"/>
      <c r="K106" s="210"/>
      <c r="L106" s="215"/>
      <c r="M106" s="216"/>
      <c r="N106" s="217"/>
      <c r="O106" s="217"/>
      <c r="P106" s="217"/>
      <c r="Q106" s="217"/>
      <c r="R106" s="217"/>
      <c r="S106" s="217"/>
      <c r="T106" s="218"/>
      <c r="AT106" s="219" t="s">
        <v>162</v>
      </c>
      <c r="AU106" s="219" t="s">
        <v>134</v>
      </c>
      <c r="AV106" s="11" t="s">
        <v>82</v>
      </c>
      <c r="AW106" s="11" t="s">
        <v>164</v>
      </c>
      <c r="AX106" s="11" t="s">
        <v>24</v>
      </c>
      <c r="AY106" s="219" t="s">
        <v>133</v>
      </c>
    </row>
    <row r="107" spans="2:65" s="1" customFormat="1" ht="22.5" customHeight="1">
      <c r="B107" s="40"/>
      <c r="C107" s="192" t="s">
        <v>180</v>
      </c>
      <c r="D107" s="192" t="s">
        <v>136</v>
      </c>
      <c r="E107" s="193" t="s">
        <v>302</v>
      </c>
      <c r="F107" s="194" t="s">
        <v>440</v>
      </c>
      <c r="G107" s="195" t="s">
        <v>441</v>
      </c>
      <c r="H107" s="196">
        <v>1</v>
      </c>
      <c r="I107" s="197"/>
      <c r="J107" s="198">
        <f>ROUND(I107*H107,2)</f>
        <v>0</v>
      </c>
      <c r="K107" s="194" t="s">
        <v>22</v>
      </c>
      <c r="L107" s="60"/>
      <c r="M107" s="199" t="s">
        <v>22</v>
      </c>
      <c r="N107" s="200" t="s">
        <v>44</v>
      </c>
      <c r="O107" s="41"/>
      <c r="P107" s="201">
        <f>O107*H107</f>
        <v>0</v>
      </c>
      <c r="Q107" s="201">
        <v>0</v>
      </c>
      <c r="R107" s="201">
        <f>Q107*H107</f>
        <v>0</v>
      </c>
      <c r="S107" s="201">
        <v>0</v>
      </c>
      <c r="T107" s="202">
        <f>S107*H107</f>
        <v>0</v>
      </c>
      <c r="AR107" s="23" t="s">
        <v>141</v>
      </c>
      <c r="AT107" s="23" t="s">
        <v>136</v>
      </c>
      <c r="AU107" s="23" t="s">
        <v>134</v>
      </c>
      <c r="AY107" s="23" t="s">
        <v>133</v>
      </c>
      <c r="BE107" s="203">
        <f>IF(N107="základní",J107,0)</f>
        <v>0</v>
      </c>
      <c r="BF107" s="203">
        <f>IF(N107="snížená",J107,0)</f>
        <v>0</v>
      </c>
      <c r="BG107" s="203">
        <f>IF(N107="zákl. přenesená",J107,0)</f>
        <v>0</v>
      </c>
      <c r="BH107" s="203">
        <f>IF(N107="sníž. přenesená",J107,0)</f>
        <v>0</v>
      </c>
      <c r="BI107" s="203">
        <f>IF(N107="nulová",J107,0)</f>
        <v>0</v>
      </c>
      <c r="BJ107" s="23" t="s">
        <v>24</v>
      </c>
      <c r="BK107" s="203">
        <f>ROUND(I107*H107,2)</f>
        <v>0</v>
      </c>
      <c r="BL107" s="23" t="s">
        <v>141</v>
      </c>
      <c r="BM107" s="23" t="s">
        <v>685</v>
      </c>
    </row>
    <row r="108" spans="2:65" s="1" customFormat="1" ht="22.5" customHeight="1">
      <c r="B108" s="40"/>
      <c r="C108" s="192" t="s">
        <v>172</v>
      </c>
      <c r="D108" s="192" t="s">
        <v>136</v>
      </c>
      <c r="E108" s="193" t="s">
        <v>309</v>
      </c>
      <c r="F108" s="194" t="s">
        <v>686</v>
      </c>
      <c r="G108" s="195" t="s">
        <v>336</v>
      </c>
      <c r="H108" s="196">
        <v>10</v>
      </c>
      <c r="I108" s="197"/>
      <c r="J108" s="198">
        <f>ROUND(I108*H108,2)</f>
        <v>0</v>
      </c>
      <c r="K108" s="194" t="s">
        <v>22</v>
      </c>
      <c r="L108" s="60"/>
      <c r="M108" s="199" t="s">
        <v>22</v>
      </c>
      <c r="N108" s="200" t="s">
        <v>44</v>
      </c>
      <c r="O108" s="41"/>
      <c r="P108" s="201">
        <f>O108*H108</f>
        <v>0</v>
      </c>
      <c r="Q108" s="201">
        <v>0</v>
      </c>
      <c r="R108" s="201">
        <f>Q108*H108</f>
        <v>0</v>
      </c>
      <c r="S108" s="201">
        <v>0</v>
      </c>
      <c r="T108" s="202">
        <f>S108*H108</f>
        <v>0</v>
      </c>
      <c r="AR108" s="23" t="s">
        <v>141</v>
      </c>
      <c r="AT108" s="23" t="s">
        <v>136</v>
      </c>
      <c r="AU108" s="23" t="s">
        <v>134</v>
      </c>
      <c r="AY108" s="23" t="s">
        <v>133</v>
      </c>
      <c r="BE108" s="203">
        <f>IF(N108="základní",J108,0)</f>
        <v>0</v>
      </c>
      <c r="BF108" s="203">
        <f>IF(N108="snížená",J108,0)</f>
        <v>0</v>
      </c>
      <c r="BG108" s="203">
        <f>IF(N108="zákl. přenesená",J108,0)</f>
        <v>0</v>
      </c>
      <c r="BH108" s="203">
        <f>IF(N108="sníž. přenesená",J108,0)</f>
        <v>0</v>
      </c>
      <c r="BI108" s="203">
        <f>IF(N108="nulová",J108,0)</f>
        <v>0</v>
      </c>
      <c r="BJ108" s="23" t="s">
        <v>24</v>
      </c>
      <c r="BK108" s="203">
        <f>ROUND(I108*H108,2)</f>
        <v>0</v>
      </c>
      <c r="BL108" s="23" t="s">
        <v>141</v>
      </c>
      <c r="BM108" s="23" t="s">
        <v>687</v>
      </c>
    </row>
    <row r="109" spans="2:63" s="10" customFormat="1" ht="29.85" customHeight="1">
      <c r="B109" s="175"/>
      <c r="C109" s="176"/>
      <c r="D109" s="189" t="s">
        <v>72</v>
      </c>
      <c r="E109" s="190" t="s">
        <v>443</v>
      </c>
      <c r="F109" s="190" t="s">
        <v>444</v>
      </c>
      <c r="G109" s="176"/>
      <c r="H109" s="176"/>
      <c r="I109" s="179"/>
      <c r="J109" s="191">
        <f>BK109</f>
        <v>0</v>
      </c>
      <c r="K109" s="176"/>
      <c r="L109" s="181"/>
      <c r="M109" s="182"/>
      <c r="N109" s="183"/>
      <c r="O109" s="183"/>
      <c r="P109" s="184">
        <f>SUM(P110:P111)</f>
        <v>0</v>
      </c>
      <c r="Q109" s="183"/>
      <c r="R109" s="184">
        <f>SUM(R110:R111)</f>
        <v>0</v>
      </c>
      <c r="S109" s="183"/>
      <c r="T109" s="185">
        <f>SUM(T110:T111)</f>
        <v>0</v>
      </c>
      <c r="AR109" s="186" t="s">
        <v>24</v>
      </c>
      <c r="AT109" s="187" t="s">
        <v>72</v>
      </c>
      <c r="AU109" s="187" t="s">
        <v>24</v>
      </c>
      <c r="AY109" s="186" t="s">
        <v>133</v>
      </c>
      <c r="BK109" s="188">
        <f>SUM(BK110:BK111)</f>
        <v>0</v>
      </c>
    </row>
    <row r="110" spans="2:65" s="1" customFormat="1" ht="44.25" customHeight="1">
      <c r="B110" s="40"/>
      <c r="C110" s="192" t="s">
        <v>185</v>
      </c>
      <c r="D110" s="192" t="s">
        <v>136</v>
      </c>
      <c r="E110" s="193" t="s">
        <v>445</v>
      </c>
      <c r="F110" s="194" t="s">
        <v>446</v>
      </c>
      <c r="G110" s="195" t="s">
        <v>253</v>
      </c>
      <c r="H110" s="196">
        <v>2.557</v>
      </c>
      <c r="I110" s="197"/>
      <c r="J110" s="198">
        <f>ROUND(I110*H110,2)</f>
        <v>0</v>
      </c>
      <c r="K110" s="194" t="s">
        <v>140</v>
      </c>
      <c r="L110" s="60"/>
      <c r="M110" s="199" t="s">
        <v>22</v>
      </c>
      <c r="N110" s="200" t="s">
        <v>44</v>
      </c>
      <c r="O110" s="41"/>
      <c r="P110" s="201">
        <f>O110*H110</f>
        <v>0</v>
      </c>
      <c r="Q110" s="201">
        <v>0</v>
      </c>
      <c r="R110" s="201">
        <f>Q110*H110</f>
        <v>0</v>
      </c>
      <c r="S110" s="201">
        <v>0</v>
      </c>
      <c r="T110" s="202">
        <f>S110*H110</f>
        <v>0</v>
      </c>
      <c r="AR110" s="23" t="s">
        <v>141</v>
      </c>
      <c r="AT110" s="23" t="s">
        <v>136</v>
      </c>
      <c r="AU110" s="23" t="s">
        <v>82</v>
      </c>
      <c r="AY110" s="23" t="s">
        <v>133</v>
      </c>
      <c r="BE110" s="203">
        <f>IF(N110="základní",J110,0)</f>
        <v>0</v>
      </c>
      <c r="BF110" s="203">
        <f>IF(N110="snížená",J110,0)</f>
        <v>0</v>
      </c>
      <c r="BG110" s="203">
        <f>IF(N110="zákl. přenesená",J110,0)</f>
        <v>0</v>
      </c>
      <c r="BH110" s="203">
        <f>IF(N110="sníž. přenesená",J110,0)</f>
        <v>0</v>
      </c>
      <c r="BI110" s="203">
        <f>IF(N110="nulová",J110,0)</f>
        <v>0</v>
      </c>
      <c r="BJ110" s="23" t="s">
        <v>24</v>
      </c>
      <c r="BK110" s="203">
        <f>ROUND(I110*H110,2)</f>
        <v>0</v>
      </c>
      <c r="BL110" s="23" t="s">
        <v>141</v>
      </c>
      <c r="BM110" s="23" t="s">
        <v>688</v>
      </c>
    </row>
    <row r="111" spans="2:47" s="1" customFormat="1" ht="81">
      <c r="B111" s="40"/>
      <c r="C111" s="62"/>
      <c r="D111" s="204" t="s">
        <v>151</v>
      </c>
      <c r="E111" s="62"/>
      <c r="F111" s="205" t="s">
        <v>448</v>
      </c>
      <c r="G111" s="62"/>
      <c r="H111" s="62"/>
      <c r="I111" s="162"/>
      <c r="J111" s="62"/>
      <c r="K111" s="62"/>
      <c r="L111" s="60"/>
      <c r="M111" s="206"/>
      <c r="N111" s="41"/>
      <c r="O111" s="41"/>
      <c r="P111" s="41"/>
      <c r="Q111" s="41"/>
      <c r="R111" s="41"/>
      <c r="S111" s="41"/>
      <c r="T111" s="77"/>
      <c r="AT111" s="23" t="s">
        <v>151</v>
      </c>
      <c r="AU111" s="23" t="s">
        <v>82</v>
      </c>
    </row>
    <row r="112" spans="2:63" s="10" customFormat="1" ht="37.35" customHeight="1">
      <c r="B112" s="175"/>
      <c r="C112" s="176"/>
      <c r="D112" s="177" t="s">
        <v>72</v>
      </c>
      <c r="E112" s="178" t="s">
        <v>292</v>
      </c>
      <c r="F112" s="178" t="s">
        <v>293</v>
      </c>
      <c r="G112" s="176"/>
      <c r="H112" s="176"/>
      <c r="I112" s="179"/>
      <c r="J112" s="180">
        <f>BK112</f>
        <v>0</v>
      </c>
      <c r="K112" s="176"/>
      <c r="L112" s="181"/>
      <c r="M112" s="182"/>
      <c r="N112" s="183"/>
      <c r="O112" s="183"/>
      <c r="P112" s="184">
        <f>P113+P132+P147+P153</f>
        <v>0</v>
      </c>
      <c r="Q112" s="183"/>
      <c r="R112" s="184">
        <f>R113+R132+R147+R153</f>
        <v>0.126609</v>
      </c>
      <c r="S112" s="183"/>
      <c r="T112" s="185">
        <f>T113+T132+T147+T153</f>
        <v>0.2688844</v>
      </c>
      <c r="AR112" s="186" t="s">
        <v>82</v>
      </c>
      <c r="AT112" s="187" t="s">
        <v>72</v>
      </c>
      <c r="AU112" s="187" t="s">
        <v>73</v>
      </c>
      <c r="AY112" s="186" t="s">
        <v>133</v>
      </c>
      <c r="BK112" s="188">
        <f>BK113+BK132+BK147+BK153</f>
        <v>0</v>
      </c>
    </row>
    <row r="113" spans="2:63" s="10" customFormat="1" ht="19.9" customHeight="1">
      <c r="B113" s="175"/>
      <c r="C113" s="176"/>
      <c r="D113" s="189" t="s">
        <v>72</v>
      </c>
      <c r="E113" s="190" t="s">
        <v>449</v>
      </c>
      <c r="F113" s="190" t="s">
        <v>450</v>
      </c>
      <c r="G113" s="176"/>
      <c r="H113" s="176"/>
      <c r="I113" s="179"/>
      <c r="J113" s="191">
        <f>BK113</f>
        <v>0</v>
      </c>
      <c r="K113" s="176"/>
      <c r="L113" s="181"/>
      <c r="M113" s="182"/>
      <c r="N113" s="183"/>
      <c r="O113" s="183"/>
      <c r="P113" s="184">
        <f>SUM(P114:P131)</f>
        <v>0</v>
      </c>
      <c r="Q113" s="183"/>
      <c r="R113" s="184">
        <f>SUM(R114:R131)</f>
        <v>0.0017996200000000003</v>
      </c>
      <c r="S113" s="183"/>
      <c r="T113" s="185">
        <f>SUM(T114:T131)</f>
        <v>0.2688844</v>
      </c>
      <c r="AR113" s="186" t="s">
        <v>82</v>
      </c>
      <c r="AT113" s="187" t="s">
        <v>72</v>
      </c>
      <c r="AU113" s="187" t="s">
        <v>24</v>
      </c>
      <c r="AY113" s="186" t="s">
        <v>133</v>
      </c>
      <c r="BK113" s="188">
        <f>SUM(BK114:BK131)</f>
        <v>0</v>
      </c>
    </row>
    <row r="114" spans="2:65" s="1" customFormat="1" ht="22.5" customHeight="1">
      <c r="B114" s="40"/>
      <c r="C114" s="192" t="s">
        <v>216</v>
      </c>
      <c r="D114" s="192" t="s">
        <v>136</v>
      </c>
      <c r="E114" s="193" t="s">
        <v>451</v>
      </c>
      <c r="F114" s="194" t="s">
        <v>452</v>
      </c>
      <c r="G114" s="195" t="s">
        <v>149</v>
      </c>
      <c r="H114" s="196">
        <v>10.586</v>
      </c>
      <c r="I114" s="197"/>
      <c r="J114" s="198">
        <f>ROUND(I114*H114,2)</f>
        <v>0</v>
      </c>
      <c r="K114" s="194" t="s">
        <v>140</v>
      </c>
      <c r="L114" s="60"/>
      <c r="M114" s="199" t="s">
        <v>22</v>
      </c>
      <c r="N114" s="200" t="s">
        <v>44</v>
      </c>
      <c r="O114" s="41"/>
      <c r="P114" s="201">
        <f>O114*H114</f>
        <v>0</v>
      </c>
      <c r="Q114" s="201">
        <v>0</v>
      </c>
      <c r="R114" s="201">
        <f>Q114*H114</f>
        <v>0</v>
      </c>
      <c r="S114" s="201">
        <v>0.0254</v>
      </c>
      <c r="T114" s="202">
        <f>S114*H114</f>
        <v>0.2688844</v>
      </c>
      <c r="AR114" s="23" t="s">
        <v>237</v>
      </c>
      <c r="AT114" s="23" t="s">
        <v>136</v>
      </c>
      <c r="AU114" s="23" t="s">
        <v>82</v>
      </c>
      <c r="AY114" s="23" t="s">
        <v>133</v>
      </c>
      <c r="BE114" s="203">
        <f>IF(N114="základní",J114,0)</f>
        <v>0</v>
      </c>
      <c r="BF114" s="203">
        <f>IF(N114="snížená",J114,0)</f>
        <v>0</v>
      </c>
      <c r="BG114" s="203">
        <f>IF(N114="zákl. přenesená",J114,0)</f>
        <v>0</v>
      </c>
      <c r="BH114" s="203">
        <f>IF(N114="sníž. přenesená",J114,0)</f>
        <v>0</v>
      </c>
      <c r="BI114" s="203">
        <f>IF(N114="nulová",J114,0)</f>
        <v>0</v>
      </c>
      <c r="BJ114" s="23" t="s">
        <v>24</v>
      </c>
      <c r="BK114" s="203">
        <f>ROUND(I114*H114,2)</f>
        <v>0</v>
      </c>
      <c r="BL114" s="23" t="s">
        <v>237</v>
      </c>
      <c r="BM114" s="23" t="s">
        <v>689</v>
      </c>
    </row>
    <row r="115" spans="2:47" s="1" customFormat="1" ht="54">
      <c r="B115" s="40"/>
      <c r="C115" s="62"/>
      <c r="D115" s="204" t="s">
        <v>151</v>
      </c>
      <c r="E115" s="62"/>
      <c r="F115" s="205" t="s">
        <v>454</v>
      </c>
      <c r="G115" s="62"/>
      <c r="H115" s="62"/>
      <c r="I115" s="162"/>
      <c r="J115" s="62"/>
      <c r="K115" s="62"/>
      <c r="L115" s="60"/>
      <c r="M115" s="206"/>
      <c r="N115" s="41"/>
      <c r="O115" s="41"/>
      <c r="P115" s="41"/>
      <c r="Q115" s="41"/>
      <c r="R115" s="41"/>
      <c r="S115" s="41"/>
      <c r="T115" s="77"/>
      <c r="AT115" s="23" t="s">
        <v>151</v>
      </c>
      <c r="AU115" s="23" t="s">
        <v>82</v>
      </c>
    </row>
    <row r="116" spans="2:47" s="1" customFormat="1" ht="27">
      <c r="B116" s="40"/>
      <c r="C116" s="62"/>
      <c r="D116" s="204" t="s">
        <v>143</v>
      </c>
      <c r="E116" s="62"/>
      <c r="F116" s="205" t="s">
        <v>690</v>
      </c>
      <c r="G116" s="62"/>
      <c r="H116" s="62"/>
      <c r="I116" s="162"/>
      <c r="J116" s="62"/>
      <c r="K116" s="62"/>
      <c r="L116" s="60"/>
      <c r="M116" s="206"/>
      <c r="N116" s="41"/>
      <c r="O116" s="41"/>
      <c r="P116" s="41"/>
      <c r="Q116" s="41"/>
      <c r="R116" s="41"/>
      <c r="S116" s="41"/>
      <c r="T116" s="77"/>
      <c r="AT116" s="23" t="s">
        <v>143</v>
      </c>
      <c r="AU116" s="23" t="s">
        <v>82</v>
      </c>
    </row>
    <row r="117" spans="2:51" s="13" customFormat="1" ht="13.5">
      <c r="B117" s="251"/>
      <c r="C117" s="252"/>
      <c r="D117" s="204" t="s">
        <v>162</v>
      </c>
      <c r="E117" s="253" t="s">
        <v>22</v>
      </c>
      <c r="F117" s="254" t="s">
        <v>532</v>
      </c>
      <c r="G117" s="252"/>
      <c r="H117" s="255" t="s">
        <v>22</v>
      </c>
      <c r="I117" s="256"/>
      <c r="J117" s="252"/>
      <c r="K117" s="252"/>
      <c r="L117" s="257"/>
      <c r="M117" s="258"/>
      <c r="N117" s="259"/>
      <c r="O117" s="259"/>
      <c r="P117" s="259"/>
      <c r="Q117" s="259"/>
      <c r="R117" s="259"/>
      <c r="S117" s="259"/>
      <c r="T117" s="260"/>
      <c r="AT117" s="261" t="s">
        <v>162</v>
      </c>
      <c r="AU117" s="261" t="s">
        <v>82</v>
      </c>
      <c r="AV117" s="13" t="s">
        <v>24</v>
      </c>
      <c r="AW117" s="13" t="s">
        <v>164</v>
      </c>
      <c r="AX117" s="13" t="s">
        <v>73</v>
      </c>
      <c r="AY117" s="261" t="s">
        <v>133</v>
      </c>
    </row>
    <row r="118" spans="2:51" s="11" customFormat="1" ht="13.5">
      <c r="B118" s="209"/>
      <c r="C118" s="210"/>
      <c r="D118" s="207" t="s">
        <v>162</v>
      </c>
      <c r="E118" s="211" t="s">
        <v>22</v>
      </c>
      <c r="F118" s="212" t="s">
        <v>691</v>
      </c>
      <c r="G118" s="210"/>
      <c r="H118" s="213">
        <v>10.586</v>
      </c>
      <c r="I118" s="214"/>
      <c r="J118" s="210"/>
      <c r="K118" s="210"/>
      <c r="L118" s="215"/>
      <c r="M118" s="216"/>
      <c r="N118" s="217"/>
      <c r="O118" s="217"/>
      <c r="P118" s="217"/>
      <c r="Q118" s="217"/>
      <c r="R118" s="217"/>
      <c r="S118" s="217"/>
      <c r="T118" s="218"/>
      <c r="AT118" s="219" t="s">
        <v>162</v>
      </c>
      <c r="AU118" s="219" t="s">
        <v>82</v>
      </c>
      <c r="AV118" s="11" t="s">
        <v>82</v>
      </c>
      <c r="AW118" s="11" t="s">
        <v>164</v>
      </c>
      <c r="AX118" s="11" t="s">
        <v>24</v>
      </c>
      <c r="AY118" s="219" t="s">
        <v>133</v>
      </c>
    </row>
    <row r="119" spans="2:65" s="1" customFormat="1" ht="31.5" customHeight="1">
      <c r="B119" s="40"/>
      <c r="C119" s="192" t="s">
        <v>237</v>
      </c>
      <c r="D119" s="192" t="s">
        <v>136</v>
      </c>
      <c r="E119" s="193" t="s">
        <v>462</v>
      </c>
      <c r="F119" s="194" t="s">
        <v>463</v>
      </c>
      <c r="G119" s="195" t="s">
        <v>149</v>
      </c>
      <c r="H119" s="196">
        <v>10.586</v>
      </c>
      <c r="I119" s="197"/>
      <c r="J119" s="198">
        <f>ROUND(I119*H119,2)</f>
        <v>0</v>
      </c>
      <c r="K119" s="194" t="s">
        <v>140</v>
      </c>
      <c r="L119" s="60"/>
      <c r="M119" s="199" t="s">
        <v>22</v>
      </c>
      <c r="N119" s="200" t="s">
        <v>44</v>
      </c>
      <c r="O119" s="41"/>
      <c r="P119" s="201">
        <f>O119*H119</f>
        <v>0</v>
      </c>
      <c r="Q119" s="201">
        <v>0</v>
      </c>
      <c r="R119" s="201">
        <f>Q119*H119</f>
        <v>0</v>
      </c>
      <c r="S119" s="201">
        <v>0</v>
      </c>
      <c r="T119" s="202">
        <f>S119*H119</f>
        <v>0</v>
      </c>
      <c r="AR119" s="23" t="s">
        <v>237</v>
      </c>
      <c r="AT119" s="23" t="s">
        <v>136</v>
      </c>
      <c r="AU119" s="23" t="s">
        <v>82</v>
      </c>
      <c r="AY119" s="23" t="s">
        <v>133</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237</v>
      </c>
      <c r="BM119" s="23" t="s">
        <v>692</v>
      </c>
    </row>
    <row r="120" spans="2:47" s="1" customFormat="1" ht="135">
      <c r="B120" s="40"/>
      <c r="C120" s="62"/>
      <c r="D120" s="204" t="s">
        <v>151</v>
      </c>
      <c r="E120" s="62"/>
      <c r="F120" s="205" t="s">
        <v>465</v>
      </c>
      <c r="G120" s="62"/>
      <c r="H120" s="62"/>
      <c r="I120" s="162"/>
      <c r="J120" s="62"/>
      <c r="K120" s="62"/>
      <c r="L120" s="60"/>
      <c r="M120" s="206"/>
      <c r="N120" s="41"/>
      <c r="O120" s="41"/>
      <c r="P120" s="41"/>
      <c r="Q120" s="41"/>
      <c r="R120" s="41"/>
      <c r="S120" s="41"/>
      <c r="T120" s="77"/>
      <c r="AT120" s="23" t="s">
        <v>151</v>
      </c>
      <c r="AU120" s="23" t="s">
        <v>82</v>
      </c>
    </row>
    <row r="121" spans="2:51" s="13" customFormat="1" ht="13.5">
      <c r="B121" s="251"/>
      <c r="C121" s="252"/>
      <c r="D121" s="204" t="s">
        <v>162</v>
      </c>
      <c r="E121" s="253" t="s">
        <v>22</v>
      </c>
      <c r="F121" s="254" t="s">
        <v>532</v>
      </c>
      <c r="G121" s="252"/>
      <c r="H121" s="255" t="s">
        <v>22</v>
      </c>
      <c r="I121" s="256"/>
      <c r="J121" s="252"/>
      <c r="K121" s="252"/>
      <c r="L121" s="257"/>
      <c r="M121" s="258"/>
      <c r="N121" s="259"/>
      <c r="O121" s="259"/>
      <c r="P121" s="259"/>
      <c r="Q121" s="259"/>
      <c r="R121" s="259"/>
      <c r="S121" s="259"/>
      <c r="T121" s="260"/>
      <c r="AT121" s="261" t="s">
        <v>162</v>
      </c>
      <c r="AU121" s="261" t="s">
        <v>82</v>
      </c>
      <c r="AV121" s="13" t="s">
        <v>24</v>
      </c>
      <c r="AW121" s="13" t="s">
        <v>164</v>
      </c>
      <c r="AX121" s="13" t="s">
        <v>73</v>
      </c>
      <c r="AY121" s="261" t="s">
        <v>133</v>
      </c>
    </row>
    <row r="122" spans="2:51" s="11" customFormat="1" ht="13.5">
      <c r="B122" s="209"/>
      <c r="C122" s="210"/>
      <c r="D122" s="207" t="s">
        <v>162</v>
      </c>
      <c r="E122" s="211" t="s">
        <v>22</v>
      </c>
      <c r="F122" s="212" t="s">
        <v>691</v>
      </c>
      <c r="G122" s="210"/>
      <c r="H122" s="213">
        <v>10.586</v>
      </c>
      <c r="I122" s="214"/>
      <c r="J122" s="210"/>
      <c r="K122" s="210"/>
      <c r="L122" s="215"/>
      <c r="M122" s="216"/>
      <c r="N122" s="217"/>
      <c r="O122" s="217"/>
      <c r="P122" s="217"/>
      <c r="Q122" s="217"/>
      <c r="R122" s="217"/>
      <c r="S122" s="217"/>
      <c r="T122" s="218"/>
      <c r="AT122" s="219" t="s">
        <v>162</v>
      </c>
      <c r="AU122" s="219" t="s">
        <v>82</v>
      </c>
      <c r="AV122" s="11" t="s">
        <v>82</v>
      </c>
      <c r="AW122" s="11" t="s">
        <v>164</v>
      </c>
      <c r="AX122" s="11" t="s">
        <v>24</v>
      </c>
      <c r="AY122" s="219" t="s">
        <v>133</v>
      </c>
    </row>
    <row r="123" spans="2:65" s="1" customFormat="1" ht="22.5" customHeight="1">
      <c r="B123" s="40"/>
      <c r="C123" s="234" t="s">
        <v>250</v>
      </c>
      <c r="D123" s="234" t="s">
        <v>339</v>
      </c>
      <c r="E123" s="235" t="s">
        <v>470</v>
      </c>
      <c r="F123" s="236" t="s">
        <v>471</v>
      </c>
      <c r="G123" s="237" t="s">
        <v>149</v>
      </c>
      <c r="H123" s="238">
        <v>10.586</v>
      </c>
      <c r="I123" s="239"/>
      <c r="J123" s="240">
        <f>ROUND(I123*H123,2)</f>
        <v>0</v>
      </c>
      <c r="K123" s="236" t="s">
        <v>140</v>
      </c>
      <c r="L123" s="241"/>
      <c r="M123" s="242" t="s">
        <v>22</v>
      </c>
      <c r="N123" s="243" t="s">
        <v>44</v>
      </c>
      <c r="O123" s="41"/>
      <c r="P123" s="201">
        <f>O123*H123</f>
        <v>0</v>
      </c>
      <c r="Q123" s="201">
        <v>0.00017</v>
      </c>
      <c r="R123" s="201">
        <f>Q123*H123</f>
        <v>0.0017996200000000003</v>
      </c>
      <c r="S123" s="201">
        <v>0</v>
      </c>
      <c r="T123" s="202">
        <f>S123*H123</f>
        <v>0</v>
      </c>
      <c r="AR123" s="23" t="s">
        <v>325</v>
      </c>
      <c r="AT123" s="23" t="s">
        <v>339</v>
      </c>
      <c r="AU123" s="23" t="s">
        <v>82</v>
      </c>
      <c r="AY123" s="23" t="s">
        <v>133</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237</v>
      </c>
      <c r="BM123" s="23" t="s">
        <v>693</v>
      </c>
    </row>
    <row r="124" spans="2:51" s="13" customFormat="1" ht="13.5">
      <c r="B124" s="251"/>
      <c r="C124" s="252"/>
      <c r="D124" s="204" t="s">
        <v>162</v>
      </c>
      <c r="E124" s="253" t="s">
        <v>22</v>
      </c>
      <c r="F124" s="254" t="s">
        <v>532</v>
      </c>
      <c r="G124" s="252"/>
      <c r="H124" s="255" t="s">
        <v>22</v>
      </c>
      <c r="I124" s="256"/>
      <c r="J124" s="252"/>
      <c r="K124" s="252"/>
      <c r="L124" s="257"/>
      <c r="M124" s="258"/>
      <c r="N124" s="259"/>
      <c r="O124" s="259"/>
      <c r="P124" s="259"/>
      <c r="Q124" s="259"/>
      <c r="R124" s="259"/>
      <c r="S124" s="259"/>
      <c r="T124" s="260"/>
      <c r="AT124" s="261" t="s">
        <v>162</v>
      </c>
      <c r="AU124" s="261" t="s">
        <v>82</v>
      </c>
      <c r="AV124" s="13" t="s">
        <v>24</v>
      </c>
      <c r="AW124" s="13" t="s">
        <v>164</v>
      </c>
      <c r="AX124" s="13" t="s">
        <v>73</v>
      </c>
      <c r="AY124" s="261" t="s">
        <v>133</v>
      </c>
    </row>
    <row r="125" spans="2:51" s="11" customFormat="1" ht="13.5">
      <c r="B125" s="209"/>
      <c r="C125" s="210"/>
      <c r="D125" s="207" t="s">
        <v>162</v>
      </c>
      <c r="E125" s="211" t="s">
        <v>22</v>
      </c>
      <c r="F125" s="212" t="s">
        <v>691</v>
      </c>
      <c r="G125" s="210"/>
      <c r="H125" s="213">
        <v>10.586</v>
      </c>
      <c r="I125" s="214"/>
      <c r="J125" s="210"/>
      <c r="K125" s="210"/>
      <c r="L125" s="215"/>
      <c r="M125" s="216"/>
      <c r="N125" s="217"/>
      <c r="O125" s="217"/>
      <c r="P125" s="217"/>
      <c r="Q125" s="217"/>
      <c r="R125" s="217"/>
      <c r="S125" s="217"/>
      <c r="T125" s="218"/>
      <c r="AT125" s="219" t="s">
        <v>162</v>
      </c>
      <c r="AU125" s="219" t="s">
        <v>82</v>
      </c>
      <c r="AV125" s="11" t="s">
        <v>82</v>
      </c>
      <c r="AW125" s="11" t="s">
        <v>164</v>
      </c>
      <c r="AX125" s="11" t="s">
        <v>24</v>
      </c>
      <c r="AY125" s="219" t="s">
        <v>133</v>
      </c>
    </row>
    <row r="126" spans="2:65" s="1" customFormat="1" ht="22.5" customHeight="1">
      <c r="B126" s="40"/>
      <c r="C126" s="192" t="s">
        <v>225</v>
      </c>
      <c r="D126" s="192" t="s">
        <v>136</v>
      </c>
      <c r="E126" s="193" t="s">
        <v>694</v>
      </c>
      <c r="F126" s="194" t="s">
        <v>457</v>
      </c>
      <c r="G126" s="195" t="s">
        <v>149</v>
      </c>
      <c r="H126" s="196">
        <v>10.6</v>
      </c>
      <c r="I126" s="197"/>
      <c r="J126" s="198">
        <f>ROUND(I126*H126,2)</f>
        <v>0</v>
      </c>
      <c r="K126" s="194" t="s">
        <v>22</v>
      </c>
      <c r="L126" s="60"/>
      <c r="M126" s="199" t="s">
        <v>22</v>
      </c>
      <c r="N126" s="200" t="s">
        <v>44</v>
      </c>
      <c r="O126" s="41"/>
      <c r="P126" s="201">
        <f>O126*H126</f>
        <v>0</v>
      </c>
      <c r="Q126" s="201">
        <v>0</v>
      </c>
      <c r="R126" s="201">
        <f>Q126*H126</f>
        <v>0</v>
      </c>
      <c r="S126" s="201">
        <v>0</v>
      </c>
      <c r="T126" s="202">
        <f>S126*H126</f>
        <v>0</v>
      </c>
      <c r="AR126" s="23" t="s">
        <v>237</v>
      </c>
      <c r="AT126" s="23" t="s">
        <v>136</v>
      </c>
      <c r="AU126" s="23" t="s">
        <v>82</v>
      </c>
      <c r="AY126" s="23" t="s">
        <v>133</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237</v>
      </c>
      <c r="BM126" s="23" t="s">
        <v>695</v>
      </c>
    </row>
    <row r="127" spans="2:65" s="1" customFormat="1" ht="22.5" customHeight="1">
      <c r="B127" s="40"/>
      <c r="C127" s="192" t="s">
        <v>10</v>
      </c>
      <c r="D127" s="192" t="s">
        <v>136</v>
      </c>
      <c r="E127" s="193" t="s">
        <v>315</v>
      </c>
      <c r="F127" s="194" t="s">
        <v>460</v>
      </c>
      <c r="G127" s="195" t="s">
        <v>149</v>
      </c>
      <c r="H127" s="196">
        <v>10.6</v>
      </c>
      <c r="I127" s="197"/>
      <c r="J127" s="198">
        <f>ROUND(I127*H127,2)</f>
        <v>0</v>
      </c>
      <c r="K127" s="194" t="s">
        <v>22</v>
      </c>
      <c r="L127" s="60"/>
      <c r="M127" s="199" t="s">
        <v>22</v>
      </c>
      <c r="N127" s="200" t="s">
        <v>44</v>
      </c>
      <c r="O127" s="41"/>
      <c r="P127" s="201">
        <f>O127*H127</f>
        <v>0</v>
      </c>
      <c r="Q127" s="201">
        <v>0</v>
      </c>
      <c r="R127" s="201">
        <f>Q127*H127</f>
        <v>0</v>
      </c>
      <c r="S127" s="201">
        <v>0</v>
      </c>
      <c r="T127" s="202">
        <f>S127*H127</f>
        <v>0</v>
      </c>
      <c r="AR127" s="23" t="s">
        <v>237</v>
      </c>
      <c r="AT127" s="23" t="s">
        <v>136</v>
      </c>
      <c r="AU127" s="23" t="s">
        <v>82</v>
      </c>
      <c r="AY127" s="23" t="s">
        <v>133</v>
      </c>
      <c r="BE127" s="203">
        <f>IF(N127="základní",J127,0)</f>
        <v>0</v>
      </c>
      <c r="BF127" s="203">
        <f>IF(N127="snížená",J127,0)</f>
        <v>0</v>
      </c>
      <c r="BG127" s="203">
        <f>IF(N127="zákl. přenesená",J127,0)</f>
        <v>0</v>
      </c>
      <c r="BH127" s="203">
        <f>IF(N127="sníž. přenesená",J127,0)</f>
        <v>0</v>
      </c>
      <c r="BI127" s="203">
        <f>IF(N127="nulová",J127,0)</f>
        <v>0</v>
      </c>
      <c r="BJ127" s="23" t="s">
        <v>24</v>
      </c>
      <c r="BK127" s="203">
        <f>ROUND(I127*H127,2)</f>
        <v>0</v>
      </c>
      <c r="BL127" s="23" t="s">
        <v>237</v>
      </c>
      <c r="BM127" s="23" t="s">
        <v>696</v>
      </c>
    </row>
    <row r="128" spans="2:65" s="1" customFormat="1" ht="22.5" customHeight="1">
      <c r="B128" s="40"/>
      <c r="C128" s="192" t="s">
        <v>256</v>
      </c>
      <c r="D128" s="192" t="s">
        <v>136</v>
      </c>
      <c r="E128" s="193" t="s">
        <v>473</v>
      </c>
      <c r="F128" s="194" t="s">
        <v>474</v>
      </c>
      <c r="G128" s="195" t="s">
        <v>304</v>
      </c>
      <c r="H128" s="196">
        <v>15.8</v>
      </c>
      <c r="I128" s="197"/>
      <c r="J128" s="198">
        <f>ROUND(I128*H128,2)</f>
        <v>0</v>
      </c>
      <c r="K128" s="194" t="s">
        <v>22</v>
      </c>
      <c r="L128" s="60"/>
      <c r="M128" s="199" t="s">
        <v>22</v>
      </c>
      <c r="N128" s="200" t="s">
        <v>44</v>
      </c>
      <c r="O128" s="41"/>
      <c r="P128" s="201">
        <f>O128*H128</f>
        <v>0</v>
      </c>
      <c r="Q128" s="201">
        <v>0</v>
      </c>
      <c r="R128" s="201">
        <f>Q128*H128</f>
        <v>0</v>
      </c>
      <c r="S128" s="201">
        <v>0</v>
      </c>
      <c r="T128" s="202">
        <f>S128*H128</f>
        <v>0</v>
      </c>
      <c r="AR128" s="23" t="s">
        <v>237</v>
      </c>
      <c r="AT128" s="23" t="s">
        <v>136</v>
      </c>
      <c r="AU128" s="23" t="s">
        <v>82</v>
      </c>
      <c r="AY128" s="23" t="s">
        <v>133</v>
      </c>
      <c r="BE128" s="203">
        <f>IF(N128="základní",J128,0)</f>
        <v>0</v>
      </c>
      <c r="BF128" s="203">
        <f>IF(N128="snížená",J128,0)</f>
        <v>0</v>
      </c>
      <c r="BG128" s="203">
        <f>IF(N128="zákl. přenesená",J128,0)</f>
        <v>0</v>
      </c>
      <c r="BH128" s="203">
        <f>IF(N128="sníž. přenesená",J128,0)</f>
        <v>0</v>
      </c>
      <c r="BI128" s="203">
        <f>IF(N128="nulová",J128,0)</f>
        <v>0</v>
      </c>
      <c r="BJ128" s="23" t="s">
        <v>24</v>
      </c>
      <c r="BK128" s="203">
        <f>ROUND(I128*H128,2)</f>
        <v>0</v>
      </c>
      <c r="BL128" s="23" t="s">
        <v>237</v>
      </c>
      <c r="BM128" s="23" t="s">
        <v>697</v>
      </c>
    </row>
    <row r="129" spans="2:51" s="11" customFormat="1" ht="13.5">
      <c r="B129" s="209"/>
      <c r="C129" s="210"/>
      <c r="D129" s="207" t="s">
        <v>162</v>
      </c>
      <c r="E129" s="211" t="s">
        <v>22</v>
      </c>
      <c r="F129" s="212" t="s">
        <v>698</v>
      </c>
      <c r="G129" s="210"/>
      <c r="H129" s="213">
        <v>15.8</v>
      </c>
      <c r="I129" s="214"/>
      <c r="J129" s="210"/>
      <c r="K129" s="210"/>
      <c r="L129" s="215"/>
      <c r="M129" s="216"/>
      <c r="N129" s="217"/>
      <c r="O129" s="217"/>
      <c r="P129" s="217"/>
      <c r="Q129" s="217"/>
      <c r="R129" s="217"/>
      <c r="S129" s="217"/>
      <c r="T129" s="218"/>
      <c r="AT129" s="219" t="s">
        <v>162</v>
      </c>
      <c r="AU129" s="219" t="s">
        <v>82</v>
      </c>
      <c r="AV129" s="11" t="s">
        <v>82</v>
      </c>
      <c r="AW129" s="11" t="s">
        <v>164</v>
      </c>
      <c r="AX129" s="11" t="s">
        <v>24</v>
      </c>
      <c r="AY129" s="219" t="s">
        <v>133</v>
      </c>
    </row>
    <row r="130" spans="2:65" s="1" customFormat="1" ht="44.25" customHeight="1">
      <c r="B130" s="40"/>
      <c r="C130" s="192" t="s">
        <v>244</v>
      </c>
      <c r="D130" s="192" t="s">
        <v>136</v>
      </c>
      <c r="E130" s="193" t="s">
        <v>466</v>
      </c>
      <c r="F130" s="194" t="s">
        <v>467</v>
      </c>
      <c r="G130" s="195" t="s">
        <v>253</v>
      </c>
      <c r="H130" s="196">
        <v>1.508</v>
      </c>
      <c r="I130" s="197"/>
      <c r="J130" s="198">
        <f>ROUND(I130*H130,2)</f>
        <v>0</v>
      </c>
      <c r="K130" s="194" t="s">
        <v>140</v>
      </c>
      <c r="L130" s="60"/>
      <c r="M130" s="199" t="s">
        <v>22</v>
      </c>
      <c r="N130" s="200" t="s">
        <v>44</v>
      </c>
      <c r="O130" s="41"/>
      <c r="P130" s="201">
        <f>O130*H130</f>
        <v>0</v>
      </c>
      <c r="Q130" s="201">
        <v>0</v>
      </c>
      <c r="R130" s="201">
        <f>Q130*H130</f>
        <v>0</v>
      </c>
      <c r="S130" s="201">
        <v>0</v>
      </c>
      <c r="T130" s="202">
        <f>S130*H130</f>
        <v>0</v>
      </c>
      <c r="AR130" s="23" t="s">
        <v>237</v>
      </c>
      <c r="AT130" s="23" t="s">
        <v>136</v>
      </c>
      <c r="AU130" s="23" t="s">
        <v>82</v>
      </c>
      <c r="AY130" s="23" t="s">
        <v>133</v>
      </c>
      <c r="BE130" s="203">
        <f>IF(N130="základní",J130,0)</f>
        <v>0</v>
      </c>
      <c r="BF130" s="203">
        <f>IF(N130="snížená",J130,0)</f>
        <v>0</v>
      </c>
      <c r="BG130" s="203">
        <f>IF(N130="zákl. přenesená",J130,0)</f>
        <v>0</v>
      </c>
      <c r="BH130" s="203">
        <f>IF(N130="sníž. přenesená",J130,0)</f>
        <v>0</v>
      </c>
      <c r="BI130" s="203">
        <f>IF(N130="nulová",J130,0)</f>
        <v>0</v>
      </c>
      <c r="BJ130" s="23" t="s">
        <v>24</v>
      </c>
      <c r="BK130" s="203">
        <f>ROUND(I130*H130,2)</f>
        <v>0</v>
      </c>
      <c r="BL130" s="23" t="s">
        <v>237</v>
      </c>
      <c r="BM130" s="23" t="s">
        <v>699</v>
      </c>
    </row>
    <row r="131" spans="2:47" s="1" customFormat="1" ht="121.5">
      <c r="B131" s="40"/>
      <c r="C131" s="62"/>
      <c r="D131" s="204" t="s">
        <v>151</v>
      </c>
      <c r="E131" s="62"/>
      <c r="F131" s="205" t="s">
        <v>469</v>
      </c>
      <c r="G131" s="62"/>
      <c r="H131" s="62"/>
      <c r="I131" s="162"/>
      <c r="J131" s="62"/>
      <c r="K131" s="62"/>
      <c r="L131" s="60"/>
      <c r="M131" s="206"/>
      <c r="N131" s="41"/>
      <c r="O131" s="41"/>
      <c r="P131" s="41"/>
      <c r="Q131" s="41"/>
      <c r="R131" s="41"/>
      <c r="S131" s="41"/>
      <c r="T131" s="77"/>
      <c r="AT131" s="23" t="s">
        <v>151</v>
      </c>
      <c r="AU131" s="23" t="s">
        <v>82</v>
      </c>
    </row>
    <row r="132" spans="2:63" s="10" customFormat="1" ht="29.85" customHeight="1">
      <c r="B132" s="175"/>
      <c r="C132" s="176"/>
      <c r="D132" s="189" t="s">
        <v>72</v>
      </c>
      <c r="E132" s="190" t="s">
        <v>323</v>
      </c>
      <c r="F132" s="190" t="s">
        <v>324</v>
      </c>
      <c r="G132" s="176"/>
      <c r="H132" s="176"/>
      <c r="I132" s="179"/>
      <c r="J132" s="191">
        <f>BK132</f>
        <v>0</v>
      </c>
      <c r="K132" s="176"/>
      <c r="L132" s="181"/>
      <c r="M132" s="182"/>
      <c r="N132" s="183"/>
      <c r="O132" s="183"/>
      <c r="P132" s="184">
        <f>SUM(P133:P146)</f>
        <v>0</v>
      </c>
      <c r="Q132" s="183"/>
      <c r="R132" s="184">
        <f>SUM(R133:R146)</f>
        <v>0</v>
      </c>
      <c r="S132" s="183"/>
      <c r="T132" s="185">
        <f>SUM(T133:T146)</f>
        <v>0</v>
      </c>
      <c r="AR132" s="186" t="s">
        <v>82</v>
      </c>
      <c r="AT132" s="187" t="s">
        <v>72</v>
      </c>
      <c r="AU132" s="187" t="s">
        <v>24</v>
      </c>
      <c r="AY132" s="186" t="s">
        <v>133</v>
      </c>
      <c r="BK132" s="188">
        <f>SUM(BK133:BK146)</f>
        <v>0</v>
      </c>
    </row>
    <row r="133" spans="2:65" s="1" customFormat="1" ht="22.5" customHeight="1">
      <c r="B133" s="40"/>
      <c r="C133" s="192" t="s">
        <v>29</v>
      </c>
      <c r="D133" s="192" t="s">
        <v>136</v>
      </c>
      <c r="E133" s="193" t="s">
        <v>477</v>
      </c>
      <c r="F133" s="194" t="s">
        <v>335</v>
      </c>
      <c r="G133" s="195" t="s">
        <v>336</v>
      </c>
      <c r="H133" s="196">
        <v>62</v>
      </c>
      <c r="I133" s="197"/>
      <c r="J133" s="198">
        <f>ROUND(I133*H133,2)</f>
        <v>0</v>
      </c>
      <c r="K133" s="194" t="s">
        <v>22</v>
      </c>
      <c r="L133" s="60"/>
      <c r="M133" s="199" t="s">
        <v>22</v>
      </c>
      <c r="N133" s="200" t="s">
        <v>44</v>
      </c>
      <c r="O133" s="41"/>
      <c r="P133" s="201">
        <f>O133*H133</f>
        <v>0</v>
      </c>
      <c r="Q133" s="201">
        <v>0</v>
      </c>
      <c r="R133" s="201">
        <f>Q133*H133</f>
        <v>0</v>
      </c>
      <c r="S133" s="201">
        <v>0</v>
      </c>
      <c r="T133" s="202">
        <f>S133*H133</f>
        <v>0</v>
      </c>
      <c r="AR133" s="23" t="s">
        <v>237</v>
      </c>
      <c r="AT133" s="23" t="s">
        <v>136</v>
      </c>
      <c r="AU133" s="23" t="s">
        <v>82</v>
      </c>
      <c r="AY133" s="23" t="s">
        <v>133</v>
      </c>
      <c r="BE133" s="203">
        <f>IF(N133="základní",J133,0)</f>
        <v>0</v>
      </c>
      <c r="BF133" s="203">
        <f>IF(N133="snížená",J133,0)</f>
        <v>0</v>
      </c>
      <c r="BG133" s="203">
        <f>IF(N133="zákl. přenesená",J133,0)</f>
        <v>0</v>
      </c>
      <c r="BH133" s="203">
        <f>IF(N133="sníž. přenesená",J133,0)</f>
        <v>0</v>
      </c>
      <c r="BI133" s="203">
        <f>IF(N133="nulová",J133,0)</f>
        <v>0</v>
      </c>
      <c r="BJ133" s="23" t="s">
        <v>24</v>
      </c>
      <c r="BK133" s="203">
        <f>ROUND(I133*H133,2)</f>
        <v>0</v>
      </c>
      <c r="BL133" s="23" t="s">
        <v>237</v>
      </c>
      <c r="BM133" s="23" t="s">
        <v>700</v>
      </c>
    </row>
    <row r="134" spans="2:51" s="13" customFormat="1" ht="13.5">
      <c r="B134" s="251"/>
      <c r="C134" s="252"/>
      <c r="D134" s="204" t="s">
        <v>162</v>
      </c>
      <c r="E134" s="253" t="s">
        <v>22</v>
      </c>
      <c r="F134" s="254" t="s">
        <v>531</v>
      </c>
      <c r="G134" s="252"/>
      <c r="H134" s="255" t="s">
        <v>22</v>
      </c>
      <c r="I134" s="256"/>
      <c r="J134" s="252"/>
      <c r="K134" s="252"/>
      <c r="L134" s="257"/>
      <c r="M134" s="258"/>
      <c r="N134" s="259"/>
      <c r="O134" s="259"/>
      <c r="P134" s="259"/>
      <c r="Q134" s="259"/>
      <c r="R134" s="259"/>
      <c r="S134" s="259"/>
      <c r="T134" s="260"/>
      <c r="AT134" s="261" t="s">
        <v>162</v>
      </c>
      <c r="AU134" s="261" t="s">
        <v>82</v>
      </c>
      <c r="AV134" s="13" t="s">
        <v>24</v>
      </c>
      <c r="AW134" s="13" t="s">
        <v>164</v>
      </c>
      <c r="AX134" s="13" t="s">
        <v>73</v>
      </c>
      <c r="AY134" s="261" t="s">
        <v>133</v>
      </c>
    </row>
    <row r="135" spans="2:51" s="11" customFormat="1" ht="13.5">
      <c r="B135" s="209"/>
      <c r="C135" s="210"/>
      <c r="D135" s="204" t="s">
        <v>162</v>
      </c>
      <c r="E135" s="220" t="s">
        <v>22</v>
      </c>
      <c r="F135" s="221" t="s">
        <v>296</v>
      </c>
      <c r="G135" s="210"/>
      <c r="H135" s="222">
        <v>27</v>
      </c>
      <c r="I135" s="214"/>
      <c r="J135" s="210"/>
      <c r="K135" s="210"/>
      <c r="L135" s="215"/>
      <c r="M135" s="216"/>
      <c r="N135" s="217"/>
      <c r="O135" s="217"/>
      <c r="P135" s="217"/>
      <c r="Q135" s="217"/>
      <c r="R135" s="217"/>
      <c r="S135" s="217"/>
      <c r="T135" s="218"/>
      <c r="AT135" s="219" t="s">
        <v>162</v>
      </c>
      <c r="AU135" s="219" t="s">
        <v>82</v>
      </c>
      <c r="AV135" s="11" t="s">
        <v>82</v>
      </c>
      <c r="AW135" s="11" t="s">
        <v>164</v>
      </c>
      <c r="AX135" s="11" t="s">
        <v>73</v>
      </c>
      <c r="AY135" s="219" t="s">
        <v>133</v>
      </c>
    </row>
    <row r="136" spans="2:51" s="13" customFormat="1" ht="13.5">
      <c r="B136" s="251"/>
      <c r="C136" s="252"/>
      <c r="D136" s="204" t="s">
        <v>162</v>
      </c>
      <c r="E136" s="253" t="s">
        <v>22</v>
      </c>
      <c r="F136" s="254" t="s">
        <v>532</v>
      </c>
      <c r="G136" s="252"/>
      <c r="H136" s="255" t="s">
        <v>22</v>
      </c>
      <c r="I136" s="256"/>
      <c r="J136" s="252"/>
      <c r="K136" s="252"/>
      <c r="L136" s="257"/>
      <c r="M136" s="258"/>
      <c r="N136" s="259"/>
      <c r="O136" s="259"/>
      <c r="P136" s="259"/>
      <c r="Q136" s="259"/>
      <c r="R136" s="259"/>
      <c r="S136" s="259"/>
      <c r="T136" s="260"/>
      <c r="AT136" s="261" t="s">
        <v>162</v>
      </c>
      <c r="AU136" s="261" t="s">
        <v>82</v>
      </c>
      <c r="AV136" s="13" t="s">
        <v>24</v>
      </c>
      <c r="AW136" s="13" t="s">
        <v>164</v>
      </c>
      <c r="AX136" s="13" t="s">
        <v>73</v>
      </c>
      <c r="AY136" s="261" t="s">
        <v>133</v>
      </c>
    </row>
    <row r="137" spans="2:51" s="11" customFormat="1" ht="13.5">
      <c r="B137" s="209"/>
      <c r="C137" s="210"/>
      <c r="D137" s="204" t="s">
        <v>162</v>
      </c>
      <c r="E137" s="220" t="s">
        <v>22</v>
      </c>
      <c r="F137" s="221" t="s">
        <v>338</v>
      </c>
      <c r="G137" s="210"/>
      <c r="H137" s="222">
        <v>35</v>
      </c>
      <c r="I137" s="214"/>
      <c r="J137" s="210"/>
      <c r="K137" s="210"/>
      <c r="L137" s="215"/>
      <c r="M137" s="216"/>
      <c r="N137" s="217"/>
      <c r="O137" s="217"/>
      <c r="P137" s="217"/>
      <c r="Q137" s="217"/>
      <c r="R137" s="217"/>
      <c r="S137" s="217"/>
      <c r="T137" s="218"/>
      <c r="AT137" s="219" t="s">
        <v>162</v>
      </c>
      <c r="AU137" s="219" t="s">
        <v>82</v>
      </c>
      <c r="AV137" s="11" t="s">
        <v>82</v>
      </c>
      <c r="AW137" s="11" t="s">
        <v>164</v>
      </c>
      <c r="AX137" s="11" t="s">
        <v>73</v>
      </c>
      <c r="AY137" s="219" t="s">
        <v>133</v>
      </c>
    </row>
    <row r="138" spans="2:51" s="12" customFormat="1" ht="13.5">
      <c r="B138" s="223"/>
      <c r="C138" s="224"/>
      <c r="D138" s="207" t="s">
        <v>162</v>
      </c>
      <c r="E138" s="225" t="s">
        <v>22</v>
      </c>
      <c r="F138" s="226" t="s">
        <v>224</v>
      </c>
      <c r="G138" s="224"/>
      <c r="H138" s="227">
        <v>62</v>
      </c>
      <c r="I138" s="228"/>
      <c r="J138" s="224"/>
      <c r="K138" s="224"/>
      <c r="L138" s="229"/>
      <c r="M138" s="230"/>
      <c r="N138" s="231"/>
      <c r="O138" s="231"/>
      <c r="P138" s="231"/>
      <c r="Q138" s="231"/>
      <c r="R138" s="231"/>
      <c r="S138" s="231"/>
      <c r="T138" s="232"/>
      <c r="AT138" s="233" t="s">
        <v>162</v>
      </c>
      <c r="AU138" s="233" t="s">
        <v>82</v>
      </c>
      <c r="AV138" s="12" t="s">
        <v>141</v>
      </c>
      <c r="AW138" s="12" t="s">
        <v>164</v>
      </c>
      <c r="AX138" s="12" t="s">
        <v>24</v>
      </c>
      <c r="AY138" s="233" t="s">
        <v>133</v>
      </c>
    </row>
    <row r="139" spans="2:65" s="1" customFormat="1" ht="22.5" customHeight="1">
      <c r="B139" s="40"/>
      <c r="C139" s="234" t="s">
        <v>201</v>
      </c>
      <c r="D139" s="234" t="s">
        <v>339</v>
      </c>
      <c r="E139" s="235" t="s">
        <v>701</v>
      </c>
      <c r="F139" s="236" t="s">
        <v>702</v>
      </c>
      <c r="G139" s="237" t="s">
        <v>336</v>
      </c>
      <c r="H139" s="238">
        <v>62</v>
      </c>
      <c r="I139" s="239"/>
      <c r="J139" s="240">
        <f>ROUND(I139*H139,2)</f>
        <v>0</v>
      </c>
      <c r="K139" s="236" t="s">
        <v>22</v>
      </c>
      <c r="L139" s="241"/>
      <c r="M139" s="242" t="s">
        <v>22</v>
      </c>
      <c r="N139" s="243" t="s">
        <v>44</v>
      </c>
      <c r="O139" s="41"/>
      <c r="P139" s="201">
        <f>O139*H139</f>
        <v>0</v>
      </c>
      <c r="Q139" s="201">
        <v>0</v>
      </c>
      <c r="R139" s="201">
        <f>Q139*H139</f>
        <v>0</v>
      </c>
      <c r="S139" s="201">
        <v>0</v>
      </c>
      <c r="T139" s="202">
        <f>S139*H139</f>
        <v>0</v>
      </c>
      <c r="AR139" s="23" t="s">
        <v>325</v>
      </c>
      <c r="AT139" s="23" t="s">
        <v>339</v>
      </c>
      <c r="AU139" s="23" t="s">
        <v>82</v>
      </c>
      <c r="AY139" s="23" t="s">
        <v>133</v>
      </c>
      <c r="BE139" s="203">
        <f>IF(N139="základní",J139,0)</f>
        <v>0</v>
      </c>
      <c r="BF139" s="203">
        <f>IF(N139="snížená",J139,0)</f>
        <v>0</v>
      </c>
      <c r="BG139" s="203">
        <f>IF(N139="zákl. přenesená",J139,0)</f>
        <v>0</v>
      </c>
      <c r="BH139" s="203">
        <f>IF(N139="sníž. přenesená",J139,0)</f>
        <v>0</v>
      </c>
      <c r="BI139" s="203">
        <f>IF(N139="nulová",J139,0)</f>
        <v>0</v>
      </c>
      <c r="BJ139" s="23" t="s">
        <v>24</v>
      </c>
      <c r="BK139" s="203">
        <f>ROUND(I139*H139,2)</f>
        <v>0</v>
      </c>
      <c r="BL139" s="23" t="s">
        <v>237</v>
      </c>
      <c r="BM139" s="23" t="s">
        <v>703</v>
      </c>
    </row>
    <row r="140" spans="2:51" s="13" customFormat="1" ht="13.5">
      <c r="B140" s="251"/>
      <c r="C140" s="252"/>
      <c r="D140" s="204" t="s">
        <v>162</v>
      </c>
      <c r="E140" s="253" t="s">
        <v>22</v>
      </c>
      <c r="F140" s="254" t="s">
        <v>531</v>
      </c>
      <c r="G140" s="252"/>
      <c r="H140" s="255" t="s">
        <v>22</v>
      </c>
      <c r="I140" s="256"/>
      <c r="J140" s="252"/>
      <c r="K140" s="252"/>
      <c r="L140" s="257"/>
      <c r="M140" s="258"/>
      <c r="N140" s="259"/>
      <c r="O140" s="259"/>
      <c r="P140" s="259"/>
      <c r="Q140" s="259"/>
      <c r="R140" s="259"/>
      <c r="S140" s="259"/>
      <c r="T140" s="260"/>
      <c r="AT140" s="261" t="s">
        <v>162</v>
      </c>
      <c r="AU140" s="261" t="s">
        <v>82</v>
      </c>
      <c r="AV140" s="13" t="s">
        <v>24</v>
      </c>
      <c r="AW140" s="13" t="s">
        <v>164</v>
      </c>
      <c r="AX140" s="13" t="s">
        <v>73</v>
      </c>
      <c r="AY140" s="261" t="s">
        <v>133</v>
      </c>
    </row>
    <row r="141" spans="2:51" s="11" customFormat="1" ht="13.5">
      <c r="B141" s="209"/>
      <c r="C141" s="210"/>
      <c r="D141" s="204" t="s">
        <v>162</v>
      </c>
      <c r="E141" s="220" t="s">
        <v>22</v>
      </c>
      <c r="F141" s="221" t="s">
        <v>296</v>
      </c>
      <c r="G141" s="210"/>
      <c r="H141" s="222">
        <v>27</v>
      </c>
      <c r="I141" s="214"/>
      <c r="J141" s="210"/>
      <c r="K141" s="210"/>
      <c r="L141" s="215"/>
      <c r="M141" s="216"/>
      <c r="N141" s="217"/>
      <c r="O141" s="217"/>
      <c r="P141" s="217"/>
      <c r="Q141" s="217"/>
      <c r="R141" s="217"/>
      <c r="S141" s="217"/>
      <c r="T141" s="218"/>
      <c r="AT141" s="219" t="s">
        <v>162</v>
      </c>
      <c r="AU141" s="219" t="s">
        <v>82</v>
      </c>
      <c r="AV141" s="11" t="s">
        <v>82</v>
      </c>
      <c r="AW141" s="11" t="s">
        <v>164</v>
      </c>
      <c r="AX141" s="11" t="s">
        <v>73</v>
      </c>
      <c r="AY141" s="219" t="s">
        <v>133</v>
      </c>
    </row>
    <row r="142" spans="2:51" s="13" customFormat="1" ht="13.5">
      <c r="B142" s="251"/>
      <c r="C142" s="252"/>
      <c r="D142" s="204" t="s">
        <v>162</v>
      </c>
      <c r="E142" s="253" t="s">
        <v>22</v>
      </c>
      <c r="F142" s="254" t="s">
        <v>532</v>
      </c>
      <c r="G142" s="252"/>
      <c r="H142" s="255" t="s">
        <v>22</v>
      </c>
      <c r="I142" s="256"/>
      <c r="J142" s="252"/>
      <c r="K142" s="252"/>
      <c r="L142" s="257"/>
      <c r="M142" s="258"/>
      <c r="N142" s="259"/>
      <c r="O142" s="259"/>
      <c r="P142" s="259"/>
      <c r="Q142" s="259"/>
      <c r="R142" s="259"/>
      <c r="S142" s="259"/>
      <c r="T142" s="260"/>
      <c r="AT142" s="261" t="s">
        <v>162</v>
      </c>
      <c r="AU142" s="261" t="s">
        <v>82</v>
      </c>
      <c r="AV142" s="13" t="s">
        <v>24</v>
      </c>
      <c r="AW142" s="13" t="s">
        <v>164</v>
      </c>
      <c r="AX142" s="13" t="s">
        <v>73</v>
      </c>
      <c r="AY142" s="261" t="s">
        <v>133</v>
      </c>
    </row>
    <row r="143" spans="2:51" s="11" customFormat="1" ht="13.5">
      <c r="B143" s="209"/>
      <c r="C143" s="210"/>
      <c r="D143" s="204" t="s">
        <v>162</v>
      </c>
      <c r="E143" s="220" t="s">
        <v>22</v>
      </c>
      <c r="F143" s="221" t="s">
        <v>338</v>
      </c>
      <c r="G143" s="210"/>
      <c r="H143" s="222">
        <v>35</v>
      </c>
      <c r="I143" s="214"/>
      <c r="J143" s="210"/>
      <c r="K143" s="210"/>
      <c r="L143" s="215"/>
      <c r="M143" s="216"/>
      <c r="N143" s="217"/>
      <c r="O143" s="217"/>
      <c r="P143" s="217"/>
      <c r="Q143" s="217"/>
      <c r="R143" s="217"/>
      <c r="S143" s="217"/>
      <c r="T143" s="218"/>
      <c r="AT143" s="219" t="s">
        <v>162</v>
      </c>
      <c r="AU143" s="219" t="s">
        <v>82</v>
      </c>
      <c r="AV143" s="11" t="s">
        <v>82</v>
      </c>
      <c r="AW143" s="11" t="s">
        <v>164</v>
      </c>
      <c r="AX143" s="11" t="s">
        <v>73</v>
      </c>
      <c r="AY143" s="219" t="s">
        <v>133</v>
      </c>
    </row>
    <row r="144" spans="2:51" s="12" customFormat="1" ht="13.5">
      <c r="B144" s="223"/>
      <c r="C144" s="224"/>
      <c r="D144" s="207" t="s">
        <v>162</v>
      </c>
      <c r="E144" s="225" t="s">
        <v>22</v>
      </c>
      <c r="F144" s="226" t="s">
        <v>224</v>
      </c>
      <c r="G144" s="224"/>
      <c r="H144" s="227">
        <v>62</v>
      </c>
      <c r="I144" s="228"/>
      <c r="J144" s="224"/>
      <c r="K144" s="224"/>
      <c r="L144" s="229"/>
      <c r="M144" s="230"/>
      <c r="N144" s="231"/>
      <c r="O144" s="231"/>
      <c r="P144" s="231"/>
      <c r="Q144" s="231"/>
      <c r="R144" s="231"/>
      <c r="S144" s="231"/>
      <c r="T144" s="232"/>
      <c r="AT144" s="233" t="s">
        <v>162</v>
      </c>
      <c r="AU144" s="233" t="s">
        <v>82</v>
      </c>
      <c r="AV144" s="12" t="s">
        <v>141</v>
      </c>
      <c r="AW144" s="12" t="s">
        <v>164</v>
      </c>
      <c r="AX144" s="12" t="s">
        <v>24</v>
      </c>
      <c r="AY144" s="233" t="s">
        <v>133</v>
      </c>
    </row>
    <row r="145" spans="2:65" s="1" customFormat="1" ht="31.5" customHeight="1">
      <c r="B145" s="40"/>
      <c r="C145" s="192" t="s">
        <v>207</v>
      </c>
      <c r="D145" s="192" t="s">
        <v>136</v>
      </c>
      <c r="E145" s="193" t="s">
        <v>387</v>
      </c>
      <c r="F145" s="194" t="s">
        <v>388</v>
      </c>
      <c r="G145" s="195" t="s">
        <v>253</v>
      </c>
      <c r="H145" s="196">
        <v>4.658</v>
      </c>
      <c r="I145" s="197"/>
      <c r="J145" s="198">
        <f>ROUND(I145*H145,2)</f>
        <v>0</v>
      </c>
      <c r="K145" s="194" t="s">
        <v>140</v>
      </c>
      <c r="L145" s="60"/>
      <c r="M145" s="199" t="s">
        <v>22</v>
      </c>
      <c r="N145" s="200" t="s">
        <v>44</v>
      </c>
      <c r="O145" s="41"/>
      <c r="P145" s="201">
        <f>O145*H145</f>
        <v>0</v>
      </c>
      <c r="Q145" s="201">
        <v>0</v>
      </c>
      <c r="R145" s="201">
        <f>Q145*H145</f>
        <v>0</v>
      </c>
      <c r="S145" s="201">
        <v>0</v>
      </c>
      <c r="T145" s="202">
        <f>S145*H145</f>
        <v>0</v>
      </c>
      <c r="AR145" s="23" t="s">
        <v>237</v>
      </c>
      <c r="AT145" s="23" t="s">
        <v>136</v>
      </c>
      <c r="AU145" s="23" t="s">
        <v>82</v>
      </c>
      <c r="AY145" s="23" t="s">
        <v>133</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237</v>
      </c>
      <c r="BM145" s="23" t="s">
        <v>704</v>
      </c>
    </row>
    <row r="146" spans="2:47" s="1" customFormat="1" ht="121.5">
      <c r="B146" s="40"/>
      <c r="C146" s="62"/>
      <c r="D146" s="204" t="s">
        <v>151</v>
      </c>
      <c r="E146" s="62"/>
      <c r="F146" s="205" t="s">
        <v>390</v>
      </c>
      <c r="G146" s="62"/>
      <c r="H146" s="62"/>
      <c r="I146" s="162"/>
      <c r="J146" s="62"/>
      <c r="K146" s="62"/>
      <c r="L146" s="60"/>
      <c r="M146" s="206"/>
      <c r="N146" s="41"/>
      <c r="O146" s="41"/>
      <c r="P146" s="41"/>
      <c r="Q146" s="41"/>
      <c r="R146" s="41"/>
      <c r="S146" s="41"/>
      <c r="T146" s="77"/>
      <c r="AT146" s="23" t="s">
        <v>151</v>
      </c>
      <c r="AU146" s="23" t="s">
        <v>82</v>
      </c>
    </row>
    <row r="147" spans="2:63" s="10" customFormat="1" ht="29.85" customHeight="1">
      <c r="B147" s="175"/>
      <c r="C147" s="176"/>
      <c r="D147" s="189" t="s">
        <v>72</v>
      </c>
      <c r="E147" s="190" t="s">
        <v>491</v>
      </c>
      <c r="F147" s="190" t="s">
        <v>492</v>
      </c>
      <c r="G147" s="176"/>
      <c r="H147" s="176"/>
      <c r="I147" s="179"/>
      <c r="J147" s="191">
        <f>BK147</f>
        <v>0</v>
      </c>
      <c r="K147" s="176"/>
      <c r="L147" s="181"/>
      <c r="M147" s="182"/>
      <c r="N147" s="183"/>
      <c r="O147" s="183"/>
      <c r="P147" s="184">
        <f>SUM(P148:P152)</f>
        <v>0</v>
      </c>
      <c r="Q147" s="183"/>
      <c r="R147" s="184">
        <f>SUM(R148:R152)</f>
        <v>0.0034335</v>
      </c>
      <c r="S147" s="183"/>
      <c r="T147" s="185">
        <f>SUM(T148:T152)</f>
        <v>0</v>
      </c>
      <c r="AR147" s="186" t="s">
        <v>82</v>
      </c>
      <c r="AT147" s="187" t="s">
        <v>72</v>
      </c>
      <c r="AU147" s="187" t="s">
        <v>24</v>
      </c>
      <c r="AY147" s="186" t="s">
        <v>133</v>
      </c>
      <c r="BK147" s="188">
        <f>SUM(BK148:BK152)</f>
        <v>0</v>
      </c>
    </row>
    <row r="148" spans="2:65" s="1" customFormat="1" ht="31.5" customHeight="1">
      <c r="B148" s="40"/>
      <c r="C148" s="192" t="s">
        <v>260</v>
      </c>
      <c r="D148" s="192" t="s">
        <v>136</v>
      </c>
      <c r="E148" s="193" t="s">
        <v>493</v>
      </c>
      <c r="F148" s="194" t="s">
        <v>494</v>
      </c>
      <c r="G148" s="195" t="s">
        <v>149</v>
      </c>
      <c r="H148" s="196">
        <v>1.05</v>
      </c>
      <c r="I148" s="197"/>
      <c r="J148" s="198">
        <f>ROUND(I148*H148,2)</f>
        <v>0</v>
      </c>
      <c r="K148" s="194" t="s">
        <v>140</v>
      </c>
      <c r="L148" s="60"/>
      <c r="M148" s="199" t="s">
        <v>22</v>
      </c>
      <c r="N148" s="200" t="s">
        <v>44</v>
      </c>
      <c r="O148" s="41"/>
      <c r="P148" s="201">
        <f>O148*H148</f>
        <v>0</v>
      </c>
      <c r="Q148" s="201">
        <v>0.003</v>
      </c>
      <c r="R148" s="201">
        <f>Q148*H148</f>
        <v>0.00315</v>
      </c>
      <c r="S148" s="201">
        <v>0</v>
      </c>
      <c r="T148" s="202">
        <f>S148*H148</f>
        <v>0</v>
      </c>
      <c r="AR148" s="23" t="s">
        <v>237</v>
      </c>
      <c r="AT148" s="23" t="s">
        <v>136</v>
      </c>
      <c r="AU148" s="23" t="s">
        <v>82</v>
      </c>
      <c r="AY148" s="23" t="s">
        <v>133</v>
      </c>
      <c r="BE148" s="203">
        <f>IF(N148="základní",J148,0)</f>
        <v>0</v>
      </c>
      <c r="BF148" s="203">
        <f>IF(N148="snížená",J148,0)</f>
        <v>0</v>
      </c>
      <c r="BG148" s="203">
        <f>IF(N148="zákl. přenesená",J148,0)</f>
        <v>0</v>
      </c>
      <c r="BH148" s="203">
        <f>IF(N148="sníž. přenesená",J148,0)</f>
        <v>0</v>
      </c>
      <c r="BI148" s="203">
        <f>IF(N148="nulová",J148,0)</f>
        <v>0</v>
      </c>
      <c r="BJ148" s="23" t="s">
        <v>24</v>
      </c>
      <c r="BK148" s="203">
        <f>ROUND(I148*H148,2)</f>
        <v>0</v>
      </c>
      <c r="BL148" s="23" t="s">
        <v>237</v>
      </c>
      <c r="BM148" s="23" t="s">
        <v>705</v>
      </c>
    </row>
    <row r="149" spans="2:65" s="1" customFormat="1" ht="31.5" customHeight="1">
      <c r="B149" s="40"/>
      <c r="C149" s="192" t="s">
        <v>9</v>
      </c>
      <c r="D149" s="192" t="s">
        <v>136</v>
      </c>
      <c r="E149" s="193" t="s">
        <v>496</v>
      </c>
      <c r="F149" s="194" t="s">
        <v>497</v>
      </c>
      <c r="G149" s="195" t="s">
        <v>149</v>
      </c>
      <c r="H149" s="196">
        <v>1.05</v>
      </c>
      <c r="I149" s="197"/>
      <c r="J149" s="198">
        <f>ROUND(I149*H149,2)</f>
        <v>0</v>
      </c>
      <c r="K149" s="194" t="s">
        <v>140</v>
      </c>
      <c r="L149" s="60"/>
      <c r="M149" s="199" t="s">
        <v>22</v>
      </c>
      <c r="N149" s="200" t="s">
        <v>44</v>
      </c>
      <c r="O149" s="41"/>
      <c r="P149" s="201">
        <f>O149*H149</f>
        <v>0</v>
      </c>
      <c r="Q149" s="201">
        <v>0.00027</v>
      </c>
      <c r="R149" s="201">
        <f>Q149*H149</f>
        <v>0.0002835</v>
      </c>
      <c r="S149" s="201">
        <v>0</v>
      </c>
      <c r="T149" s="202">
        <f>S149*H149</f>
        <v>0</v>
      </c>
      <c r="AR149" s="23" t="s">
        <v>237</v>
      </c>
      <c r="AT149" s="23" t="s">
        <v>136</v>
      </c>
      <c r="AU149" s="23" t="s">
        <v>82</v>
      </c>
      <c r="AY149" s="23" t="s">
        <v>133</v>
      </c>
      <c r="BE149" s="203">
        <f>IF(N149="základní",J149,0)</f>
        <v>0</v>
      </c>
      <c r="BF149" s="203">
        <f>IF(N149="snížená",J149,0)</f>
        <v>0</v>
      </c>
      <c r="BG149" s="203">
        <f>IF(N149="zákl. přenesená",J149,0)</f>
        <v>0</v>
      </c>
      <c r="BH149" s="203">
        <f>IF(N149="sníž. přenesená",J149,0)</f>
        <v>0</v>
      </c>
      <c r="BI149" s="203">
        <f>IF(N149="nulová",J149,0)</f>
        <v>0</v>
      </c>
      <c r="BJ149" s="23" t="s">
        <v>24</v>
      </c>
      <c r="BK149" s="203">
        <f>ROUND(I149*H149,2)</f>
        <v>0</v>
      </c>
      <c r="BL149" s="23" t="s">
        <v>237</v>
      </c>
      <c r="BM149" s="23" t="s">
        <v>706</v>
      </c>
    </row>
    <row r="150" spans="2:65" s="1" customFormat="1" ht="22.5" customHeight="1">
      <c r="B150" s="40"/>
      <c r="C150" s="234" t="s">
        <v>268</v>
      </c>
      <c r="D150" s="234" t="s">
        <v>339</v>
      </c>
      <c r="E150" s="235" t="s">
        <v>499</v>
      </c>
      <c r="F150" s="236" t="s">
        <v>500</v>
      </c>
      <c r="G150" s="237" t="s">
        <v>149</v>
      </c>
      <c r="H150" s="238">
        <v>2</v>
      </c>
      <c r="I150" s="239"/>
      <c r="J150" s="240">
        <f>ROUND(I150*H150,2)</f>
        <v>0</v>
      </c>
      <c r="K150" s="236" t="s">
        <v>22</v>
      </c>
      <c r="L150" s="241"/>
      <c r="M150" s="242" t="s">
        <v>22</v>
      </c>
      <c r="N150" s="243" t="s">
        <v>44</v>
      </c>
      <c r="O150" s="41"/>
      <c r="P150" s="201">
        <f>O150*H150</f>
        <v>0</v>
      </c>
      <c r="Q150" s="201">
        <v>0</v>
      </c>
      <c r="R150" s="201">
        <f>Q150*H150</f>
        <v>0</v>
      </c>
      <c r="S150" s="201">
        <v>0</v>
      </c>
      <c r="T150" s="202">
        <f>S150*H150</f>
        <v>0</v>
      </c>
      <c r="AR150" s="23" t="s">
        <v>325</v>
      </c>
      <c r="AT150" s="23" t="s">
        <v>339</v>
      </c>
      <c r="AU150" s="23" t="s">
        <v>82</v>
      </c>
      <c r="AY150" s="23" t="s">
        <v>133</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237</v>
      </c>
      <c r="BM150" s="23" t="s">
        <v>707</v>
      </c>
    </row>
    <row r="151" spans="2:65" s="1" customFormat="1" ht="31.5" customHeight="1">
      <c r="B151" s="40"/>
      <c r="C151" s="192" t="s">
        <v>273</v>
      </c>
      <c r="D151" s="192" t="s">
        <v>136</v>
      </c>
      <c r="E151" s="193" t="s">
        <v>502</v>
      </c>
      <c r="F151" s="194" t="s">
        <v>503</v>
      </c>
      <c r="G151" s="195" t="s">
        <v>253</v>
      </c>
      <c r="H151" s="196">
        <v>0.048</v>
      </c>
      <c r="I151" s="197"/>
      <c r="J151" s="198">
        <f>ROUND(I151*H151,2)</f>
        <v>0</v>
      </c>
      <c r="K151" s="194" t="s">
        <v>140</v>
      </c>
      <c r="L151" s="60"/>
      <c r="M151" s="199" t="s">
        <v>22</v>
      </c>
      <c r="N151" s="200" t="s">
        <v>44</v>
      </c>
      <c r="O151" s="41"/>
      <c r="P151" s="201">
        <f>O151*H151</f>
        <v>0</v>
      </c>
      <c r="Q151" s="201">
        <v>0</v>
      </c>
      <c r="R151" s="201">
        <f>Q151*H151</f>
        <v>0</v>
      </c>
      <c r="S151" s="201">
        <v>0</v>
      </c>
      <c r="T151" s="202">
        <f>S151*H151</f>
        <v>0</v>
      </c>
      <c r="AR151" s="23" t="s">
        <v>237</v>
      </c>
      <c r="AT151" s="23" t="s">
        <v>136</v>
      </c>
      <c r="AU151" s="23" t="s">
        <v>82</v>
      </c>
      <c r="AY151" s="23" t="s">
        <v>133</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237</v>
      </c>
      <c r="BM151" s="23" t="s">
        <v>708</v>
      </c>
    </row>
    <row r="152" spans="2:47" s="1" customFormat="1" ht="121.5">
      <c r="B152" s="40"/>
      <c r="C152" s="62"/>
      <c r="D152" s="204" t="s">
        <v>151</v>
      </c>
      <c r="E152" s="62"/>
      <c r="F152" s="205" t="s">
        <v>505</v>
      </c>
      <c r="G152" s="62"/>
      <c r="H152" s="62"/>
      <c r="I152" s="162"/>
      <c r="J152" s="62"/>
      <c r="K152" s="62"/>
      <c r="L152" s="60"/>
      <c r="M152" s="206"/>
      <c r="N152" s="41"/>
      <c r="O152" s="41"/>
      <c r="P152" s="41"/>
      <c r="Q152" s="41"/>
      <c r="R152" s="41"/>
      <c r="S152" s="41"/>
      <c r="T152" s="77"/>
      <c r="AT152" s="23" t="s">
        <v>151</v>
      </c>
      <c r="AU152" s="23" t="s">
        <v>82</v>
      </c>
    </row>
    <row r="153" spans="2:63" s="10" customFormat="1" ht="29.85" customHeight="1">
      <c r="B153" s="175"/>
      <c r="C153" s="176"/>
      <c r="D153" s="189" t="s">
        <v>72</v>
      </c>
      <c r="E153" s="190" t="s">
        <v>506</v>
      </c>
      <c r="F153" s="190" t="s">
        <v>507</v>
      </c>
      <c r="G153" s="176"/>
      <c r="H153" s="176"/>
      <c r="I153" s="179"/>
      <c r="J153" s="191">
        <f>BK153</f>
        <v>0</v>
      </c>
      <c r="K153" s="176"/>
      <c r="L153" s="181"/>
      <c r="M153" s="182"/>
      <c r="N153" s="183"/>
      <c r="O153" s="183"/>
      <c r="P153" s="184">
        <f>SUM(P154:P165)</f>
        <v>0</v>
      </c>
      <c r="Q153" s="183"/>
      <c r="R153" s="184">
        <f>SUM(R154:R165)</f>
        <v>0.12137587999999999</v>
      </c>
      <c r="S153" s="183"/>
      <c r="T153" s="185">
        <f>SUM(T154:T165)</f>
        <v>0</v>
      </c>
      <c r="AR153" s="186" t="s">
        <v>82</v>
      </c>
      <c r="AT153" s="187" t="s">
        <v>72</v>
      </c>
      <c r="AU153" s="187" t="s">
        <v>24</v>
      </c>
      <c r="AY153" s="186" t="s">
        <v>133</v>
      </c>
      <c r="BK153" s="188">
        <f>SUM(BK154:BK165)</f>
        <v>0</v>
      </c>
    </row>
    <row r="154" spans="2:65" s="1" customFormat="1" ht="31.5" customHeight="1">
      <c r="B154" s="40"/>
      <c r="C154" s="192" t="s">
        <v>277</v>
      </c>
      <c r="D154" s="192" t="s">
        <v>136</v>
      </c>
      <c r="E154" s="193" t="s">
        <v>508</v>
      </c>
      <c r="F154" s="194" t="s">
        <v>509</v>
      </c>
      <c r="G154" s="195" t="s">
        <v>149</v>
      </c>
      <c r="H154" s="196">
        <v>455.43</v>
      </c>
      <c r="I154" s="197"/>
      <c r="J154" s="198">
        <f>ROUND(I154*H154,2)</f>
        <v>0</v>
      </c>
      <c r="K154" s="194" t="s">
        <v>140</v>
      </c>
      <c r="L154" s="60"/>
      <c r="M154" s="199" t="s">
        <v>22</v>
      </c>
      <c r="N154" s="200" t="s">
        <v>44</v>
      </c>
      <c r="O154" s="41"/>
      <c r="P154" s="201">
        <f>O154*H154</f>
        <v>0</v>
      </c>
      <c r="Q154" s="201">
        <v>0.00026</v>
      </c>
      <c r="R154" s="201">
        <f>Q154*H154</f>
        <v>0.1184118</v>
      </c>
      <c r="S154" s="201">
        <v>0</v>
      </c>
      <c r="T154" s="202">
        <f>S154*H154</f>
        <v>0</v>
      </c>
      <c r="AR154" s="23" t="s">
        <v>237</v>
      </c>
      <c r="AT154" s="23" t="s">
        <v>136</v>
      </c>
      <c r="AU154" s="23" t="s">
        <v>82</v>
      </c>
      <c r="AY154" s="23" t="s">
        <v>133</v>
      </c>
      <c r="BE154" s="203">
        <f>IF(N154="základní",J154,0)</f>
        <v>0</v>
      </c>
      <c r="BF154" s="203">
        <f>IF(N154="snížená",J154,0)</f>
        <v>0</v>
      </c>
      <c r="BG154" s="203">
        <f>IF(N154="zákl. přenesená",J154,0)</f>
        <v>0</v>
      </c>
      <c r="BH154" s="203">
        <f>IF(N154="sníž. přenesená",J154,0)</f>
        <v>0</v>
      </c>
      <c r="BI154" s="203">
        <f>IF(N154="nulová",J154,0)</f>
        <v>0</v>
      </c>
      <c r="BJ154" s="23" t="s">
        <v>24</v>
      </c>
      <c r="BK154" s="203">
        <f>ROUND(I154*H154,2)</f>
        <v>0</v>
      </c>
      <c r="BL154" s="23" t="s">
        <v>237</v>
      </c>
      <c r="BM154" s="23" t="s">
        <v>709</v>
      </c>
    </row>
    <row r="155" spans="2:47" s="1" customFormat="1" ht="27">
      <c r="B155" s="40"/>
      <c r="C155" s="62"/>
      <c r="D155" s="204" t="s">
        <v>143</v>
      </c>
      <c r="E155" s="62"/>
      <c r="F155" s="205" t="s">
        <v>710</v>
      </c>
      <c r="G155" s="62"/>
      <c r="H155" s="62"/>
      <c r="I155" s="162"/>
      <c r="J155" s="62"/>
      <c r="K155" s="62"/>
      <c r="L155" s="60"/>
      <c r="M155" s="206"/>
      <c r="N155" s="41"/>
      <c r="O155" s="41"/>
      <c r="P155" s="41"/>
      <c r="Q155" s="41"/>
      <c r="R155" s="41"/>
      <c r="S155" s="41"/>
      <c r="T155" s="77"/>
      <c r="AT155" s="23" t="s">
        <v>143</v>
      </c>
      <c r="AU155" s="23" t="s">
        <v>82</v>
      </c>
    </row>
    <row r="156" spans="2:51" s="13" customFormat="1" ht="13.5">
      <c r="B156" s="251"/>
      <c r="C156" s="252"/>
      <c r="D156" s="204" t="s">
        <v>162</v>
      </c>
      <c r="E156" s="253" t="s">
        <v>22</v>
      </c>
      <c r="F156" s="254" t="s">
        <v>531</v>
      </c>
      <c r="G156" s="252"/>
      <c r="H156" s="255" t="s">
        <v>22</v>
      </c>
      <c r="I156" s="256"/>
      <c r="J156" s="252"/>
      <c r="K156" s="252"/>
      <c r="L156" s="257"/>
      <c r="M156" s="258"/>
      <c r="N156" s="259"/>
      <c r="O156" s="259"/>
      <c r="P156" s="259"/>
      <c r="Q156" s="259"/>
      <c r="R156" s="259"/>
      <c r="S156" s="259"/>
      <c r="T156" s="260"/>
      <c r="AT156" s="261" t="s">
        <v>162</v>
      </c>
      <c r="AU156" s="261" t="s">
        <v>82</v>
      </c>
      <c r="AV156" s="13" t="s">
        <v>24</v>
      </c>
      <c r="AW156" s="13" t="s">
        <v>164</v>
      </c>
      <c r="AX156" s="13" t="s">
        <v>73</v>
      </c>
      <c r="AY156" s="261" t="s">
        <v>133</v>
      </c>
    </row>
    <row r="157" spans="2:51" s="11" customFormat="1" ht="13.5">
      <c r="B157" s="209"/>
      <c r="C157" s="210"/>
      <c r="D157" s="204" t="s">
        <v>162</v>
      </c>
      <c r="E157" s="220" t="s">
        <v>22</v>
      </c>
      <c r="F157" s="221" t="s">
        <v>711</v>
      </c>
      <c r="G157" s="210"/>
      <c r="H157" s="222">
        <v>229.34</v>
      </c>
      <c r="I157" s="214"/>
      <c r="J157" s="210"/>
      <c r="K157" s="210"/>
      <c r="L157" s="215"/>
      <c r="M157" s="216"/>
      <c r="N157" s="217"/>
      <c r="O157" s="217"/>
      <c r="P157" s="217"/>
      <c r="Q157" s="217"/>
      <c r="R157" s="217"/>
      <c r="S157" s="217"/>
      <c r="T157" s="218"/>
      <c r="AT157" s="219" t="s">
        <v>162</v>
      </c>
      <c r="AU157" s="219" t="s">
        <v>82</v>
      </c>
      <c r="AV157" s="11" t="s">
        <v>82</v>
      </c>
      <c r="AW157" s="11" t="s">
        <v>164</v>
      </c>
      <c r="AX157" s="11" t="s">
        <v>73</v>
      </c>
      <c r="AY157" s="219" t="s">
        <v>133</v>
      </c>
    </row>
    <row r="158" spans="2:51" s="13" customFormat="1" ht="13.5">
      <c r="B158" s="251"/>
      <c r="C158" s="252"/>
      <c r="D158" s="204" t="s">
        <v>162</v>
      </c>
      <c r="E158" s="253" t="s">
        <v>22</v>
      </c>
      <c r="F158" s="254" t="s">
        <v>532</v>
      </c>
      <c r="G158" s="252"/>
      <c r="H158" s="255" t="s">
        <v>22</v>
      </c>
      <c r="I158" s="256"/>
      <c r="J158" s="252"/>
      <c r="K158" s="252"/>
      <c r="L158" s="257"/>
      <c r="M158" s="258"/>
      <c r="N158" s="259"/>
      <c r="O158" s="259"/>
      <c r="P158" s="259"/>
      <c r="Q158" s="259"/>
      <c r="R158" s="259"/>
      <c r="S158" s="259"/>
      <c r="T158" s="260"/>
      <c r="AT158" s="261" t="s">
        <v>162</v>
      </c>
      <c r="AU158" s="261" t="s">
        <v>82</v>
      </c>
      <c r="AV158" s="13" t="s">
        <v>24</v>
      </c>
      <c r="AW158" s="13" t="s">
        <v>164</v>
      </c>
      <c r="AX158" s="13" t="s">
        <v>73</v>
      </c>
      <c r="AY158" s="261" t="s">
        <v>133</v>
      </c>
    </row>
    <row r="159" spans="2:51" s="11" customFormat="1" ht="13.5">
      <c r="B159" s="209"/>
      <c r="C159" s="210"/>
      <c r="D159" s="204" t="s">
        <v>162</v>
      </c>
      <c r="E159" s="220" t="s">
        <v>22</v>
      </c>
      <c r="F159" s="221" t="s">
        <v>712</v>
      </c>
      <c r="G159" s="210"/>
      <c r="H159" s="222">
        <v>226.09</v>
      </c>
      <c r="I159" s="214"/>
      <c r="J159" s="210"/>
      <c r="K159" s="210"/>
      <c r="L159" s="215"/>
      <c r="M159" s="216"/>
      <c r="N159" s="217"/>
      <c r="O159" s="217"/>
      <c r="P159" s="217"/>
      <c r="Q159" s="217"/>
      <c r="R159" s="217"/>
      <c r="S159" s="217"/>
      <c r="T159" s="218"/>
      <c r="AT159" s="219" t="s">
        <v>162</v>
      </c>
      <c r="AU159" s="219" t="s">
        <v>82</v>
      </c>
      <c r="AV159" s="11" t="s">
        <v>82</v>
      </c>
      <c r="AW159" s="11" t="s">
        <v>164</v>
      </c>
      <c r="AX159" s="11" t="s">
        <v>73</v>
      </c>
      <c r="AY159" s="219" t="s">
        <v>133</v>
      </c>
    </row>
    <row r="160" spans="2:51" s="12" customFormat="1" ht="13.5">
      <c r="B160" s="223"/>
      <c r="C160" s="224"/>
      <c r="D160" s="207" t="s">
        <v>162</v>
      </c>
      <c r="E160" s="225" t="s">
        <v>22</v>
      </c>
      <c r="F160" s="226" t="s">
        <v>224</v>
      </c>
      <c r="G160" s="224"/>
      <c r="H160" s="227">
        <v>455.43</v>
      </c>
      <c r="I160" s="228"/>
      <c r="J160" s="224"/>
      <c r="K160" s="224"/>
      <c r="L160" s="229"/>
      <c r="M160" s="230"/>
      <c r="N160" s="231"/>
      <c r="O160" s="231"/>
      <c r="P160" s="231"/>
      <c r="Q160" s="231"/>
      <c r="R160" s="231"/>
      <c r="S160" s="231"/>
      <c r="T160" s="232"/>
      <c r="AT160" s="233" t="s">
        <v>162</v>
      </c>
      <c r="AU160" s="233" t="s">
        <v>82</v>
      </c>
      <c r="AV160" s="12" t="s">
        <v>141</v>
      </c>
      <c r="AW160" s="12" t="s">
        <v>164</v>
      </c>
      <c r="AX160" s="12" t="s">
        <v>24</v>
      </c>
      <c r="AY160" s="233" t="s">
        <v>133</v>
      </c>
    </row>
    <row r="161" spans="2:65" s="1" customFormat="1" ht="22.5" customHeight="1">
      <c r="B161" s="40"/>
      <c r="C161" s="192" t="s">
        <v>282</v>
      </c>
      <c r="D161" s="192" t="s">
        <v>136</v>
      </c>
      <c r="E161" s="193" t="s">
        <v>512</v>
      </c>
      <c r="F161" s="194" t="s">
        <v>513</v>
      </c>
      <c r="G161" s="195" t="s">
        <v>149</v>
      </c>
      <c r="H161" s="196">
        <v>10.586</v>
      </c>
      <c r="I161" s="197"/>
      <c r="J161" s="198">
        <f>ROUND(I161*H161,2)</f>
        <v>0</v>
      </c>
      <c r="K161" s="194" t="s">
        <v>140</v>
      </c>
      <c r="L161" s="60"/>
      <c r="M161" s="199" t="s">
        <v>22</v>
      </c>
      <c r="N161" s="200" t="s">
        <v>44</v>
      </c>
      <c r="O161" s="41"/>
      <c r="P161" s="201">
        <f>O161*H161</f>
        <v>0</v>
      </c>
      <c r="Q161" s="201">
        <v>0.00028</v>
      </c>
      <c r="R161" s="201">
        <f>Q161*H161</f>
        <v>0.00296408</v>
      </c>
      <c r="S161" s="201">
        <v>0</v>
      </c>
      <c r="T161" s="202">
        <f>S161*H161</f>
        <v>0</v>
      </c>
      <c r="AR161" s="23" t="s">
        <v>237</v>
      </c>
      <c r="AT161" s="23" t="s">
        <v>136</v>
      </c>
      <c r="AU161" s="23" t="s">
        <v>82</v>
      </c>
      <c r="AY161" s="23" t="s">
        <v>133</v>
      </c>
      <c r="BE161" s="203">
        <f>IF(N161="základní",J161,0)</f>
        <v>0</v>
      </c>
      <c r="BF161" s="203">
        <f>IF(N161="snížená",J161,0)</f>
        <v>0</v>
      </c>
      <c r="BG161" s="203">
        <f>IF(N161="zákl. přenesená",J161,0)</f>
        <v>0</v>
      </c>
      <c r="BH161" s="203">
        <f>IF(N161="sníž. přenesená",J161,0)</f>
        <v>0</v>
      </c>
      <c r="BI161" s="203">
        <f>IF(N161="nulová",J161,0)</f>
        <v>0</v>
      </c>
      <c r="BJ161" s="23" t="s">
        <v>24</v>
      </c>
      <c r="BK161" s="203">
        <f>ROUND(I161*H161,2)</f>
        <v>0</v>
      </c>
      <c r="BL161" s="23" t="s">
        <v>237</v>
      </c>
      <c r="BM161" s="23" t="s">
        <v>713</v>
      </c>
    </row>
    <row r="162" spans="2:47" s="1" customFormat="1" ht="27">
      <c r="B162" s="40"/>
      <c r="C162" s="62"/>
      <c r="D162" s="204" t="s">
        <v>143</v>
      </c>
      <c r="E162" s="62"/>
      <c r="F162" s="205" t="s">
        <v>714</v>
      </c>
      <c r="G162" s="62"/>
      <c r="H162" s="62"/>
      <c r="I162" s="162"/>
      <c r="J162" s="62"/>
      <c r="K162" s="62"/>
      <c r="L162" s="60"/>
      <c r="M162" s="206"/>
      <c r="N162" s="41"/>
      <c r="O162" s="41"/>
      <c r="P162" s="41"/>
      <c r="Q162" s="41"/>
      <c r="R162" s="41"/>
      <c r="S162" s="41"/>
      <c r="T162" s="77"/>
      <c r="AT162" s="23" t="s">
        <v>143</v>
      </c>
      <c r="AU162" s="23" t="s">
        <v>82</v>
      </c>
    </row>
    <row r="163" spans="2:51" s="13" customFormat="1" ht="13.5">
      <c r="B163" s="251"/>
      <c r="C163" s="252"/>
      <c r="D163" s="204" t="s">
        <v>162</v>
      </c>
      <c r="E163" s="253" t="s">
        <v>22</v>
      </c>
      <c r="F163" s="254" t="s">
        <v>532</v>
      </c>
      <c r="G163" s="252"/>
      <c r="H163" s="255" t="s">
        <v>22</v>
      </c>
      <c r="I163" s="256"/>
      <c r="J163" s="252"/>
      <c r="K163" s="252"/>
      <c r="L163" s="257"/>
      <c r="M163" s="258"/>
      <c r="N163" s="259"/>
      <c r="O163" s="259"/>
      <c r="P163" s="259"/>
      <c r="Q163" s="259"/>
      <c r="R163" s="259"/>
      <c r="S163" s="259"/>
      <c r="T163" s="260"/>
      <c r="AT163" s="261" t="s">
        <v>162</v>
      </c>
      <c r="AU163" s="261" t="s">
        <v>82</v>
      </c>
      <c r="AV163" s="13" t="s">
        <v>24</v>
      </c>
      <c r="AW163" s="13" t="s">
        <v>164</v>
      </c>
      <c r="AX163" s="13" t="s">
        <v>73</v>
      </c>
      <c r="AY163" s="261" t="s">
        <v>133</v>
      </c>
    </row>
    <row r="164" spans="2:51" s="11" customFormat="1" ht="13.5">
      <c r="B164" s="209"/>
      <c r="C164" s="210"/>
      <c r="D164" s="204" t="s">
        <v>162</v>
      </c>
      <c r="E164" s="220" t="s">
        <v>22</v>
      </c>
      <c r="F164" s="221" t="s">
        <v>691</v>
      </c>
      <c r="G164" s="210"/>
      <c r="H164" s="222">
        <v>10.586</v>
      </c>
      <c r="I164" s="214"/>
      <c r="J164" s="210"/>
      <c r="K164" s="210"/>
      <c r="L164" s="215"/>
      <c r="M164" s="216"/>
      <c r="N164" s="217"/>
      <c r="O164" s="217"/>
      <c r="P164" s="217"/>
      <c r="Q164" s="217"/>
      <c r="R164" s="217"/>
      <c r="S164" s="217"/>
      <c r="T164" s="218"/>
      <c r="AT164" s="219" t="s">
        <v>162</v>
      </c>
      <c r="AU164" s="219" t="s">
        <v>82</v>
      </c>
      <c r="AV164" s="11" t="s">
        <v>82</v>
      </c>
      <c r="AW164" s="11" t="s">
        <v>164</v>
      </c>
      <c r="AX164" s="11" t="s">
        <v>73</v>
      </c>
      <c r="AY164" s="219" t="s">
        <v>133</v>
      </c>
    </row>
    <row r="165" spans="2:51" s="12" customFormat="1" ht="13.5">
      <c r="B165" s="223"/>
      <c r="C165" s="224"/>
      <c r="D165" s="204" t="s">
        <v>162</v>
      </c>
      <c r="E165" s="264" t="s">
        <v>22</v>
      </c>
      <c r="F165" s="265" t="s">
        <v>224</v>
      </c>
      <c r="G165" s="224"/>
      <c r="H165" s="266">
        <v>10.586</v>
      </c>
      <c r="I165" s="228"/>
      <c r="J165" s="224"/>
      <c r="K165" s="224"/>
      <c r="L165" s="229"/>
      <c r="M165" s="230"/>
      <c r="N165" s="231"/>
      <c r="O165" s="231"/>
      <c r="P165" s="231"/>
      <c r="Q165" s="231"/>
      <c r="R165" s="231"/>
      <c r="S165" s="231"/>
      <c r="T165" s="232"/>
      <c r="AT165" s="233" t="s">
        <v>162</v>
      </c>
      <c r="AU165" s="233" t="s">
        <v>82</v>
      </c>
      <c r="AV165" s="12" t="s">
        <v>141</v>
      </c>
      <c r="AW165" s="12" t="s">
        <v>164</v>
      </c>
      <c r="AX165" s="12" t="s">
        <v>24</v>
      </c>
      <c r="AY165" s="233" t="s">
        <v>133</v>
      </c>
    </row>
    <row r="166" spans="2:63" s="10" customFormat="1" ht="37.35" customHeight="1">
      <c r="B166" s="175"/>
      <c r="C166" s="176"/>
      <c r="D166" s="189" t="s">
        <v>72</v>
      </c>
      <c r="E166" s="244" t="s">
        <v>398</v>
      </c>
      <c r="F166" s="244" t="s">
        <v>399</v>
      </c>
      <c r="G166" s="176"/>
      <c r="H166" s="176"/>
      <c r="I166" s="179"/>
      <c r="J166" s="245">
        <f>BK166</f>
        <v>0</v>
      </c>
      <c r="K166" s="176"/>
      <c r="L166" s="181"/>
      <c r="M166" s="182"/>
      <c r="N166" s="183"/>
      <c r="O166" s="183"/>
      <c r="P166" s="184">
        <f>P167</f>
        <v>0</v>
      </c>
      <c r="Q166" s="183"/>
      <c r="R166" s="184">
        <f>R167</f>
        <v>0</v>
      </c>
      <c r="S166" s="183"/>
      <c r="T166" s="185">
        <f>T167</f>
        <v>0</v>
      </c>
      <c r="AR166" s="186" t="s">
        <v>141</v>
      </c>
      <c r="AT166" s="187" t="s">
        <v>72</v>
      </c>
      <c r="AU166" s="187" t="s">
        <v>73</v>
      </c>
      <c r="AY166" s="186" t="s">
        <v>133</v>
      </c>
      <c r="BK166" s="188">
        <f>BK167</f>
        <v>0</v>
      </c>
    </row>
    <row r="167" spans="2:65" s="1" customFormat="1" ht="22.5" customHeight="1">
      <c r="B167" s="40"/>
      <c r="C167" s="192" t="s">
        <v>288</v>
      </c>
      <c r="D167" s="192" t="s">
        <v>136</v>
      </c>
      <c r="E167" s="193" t="s">
        <v>401</v>
      </c>
      <c r="F167" s="194" t="s">
        <v>402</v>
      </c>
      <c r="G167" s="195" t="s">
        <v>403</v>
      </c>
      <c r="H167" s="246"/>
      <c r="I167" s="197"/>
      <c r="J167" s="198">
        <f>ROUND(I167*H167,2)</f>
        <v>0</v>
      </c>
      <c r="K167" s="194" t="s">
        <v>140</v>
      </c>
      <c r="L167" s="60"/>
      <c r="M167" s="199" t="s">
        <v>22</v>
      </c>
      <c r="N167" s="247" t="s">
        <v>44</v>
      </c>
      <c r="O167" s="248"/>
      <c r="P167" s="249">
        <f>O167*H167</f>
        <v>0</v>
      </c>
      <c r="Q167" s="249">
        <v>0</v>
      </c>
      <c r="R167" s="249">
        <f>Q167*H167</f>
        <v>0</v>
      </c>
      <c r="S167" s="249">
        <v>0</v>
      </c>
      <c r="T167" s="250">
        <f>S167*H167</f>
        <v>0</v>
      </c>
      <c r="AR167" s="23" t="s">
        <v>404</v>
      </c>
      <c r="AT167" s="23" t="s">
        <v>136</v>
      </c>
      <c r="AU167" s="23" t="s">
        <v>24</v>
      </c>
      <c r="AY167" s="23" t="s">
        <v>133</v>
      </c>
      <c r="BE167" s="203">
        <f>IF(N167="základní",J167,0)</f>
        <v>0</v>
      </c>
      <c r="BF167" s="203">
        <f>IF(N167="snížená",J167,0)</f>
        <v>0</v>
      </c>
      <c r="BG167" s="203">
        <f>IF(N167="zákl. přenesená",J167,0)</f>
        <v>0</v>
      </c>
      <c r="BH167" s="203">
        <f>IF(N167="sníž. přenesená",J167,0)</f>
        <v>0</v>
      </c>
      <c r="BI167" s="203">
        <f>IF(N167="nulová",J167,0)</f>
        <v>0</v>
      </c>
      <c r="BJ167" s="23" t="s">
        <v>24</v>
      </c>
      <c r="BK167" s="203">
        <f>ROUND(I167*H167,2)</f>
        <v>0</v>
      </c>
      <c r="BL167" s="23" t="s">
        <v>404</v>
      </c>
      <c r="BM167" s="23" t="s">
        <v>715</v>
      </c>
    </row>
    <row r="168" spans="2:12" s="1" customFormat="1" ht="6.95" customHeight="1">
      <c r="B168" s="55"/>
      <c r="C168" s="56"/>
      <c r="D168" s="56"/>
      <c r="E168" s="56"/>
      <c r="F168" s="56"/>
      <c r="G168" s="56"/>
      <c r="H168" s="56"/>
      <c r="I168" s="138"/>
      <c r="J168" s="56"/>
      <c r="K168" s="56"/>
      <c r="L168" s="60"/>
    </row>
  </sheetData>
  <sheetProtection password="CC35" sheet="1" objects="1" scenarios="1" formatCells="0" formatColumns="0" formatRows="0" sort="0" autoFilter="0"/>
  <autoFilter ref="C86:K167"/>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7" customWidth="1"/>
    <col min="2" max="2" width="1.66796875" style="267" customWidth="1"/>
    <col min="3" max="4" width="5" style="267" customWidth="1"/>
    <col min="5" max="5" width="11.66015625" style="267" customWidth="1"/>
    <col min="6" max="6" width="9.16015625" style="267" customWidth="1"/>
    <col min="7" max="7" width="5" style="267" customWidth="1"/>
    <col min="8" max="8" width="77.83203125" style="267" customWidth="1"/>
    <col min="9" max="10" width="20" style="267" customWidth="1"/>
    <col min="11" max="11" width="1.66796875" style="267" customWidth="1"/>
  </cols>
  <sheetData>
    <row r="1" ht="37.5" customHeight="1"/>
    <row r="2" spans="2:11" ht="7.5" customHeight="1">
      <c r="B2" s="268"/>
      <c r="C2" s="269"/>
      <c r="D2" s="269"/>
      <c r="E2" s="269"/>
      <c r="F2" s="269"/>
      <c r="G2" s="269"/>
      <c r="H2" s="269"/>
      <c r="I2" s="269"/>
      <c r="J2" s="269"/>
      <c r="K2" s="270"/>
    </row>
    <row r="3" spans="2:11" s="14" customFormat="1" ht="45" customHeight="1">
      <c r="B3" s="271"/>
      <c r="C3" s="394" t="s">
        <v>716</v>
      </c>
      <c r="D3" s="394"/>
      <c r="E3" s="394"/>
      <c r="F3" s="394"/>
      <c r="G3" s="394"/>
      <c r="H3" s="394"/>
      <c r="I3" s="394"/>
      <c r="J3" s="394"/>
      <c r="K3" s="272"/>
    </row>
    <row r="4" spans="2:11" ht="25.5" customHeight="1">
      <c r="B4" s="273"/>
      <c r="C4" s="398" t="s">
        <v>717</v>
      </c>
      <c r="D4" s="398"/>
      <c r="E4" s="398"/>
      <c r="F4" s="398"/>
      <c r="G4" s="398"/>
      <c r="H4" s="398"/>
      <c r="I4" s="398"/>
      <c r="J4" s="398"/>
      <c r="K4" s="274"/>
    </row>
    <row r="5" spans="2:11" ht="5.25" customHeight="1">
      <c r="B5" s="273"/>
      <c r="C5" s="275"/>
      <c r="D5" s="275"/>
      <c r="E5" s="275"/>
      <c r="F5" s="275"/>
      <c r="G5" s="275"/>
      <c r="H5" s="275"/>
      <c r="I5" s="275"/>
      <c r="J5" s="275"/>
      <c r="K5" s="274"/>
    </row>
    <row r="6" spans="2:11" ht="15" customHeight="1">
      <c r="B6" s="273"/>
      <c r="C6" s="397" t="s">
        <v>718</v>
      </c>
      <c r="D6" s="397"/>
      <c r="E6" s="397"/>
      <c r="F6" s="397"/>
      <c r="G6" s="397"/>
      <c r="H6" s="397"/>
      <c r="I6" s="397"/>
      <c r="J6" s="397"/>
      <c r="K6" s="274"/>
    </row>
    <row r="7" spans="2:11" ht="15" customHeight="1">
      <c r="B7" s="277"/>
      <c r="C7" s="397" t="s">
        <v>719</v>
      </c>
      <c r="D7" s="397"/>
      <c r="E7" s="397"/>
      <c r="F7" s="397"/>
      <c r="G7" s="397"/>
      <c r="H7" s="397"/>
      <c r="I7" s="397"/>
      <c r="J7" s="397"/>
      <c r="K7" s="274"/>
    </row>
    <row r="8" spans="2:11" ht="12.75" customHeight="1">
      <c r="B8" s="277"/>
      <c r="C8" s="276"/>
      <c r="D8" s="276"/>
      <c r="E8" s="276"/>
      <c r="F8" s="276"/>
      <c r="G8" s="276"/>
      <c r="H8" s="276"/>
      <c r="I8" s="276"/>
      <c r="J8" s="276"/>
      <c r="K8" s="274"/>
    </row>
    <row r="9" spans="2:11" ht="15" customHeight="1">
      <c r="B9" s="277"/>
      <c r="C9" s="397" t="s">
        <v>720</v>
      </c>
      <c r="D9" s="397"/>
      <c r="E9" s="397"/>
      <c r="F9" s="397"/>
      <c r="G9" s="397"/>
      <c r="H9" s="397"/>
      <c r="I9" s="397"/>
      <c r="J9" s="397"/>
      <c r="K9" s="274"/>
    </row>
    <row r="10" spans="2:11" ht="15" customHeight="1">
      <c r="B10" s="277"/>
      <c r="C10" s="276"/>
      <c r="D10" s="397" t="s">
        <v>721</v>
      </c>
      <c r="E10" s="397"/>
      <c r="F10" s="397"/>
      <c r="G10" s="397"/>
      <c r="H10" s="397"/>
      <c r="I10" s="397"/>
      <c r="J10" s="397"/>
      <c r="K10" s="274"/>
    </row>
    <row r="11" spans="2:11" ht="15" customHeight="1">
      <c r="B11" s="277"/>
      <c r="C11" s="278"/>
      <c r="D11" s="397" t="s">
        <v>722</v>
      </c>
      <c r="E11" s="397"/>
      <c r="F11" s="397"/>
      <c r="G11" s="397"/>
      <c r="H11" s="397"/>
      <c r="I11" s="397"/>
      <c r="J11" s="397"/>
      <c r="K11" s="274"/>
    </row>
    <row r="12" spans="2:11" ht="12.75" customHeight="1">
      <c r="B12" s="277"/>
      <c r="C12" s="278"/>
      <c r="D12" s="278"/>
      <c r="E12" s="278"/>
      <c r="F12" s="278"/>
      <c r="G12" s="278"/>
      <c r="H12" s="278"/>
      <c r="I12" s="278"/>
      <c r="J12" s="278"/>
      <c r="K12" s="274"/>
    </row>
    <row r="13" spans="2:11" ht="15" customHeight="1">
      <c r="B13" s="277"/>
      <c r="C13" s="278"/>
      <c r="D13" s="397" t="s">
        <v>723</v>
      </c>
      <c r="E13" s="397"/>
      <c r="F13" s="397"/>
      <c r="G13" s="397"/>
      <c r="H13" s="397"/>
      <c r="I13" s="397"/>
      <c r="J13" s="397"/>
      <c r="K13" s="274"/>
    </row>
    <row r="14" spans="2:11" ht="15" customHeight="1">
      <c r="B14" s="277"/>
      <c r="C14" s="278"/>
      <c r="D14" s="397" t="s">
        <v>724</v>
      </c>
      <c r="E14" s="397"/>
      <c r="F14" s="397"/>
      <c r="G14" s="397"/>
      <c r="H14" s="397"/>
      <c r="I14" s="397"/>
      <c r="J14" s="397"/>
      <c r="K14" s="274"/>
    </row>
    <row r="15" spans="2:11" ht="15" customHeight="1">
      <c r="B15" s="277"/>
      <c r="C15" s="278"/>
      <c r="D15" s="397" t="s">
        <v>725</v>
      </c>
      <c r="E15" s="397"/>
      <c r="F15" s="397"/>
      <c r="G15" s="397"/>
      <c r="H15" s="397"/>
      <c r="I15" s="397"/>
      <c r="J15" s="397"/>
      <c r="K15" s="274"/>
    </row>
    <row r="16" spans="2:11" ht="15" customHeight="1">
      <c r="B16" s="277"/>
      <c r="C16" s="278"/>
      <c r="D16" s="278"/>
      <c r="E16" s="279" t="s">
        <v>80</v>
      </c>
      <c r="F16" s="397" t="s">
        <v>726</v>
      </c>
      <c r="G16" s="397"/>
      <c r="H16" s="397"/>
      <c r="I16" s="397"/>
      <c r="J16" s="397"/>
      <c r="K16" s="274"/>
    </row>
    <row r="17" spans="2:11" ht="15" customHeight="1">
      <c r="B17" s="277"/>
      <c r="C17" s="278"/>
      <c r="D17" s="278"/>
      <c r="E17" s="279" t="s">
        <v>727</v>
      </c>
      <c r="F17" s="397" t="s">
        <v>728</v>
      </c>
      <c r="G17" s="397"/>
      <c r="H17" s="397"/>
      <c r="I17" s="397"/>
      <c r="J17" s="397"/>
      <c r="K17" s="274"/>
    </row>
    <row r="18" spans="2:11" ht="15" customHeight="1">
      <c r="B18" s="277"/>
      <c r="C18" s="278"/>
      <c r="D18" s="278"/>
      <c r="E18" s="279" t="s">
        <v>729</v>
      </c>
      <c r="F18" s="397" t="s">
        <v>730</v>
      </c>
      <c r="G18" s="397"/>
      <c r="H18" s="397"/>
      <c r="I18" s="397"/>
      <c r="J18" s="397"/>
      <c r="K18" s="274"/>
    </row>
    <row r="19" spans="2:11" ht="15" customHeight="1">
      <c r="B19" s="277"/>
      <c r="C19" s="278"/>
      <c r="D19" s="278"/>
      <c r="E19" s="279" t="s">
        <v>731</v>
      </c>
      <c r="F19" s="397" t="s">
        <v>732</v>
      </c>
      <c r="G19" s="397"/>
      <c r="H19" s="397"/>
      <c r="I19" s="397"/>
      <c r="J19" s="397"/>
      <c r="K19" s="274"/>
    </row>
    <row r="20" spans="2:11" ht="15" customHeight="1">
      <c r="B20" s="277"/>
      <c r="C20" s="278"/>
      <c r="D20" s="278"/>
      <c r="E20" s="279" t="s">
        <v>398</v>
      </c>
      <c r="F20" s="397" t="s">
        <v>399</v>
      </c>
      <c r="G20" s="397"/>
      <c r="H20" s="397"/>
      <c r="I20" s="397"/>
      <c r="J20" s="397"/>
      <c r="K20" s="274"/>
    </row>
    <row r="21" spans="2:11" ht="15" customHeight="1">
      <c r="B21" s="277"/>
      <c r="C21" s="278"/>
      <c r="D21" s="278"/>
      <c r="E21" s="279" t="s">
        <v>733</v>
      </c>
      <c r="F21" s="397" t="s">
        <v>734</v>
      </c>
      <c r="G21" s="397"/>
      <c r="H21" s="397"/>
      <c r="I21" s="397"/>
      <c r="J21" s="397"/>
      <c r="K21" s="274"/>
    </row>
    <row r="22" spans="2:11" ht="12.75" customHeight="1">
      <c r="B22" s="277"/>
      <c r="C22" s="278"/>
      <c r="D22" s="278"/>
      <c r="E22" s="278"/>
      <c r="F22" s="278"/>
      <c r="G22" s="278"/>
      <c r="H22" s="278"/>
      <c r="I22" s="278"/>
      <c r="J22" s="278"/>
      <c r="K22" s="274"/>
    </row>
    <row r="23" spans="2:11" ht="15" customHeight="1">
      <c r="B23" s="277"/>
      <c r="C23" s="397" t="s">
        <v>735</v>
      </c>
      <c r="D23" s="397"/>
      <c r="E23" s="397"/>
      <c r="F23" s="397"/>
      <c r="G23" s="397"/>
      <c r="H23" s="397"/>
      <c r="I23" s="397"/>
      <c r="J23" s="397"/>
      <c r="K23" s="274"/>
    </row>
    <row r="24" spans="2:11" ht="15" customHeight="1">
      <c r="B24" s="277"/>
      <c r="C24" s="397" t="s">
        <v>736</v>
      </c>
      <c r="D24" s="397"/>
      <c r="E24" s="397"/>
      <c r="F24" s="397"/>
      <c r="G24" s="397"/>
      <c r="H24" s="397"/>
      <c r="I24" s="397"/>
      <c r="J24" s="397"/>
      <c r="K24" s="274"/>
    </row>
    <row r="25" spans="2:11" ht="15" customHeight="1">
      <c r="B25" s="277"/>
      <c r="C25" s="276"/>
      <c r="D25" s="397" t="s">
        <v>737</v>
      </c>
      <c r="E25" s="397"/>
      <c r="F25" s="397"/>
      <c r="G25" s="397"/>
      <c r="H25" s="397"/>
      <c r="I25" s="397"/>
      <c r="J25" s="397"/>
      <c r="K25" s="274"/>
    </row>
    <row r="26" spans="2:11" ht="15" customHeight="1">
      <c r="B26" s="277"/>
      <c r="C26" s="278"/>
      <c r="D26" s="397" t="s">
        <v>738</v>
      </c>
      <c r="E26" s="397"/>
      <c r="F26" s="397"/>
      <c r="G26" s="397"/>
      <c r="H26" s="397"/>
      <c r="I26" s="397"/>
      <c r="J26" s="397"/>
      <c r="K26" s="274"/>
    </row>
    <row r="27" spans="2:11" ht="12.75" customHeight="1">
      <c r="B27" s="277"/>
      <c r="C27" s="278"/>
      <c r="D27" s="278"/>
      <c r="E27" s="278"/>
      <c r="F27" s="278"/>
      <c r="G27" s="278"/>
      <c r="H27" s="278"/>
      <c r="I27" s="278"/>
      <c r="J27" s="278"/>
      <c r="K27" s="274"/>
    </row>
    <row r="28" spans="2:11" ht="15" customHeight="1">
      <c r="B28" s="277"/>
      <c r="C28" s="278"/>
      <c r="D28" s="397" t="s">
        <v>739</v>
      </c>
      <c r="E28" s="397"/>
      <c r="F28" s="397"/>
      <c r="G28" s="397"/>
      <c r="H28" s="397"/>
      <c r="I28" s="397"/>
      <c r="J28" s="397"/>
      <c r="K28" s="274"/>
    </row>
    <row r="29" spans="2:11" ht="15" customHeight="1">
      <c r="B29" s="277"/>
      <c r="C29" s="278"/>
      <c r="D29" s="397" t="s">
        <v>740</v>
      </c>
      <c r="E29" s="397"/>
      <c r="F29" s="397"/>
      <c r="G29" s="397"/>
      <c r="H29" s="397"/>
      <c r="I29" s="397"/>
      <c r="J29" s="397"/>
      <c r="K29" s="274"/>
    </row>
    <row r="30" spans="2:11" ht="12.75" customHeight="1">
      <c r="B30" s="277"/>
      <c r="C30" s="278"/>
      <c r="D30" s="278"/>
      <c r="E30" s="278"/>
      <c r="F30" s="278"/>
      <c r="G30" s="278"/>
      <c r="H30" s="278"/>
      <c r="I30" s="278"/>
      <c r="J30" s="278"/>
      <c r="K30" s="274"/>
    </row>
    <row r="31" spans="2:11" ht="15" customHeight="1">
      <c r="B31" s="277"/>
      <c r="C31" s="278"/>
      <c r="D31" s="397" t="s">
        <v>741</v>
      </c>
      <c r="E31" s="397"/>
      <c r="F31" s="397"/>
      <c r="G31" s="397"/>
      <c r="H31" s="397"/>
      <c r="I31" s="397"/>
      <c r="J31" s="397"/>
      <c r="K31" s="274"/>
    </row>
    <row r="32" spans="2:11" ht="15" customHeight="1">
      <c r="B32" s="277"/>
      <c r="C32" s="278"/>
      <c r="D32" s="397" t="s">
        <v>742</v>
      </c>
      <c r="E32" s="397"/>
      <c r="F32" s="397"/>
      <c r="G32" s="397"/>
      <c r="H32" s="397"/>
      <c r="I32" s="397"/>
      <c r="J32" s="397"/>
      <c r="K32" s="274"/>
    </row>
    <row r="33" spans="2:11" ht="15" customHeight="1">
      <c r="B33" s="277"/>
      <c r="C33" s="278"/>
      <c r="D33" s="397" t="s">
        <v>743</v>
      </c>
      <c r="E33" s="397"/>
      <c r="F33" s="397"/>
      <c r="G33" s="397"/>
      <c r="H33" s="397"/>
      <c r="I33" s="397"/>
      <c r="J33" s="397"/>
      <c r="K33" s="274"/>
    </row>
    <row r="34" spans="2:11" ht="15" customHeight="1">
      <c r="B34" s="277"/>
      <c r="C34" s="278"/>
      <c r="D34" s="276"/>
      <c r="E34" s="280" t="s">
        <v>118</v>
      </c>
      <c r="F34" s="276"/>
      <c r="G34" s="397" t="s">
        <v>744</v>
      </c>
      <c r="H34" s="397"/>
      <c r="I34" s="397"/>
      <c r="J34" s="397"/>
      <c r="K34" s="274"/>
    </row>
    <row r="35" spans="2:11" ht="30.75" customHeight="1">
      <c r="B35" s="277"/>
      <c r="C35" s="278"/>
      <c r="D35" s="276"/>
      <c r="E35" s="280" t="s">
        <v>745</v>
      </c>
      <c r="F35" s="276"/>
      <c r="G35" s="397" t="s">
        <v>746</v>
      </c>
      <c r="H35" s="397"/>
      <c r="I35" s="397"/>
      <c r="J35" s="397"/>
      <c r="K35" s="274"/>
    </row>
    <row r="36" spans="2:11" ht="15" customHeight="1">
      <c r="B36" s="277"/>
      <c r="C36" s="278"/>
      <c r="D36" s="276"/>
      <c r="E36" s="280" t="s">
        <v>54</v>
      </c>
      <c r="F36" s="276"/>
      <c r="G36" s="397" t="s">
        <v>747</v>
      </c>
      <c r="H36" s="397"/>
      <c r="I36" s="397"/>
      <c r="J36" s="397"/>
      <c r="K36" s="274"/>
    </row>
    <row r="37" spans="2:11" ht="15" customHeight="1">
      <c r="B37" s="277"/>
      <c r="C37" s="278"/>
      <c r="D37" s="276"/>
      <c r="E37" s="280" t="s">
        <v>119</v>
      </c>
      <c r="F37" s="276"/>
      <c r="G37" s="397" t="s">
        <v>748</v>
      </c>
      <c r="H37" s="397"/>
      <c r="I37" s="397"/>
      <c r="J37" s="397"/>
      <c r="K37" s="274"/>
    </row>
    <row r="38" spans="2:11" ht="15" customHeight="1">
      <c r="B38" s="277"/>
      <c r="C38" s="278"/>
      <c r="D38" s="276"/>
      <c r="E38" s="280" t="s">
        <v>120</v>
      </c>
      <c r="F38" s="276"/>
      <c r="G38" s="397" t="s">
        <v>749</v>
      </c>
      <c r="H38" s="397"/>
      <c r="I38" s="397"/>
      <c r="J38" s="397"/>
      <c r="K38" s="274"/>
    </row>
    <row r="39" spans="2:11" ht="15" customHeight="1">
      <c r="B39" s="277"/>
      <c r="C39" s="278"/>
      <c r="D39" s="276"/>
      <c r="E39" s="280" t="s">
        <v>121</v>
      </c>
      <c r="F39" s="276"/>
      <c r="G39" s="397" t="s">
        <v>750</v>
      </c>
      <c r="H39" s="397"/>
      <c r="I39" s="397"/>
      <c r="J39" s="397"/>
      <c r="K39" s="274"/>
    </row>
    <row r="40" spans="2:11" ht="15" customHeight="1">
      <c r="B40" s="277"/>
      <c r="C40" s="278"/>
      <c r="D40" s="276"/>
      <c r="E40" s="280" t="s">
        <v>751</v>
      </c>
      <c r="F40" s="276"/>
      <c r="G40" s="397" t="s">
        <v>752</v>
      </c>
      <c r="H40" s="397"/>
      <c r="I40" s="397"/>
      <c r="J40" s="397"/>
      <c r="K40" s="274"/>
    </row>
    <row r="41" spans="2:11" ht="15" customHeight="1">
      <c r="B41" s="277"/>
      <c r="C41" s="278"/>
      <c r="D41" s="276"/>
      <c r="E41" s="280"/>
      <c r="F41" s="276"/>
      <c r="G41" s="397" t="s">
        <v>753</v>
      </c>
      <c r="H41" s="397"/>
      <c r="I41" s="397"/>
      <c r="J41" s="397"/>
      <c r="K41" s="274"/>
    </row>
    <row r="42" spans="2:11" ht="15" customHeight="1">
      <c r="B42" s="277"/>
      <c r="C42" s="278"/>
      <c r="D42" s="276"/>
      <c r="E42" s="280" t="s">
        <v>754</v>
      </c>
      <c r="F42" s="276"/>
      <c r="G42" s="397" t="s">
        <v>755</v>
      </c>
      <c r="H42" s="397"/>
      <c r="I42" s="397"/>
      <c r="J42" s="397"/>
      <c r="K42" s="274"/>
    </row>
    <row r="43" spans="2:11" ht="15" customHeight="1">
      <c r="B43" s="277"/>
      <c r="C43" s="278"/>
      <c r="D43" s="276"/>
      <c r="E43" s="280" t="s">
        <v>123</v>
      </c>
      <c r="F43" s="276"/>
      <c r="G43" s="397" t="s">
        <v>756</v>
      </c>
      <c r="H43" s="397"/>
      <c r="I43" s="397"/>
      <c r="J43" s="397"/>
      <c r="K43" s="274"/>
    </row>
    <row r="44" spans="2:11" ht="12.75" customHeight="1">
      <c r="B44" s="277"/>
      <c r="C44" s="278"/>
      <c r="D44" s="276"/>
      <c r="E44" s="276"/>
      <c r="F44" s="276"/>
      <c r="G44" s="276"/>
      <c r="H44" s="276"/>
      <c r="I44" s="276"/>
      <c r="J44" s="276"/>
      <c r="K44" s="274"/>
    </row>
    <row r="45" spans="2:11" ht="15" customHeight="1">
      <c r="B45" s="277"/>
      <c r="C45" s="278"/>
      <c r="D45" s="397" t="s">
        <v>757</v>
      </c>
      <c r="E45" s="397"/>
      <c r="F45" s="397"/>
      <c r="G45" s="397"/>
      <c r="H45" s="397"/>
      <c r="I45" s="397"/>
      <c r="J45" s="397"/>
      <c r="K45" s="274"/>
    </row>
    <row r="46" spans="2:11" ht="15" customHeight="1">
      <c r="B46" s="277"/>
      <c r="C46" s="278"/>
      <c r="D46" s="278"/>
      <c r="E46" s="397" t="s">
        <v>758</v>
      </c>
      <c r="F46" s="397"/>
      <c r="G46" s="397"/>
      <c r="H46" s="397"/>
      <c r="I46" s="397"/>
      <c r="J46" s="397"/>
      <c r="K46" s="274"/>
    </row>
    <row r="47" spans="2:11" ht="15" customHeight="1">
      <c r="B47" s="277"/>
      <c r="C47" s="278"/>
      <c r="D47" s="278"/>
      <c r="E47" s="397" t="s">
        <v>759</v>
      </c>
      <c r="F47" s="397"/>
      <c r="G47" s="397"/>
      <c r="H47" s="397"/>
      <c r="I47" s="397"/>
      <c r="J47" s="397"/>
      <c r="K47" s="274"/>
    </row>
    <row r="48" spans="2:11" ht="15" customHeight="1">
      <c r="B48" s="277"/>
      <c r="C48" s="278"/>
      <c r="D48" s="278"/>
      <c r="E48" s="397" t="s">
        <v>760</v>
      </c>
      <c r="F48" s="397"/>
      <c r="G48" s="397"/>
      <c r="H48" s="397"/>
      <c r="I48" s="397"/>
      <c r="J48" s="397"/>
      <c r="K48" s="274"/>
    </row>
    <row r="49" spans="2:11" ht="15" customHeight="1">
      <c r="B49" s="277"/>
      <c r="C49" s="278"/>
      <c r="D49" s="397" t="s">
        <v>761</v>
      </c>
      <c r="E49" s="397"/>
      <c r="F49" s="397"/>
      <c r="G49" s="397"/>
      <c r="H49" s="397"/>
      <c r="I49" s="397"/>
      <c r="J49" s="397"/>
      <c r="K49" s="274"/>
    </row>
    <row r="50" spans="2:11" ht="25.5" customHeight="1">
      <c r="B50" s="273"/>
      <c r="C50" s="398" t="s">
        <v>762</v>
      </c>
      <c r="D50" s="398"/>
      <c r="E50" s="398"/>
      <c r="F50" s="398"/>
      <c r="G50" s="398"/>
      <c r="H50" s="398"/>
      <c r="I50" s="398"/>
      <c r="J50" s="398"/>
      <c r="K50" s="274"/>
    </row>
    <row r="51" spans="2:11" ht="5.25" customHeight="1">
      <c r="B51" s="273"/>
      <c r="C51" s="275"/>
      <c r="D51" s="275"/>
      <c r="E51" s="275"/>
      <c r="F51" s="275"/>
      <c r="G51" s="275"/>
      <c r="H51" s="275"/>
      <c r="I51" s="275"/>
      <c r="J51" s="275"/>
      <c r="K51" s="274"/>
    </row>
    <row r="52" spans="2:11" ht="15" customHeight="1">
      <c r="B52" s="273"/>
      <c r="C52" s="397" t="s">
        <v>763</v>
      </c>
      <c r="D52" s="397"/>
      <c r="E52" s="397"/>
      <c r="F52" s="397"/>
      <c r="G52" s="397"/>
      <c r="H52" s="397"/>
      <c r="I52" s="397"/>
      <c r="J52" s="397"/>
      <c r="K52" s="274"/>
    </row>
    <row r="53" spans="2:11" ht="15" customHeight="1">
      <c r="B53" s="273"/>
      <c r="C53" s="397" t="s">
        <v>764</v>
      </c>
      <c r="D53" s="397"/>
      <c r="E53" s="397"/>
      <c r="F53" s="397"/>
      <c r="G53" s="397"/>
      <c r="H53" s="397"/>
      <c r="I53" s="397"/>
      <c r="J53" s="397"/>
      <c r="K53" s="274"/>
    </row>
    <row r="54" spans="2:11" ht="12.75" customHeight="1">
      <c r="B54" s="273"/>
      <c r="C54" s="276"/>
      <c r="D54" s="276"/>
      <c r="E54" s="276"/>
      <c r="F54" s="276"/>
      <c r="G54" s="276"/>
      <c r="H54" s="276"/>
      <c r="I54" s="276"/>
      <c r="J54" s="276"/>
      <c r="K54" s="274"/>
    </row>
    <row r="55" spans="2:11" ht="15" customHeight="1">
      <c r="B55" s="273"/>
      <c r="C55" s="397" t="s">
        <v>765</v>
      </c>
      <c r="D55" s="397"/>
      <c r="E55" s="397"/>
      <c r="F55" s="397"/>
      <c r="G55" s="397"/>
      <c r="H55" s="397"/>
      <c r="I55" s="397"/>
      <c r="J55" s="397"/>
      <c r="K55" s="274"/>
    </row>
    <row r="56" spans="2:11" ht="15" customHeight="1">
      <c r="B56" s="273"/>
      <c r="C56" s="278"/>
      <c r="D56" s="397" t="s">
        <v>766</v>
      </c>
      <c r="E56" s="397"/>
      <c r="F56" s="397"/>
      <c r="G56" s="397"/>
      <c r="H56" s="397"/>
      <c r="I56" s="397"/>
      <c r="J56" s="397"/>
      <c r="K56" s="274"/>
    </row>
    <row r="57" spans="2:11" ht="15" customHeight="1">
      <c r="B57" s="273"/>
      <c r="C57" s="278"/>
      <c r="D57" s="397" t="s">
        <v>767</v>
      </c>
      <c r="E57" s="397"/>
      <c r="F57" s="397"/>
      <c r="G57" s="397"/>
      <c r="H57" s="397"/>
      <c r="I57" s="397"/>
      <c r="J57" s="397"/>
      <c r="K57" s="274"/>
    </row>
    <row r="58" spans="2:11" ht="15" customHeight="1">
      <c r="B58" s="273"/>
      <c r="C58" s="278"/>
      <c r="D58" s="397" t="s">
        <v>768</v>
      </c>
      <c r="E58" s="397"/>
      <c r="F58" s="397"/>
      <c r="G58" s="397"/>
      <c r="H58" s="397"/>
      <c r="I58" s="397"/>
      <c r="J58" s="397"/>
      <c r="K58" s="274"/>
    </row>
    <row r="59" spans="2:11" ht="15" customHeight="1">
      <c r="B59" s="273"/>
      <c r="C59" s="278"/>
      <c r="D59" s="397" t="s">
        <v>769</v>
      </c>
      <c r="E59" s="397"/>
      <c r="F59" s="397"/>
      <c r="G59" s="397"/>
      <c r="H59" s="397"/>
      <c r="I59" s="397"/>
      <c r="J59" s="397"/>
      <c r="K59" s="274"/>
    </row>
    <row r="60" spans="2:11" ht="15" customHeight="1">
      <c r="B60" s="273"/>
      <c r="C60" s="278"/>
      <c r="D60" s="396" t="s">
        <v>770</v>
      </c>
      <c r="E60" s="396"/>
      <c r="F60" s="396"/>
      <c r="G60" s="396"/>
      <c r="H60" s="396"/>
      <c r="I60" s="396"/>
      <c r="J60" s="396"/>
      <c r="K60" s="274"/>
    </row>
    <row r="61" spans="2:11" ht="15" customHeight="1">
      <c r="B61" s="273"/>
      <c r="C61" s="278"/>
      <c r="D61" s="397" t="s">
        <v>771</v>
      </c>
      <c r="E61" s="397"/>
      <c r="F61" s="397"/>
      <c r="G61" s="397"/>
      <c r="H61" s="397"/>
      <c r="I61" s="397"/>
      <c r="J61" s="397"/>
      <c r="K61" s="274"/>
    </row>
    <row r="62" spans="2:11" ht="12.75" customHeight="1">
      <c r="B62" s="273"/>
      <c r="C62" s="278"/>
      <c r="D62" s="278"/>
      <c r="E62" s="281"/>
      <c r="F62" s="278"/>
      <c r="G62" s="278"/>
      <c r="H62" s="278"/>
      <c r="I62" s="278"/>
      <c r="J62" s="278"/>
      <c r="K62" s="274"/>
    </row>
    <row r="63" spans="2:11" ht="15" customHeight="1">
      <c r="B63" s="273"/>
      <c r="C63" s="278"/>
      <c r="D63" s="397" t="s">
        <v>772</v>
      </c>
      <c r="E63" s="397"/>
      <c r="F63" s="397"/>
      <c r="G63" s="397"/>
      <c r="H63" s="397"/>
      <c r="I63" s="397"/>
      <c r="J63" s="397"/>
      <c r="K63" s="274"/>
    </row>
    <row r="64" spans="2:11" ht="15" customHeight="1">
      <c r="B64" s="273"/>
      <c r="C64" s="278"/>
      <c r="D64" s="396" t="s">
        <v>773</v>
      </c>
      <c r="E64" s="396"/>
      <c r="F64" s="396"/>
      <c r="G64" s="396"/>
      <c r="H64" s="396"/>
      <c r="I64" s="396"/>
      <c r="J64" s="396"/>
      <c r="K64" s="274"/>
    </row>
    <row r="65" spans="2:11" ht="15" customHeight="1">
      <c r="B65" s="273"/>
      <c r="C65" s="278"/>
      <c r="D65" s="397" t="s">
        <v>774</v>
      </c>
      <c r="E65" s="397"/>
      <c r="F65" s="397"/>
      <c r="G65" s="397"/>
      <c r="H65" s="397"/>
      <c r="I65" s="397"/>
      <c r="J65" s="397"/>
      <c r="K65" s="274"/>
    </row>
    <row r="66" spans="2:11" ht="15" customHeight="1">
      <c r="B66" s="273"/>
      <c r="C66" s="278"/>
      <c r="D66" s="397" t="s">
        <v>775</v>
      </c>
      <c r="E66" s="397"/>
      <c r="F66" s="397"/>
      <c r="G66" s="397"/>
      <c r="H66" s="397"/>
      <c r="I66" s="397"/>
      <c r="J66" s="397"/>
      <c r="K66" s="274"/>
    </row>
    <row r="67" spans="2:11" ht="15" customHeight="1">
      <c r="B67" s="273"/>
      <c r="C67" s="278"/>
      <c r="D67" s="397" t="s">
        <v>776</v>
      </c>
      <c r="E67" s="397"/>
      <c r="F67" s="397"/>
      <c r="G67" s="397"/>
      <c r="H67" s="397"/>
      <c r="I67" s="397"/>
      <c r="J67" s="397"/>
      <c r="K67" s="274"/>
    </row>
    <row r="68" spans="2:11" ht="15" customHeight="1">
      <c r="B68" s="273"/>
      <c r="C68" s="278"/>
      <c r="D68" s="397" t="s">
        <v>777</v>
      </c>
      <c r="E68" s="397"/>
      <c r="F68" s="397"/>
      <c r="G68" s="397"/>
      <c r="H68" s="397"/>
      <c r="I68" s="397"/>
      <c r="J68" s="397"/>
      <c r="K68" s="274"/>
    </row>
    <row r="69" spans="2:11" ht="12.75" customHeight="1">
      <c r="B69" s="282"/>
      <c r="C69" s="283"/>
      <c r="D69" s="283"/>
      <c r="E69" s="283"/>
      <c r="F69" s="283"/>
      <c r="G69" s="283"/>
      <c r="H69" s="283"/>
      <c r="I69" s="283"/>
      <c r="J69" s="283"/>
      <c r="K69" s="284"/>
    </row>
    <row r="70" spans="2:11" ht="18.75" customHeight="1">
      <c r="B70" s="285"/>
      <c r="C70" s="285"/>
      <c r="D70" s="285"/>
      <c r="E70" s="285"/>
      <c r="F70" s="285"/>
      <c r="G70" s="285"/>
      <c r="H70" s="285"/>
      <c r="I70" s="285"/>
      <c r="J70" s="285"/>
      <c r="K70" s="286"/>
    </row>
    <row r="71" spans="2:11" ht="18.75" customHeight="1">
      <c r="B71" s="286"/>
      <c r="C71" s="286"/>
      <c r="D71" s="286"/>
      <c r="E71" s="286"/>
      <c r="F71" s="286"/>
      <c r="G71" s="286"/>
      <c r="H71" s="286"/>
      <c r="I71" s="286"/>
      <c r="J71" s="286"/>
      <c r="K71" s="286"/>
    </row>
    <row r="72" spans="2:11" ht="7.5" customHeight="1">
      <c r="B72" s="287"/>
      <c r="C72" s="288"/>
      <c r="D72" s="288"/>
      <c r="E72" s="288"/>
      <c r="F72" s="288"/>
      <c r="G72" s="288"/>
      <c r="H72" s="288"/>
      <c r="I72" s="288"/>
      <c r="J72" s="288"/>
      <c r="K72" s="289"/>
    </row>
    <row r="73" spans="2:11" ht="45" customHeight="1">
      <c r="B73" s="290"/>
      <c r="C73" s="395" t="s">
        <v>96</v>
      </c>
      <c r="D73" s="395"/>
      <c r="E73" s="395"/>
      <c r="F73" s="395"/>
      <c r="G73" s="395"/>
      <c r="H73" s="395"/>
      <c r="I73" s="395"/>
      <c r="J73" s="395"/>
      <c r="K73" s="291"/>
    </row>
    <row r="74" spans="2:11" ht="17.25" customHeight="1">
      <c r="B74" s="290"/>
      <c r="C74" s="292" t="s">
        <v>778</v>
      </c>
      <c r="D74" s="292"/>
      <c r="E74" s="292"/>
      <c r="F74" s="292" t="s">
        <v>779</v>
      </c>
      <c r="G74" s="293"/>
      <c r="H74" s="292" t="s">
        <v>119</v>
      </c>
      <c r="I74" s="292" t="s">
        <v>58</v>
      </c>
      <c r="J74" s="292" t="s">
        <v>780</v>
      </c>
      <c r="K74" s="291"/>
    </row>
    <row r="75" spans="2:11" ht="17.25" customHeight="1">
      <c r="B75" s="290"/>
      <c r="C75" s="294" t="s">
        <v>781</v>
      </c>
      <c r="D75" s="294"/>
      <c r="E75" s="294"/>
      <c r="F75" s="295" t="s">
        <v>782</v>
      </c>
      <c r="G75" s="296"/>
      <c r="H75" s="294"/>
      <c r="I75" s="294"/>
      <c r="J75" s="294" t="s">
        <v>783</v>
      </c>
      <c r="K75" s="291"/>
    </row>
    <row r="76" spans="2:11" ht="5.25" customHeight="1">
      <c r="B76" s="290"/>
      <c r="C76" s="297"/>
      <c r="D76" s="297"/>
      <c r="E76" s="297"/>
      <c r="F76" s="297"/>
      <c r="G76" s="298"/>
      <c r="H76" s="297"/>
      <c r="I76" s="297"/>
      <c r="J76" s="297"/>
      <c r="K76" s="291"/>
    </row>
    <row r="77" spans="2:11" ht="15" customHeight="1">
      <c r="B77" s="290"/>
      <c r="C77" s="280" t="s">
        <v>54</v>
      </c>
      <c r="D77" s="297"/>
      <c r="E77" s="297"/>
      <c r="F77" s="299" t="s">
        <v>784</v>
      </c>
      <c r="G77" s="298"/>
      <c r="H77" s="280" t="s">
        <v>785</v>
      </c>
      <c r="I77" s="280" t="s">
        <v>786</v>
      </c>
      <c r="J77" s="280">
        <v>20</v>
      </c>
      <c r="K77" s="291"/>
    </row>
    <row r="78" spans="2:11" ht="15" customHeight="1">
      <c r="B78" s="290"/>
      <c r="C78" s="280" t="s">
        <v>787</v>
      </c>
      <c r="D78" s="280"/>
      <c r="E78" s="280"/>
      <c r="F78" s="299" t="s">
        <v>784</v>
      </c>
      <c r="G78" s="298"/>
      <c r="H78" s="280" t="s">
        <v>788</v>
      </c>
      <c r="I78" s="280" t="s">
        <v>786</v>
      </c>
      <c r="J78" s="280">
        <v>120</v>
      </c>
      <c r="K78" s="291"/>
    </row>
    <row r="79" spans="2:11" ht="15" customHeight="1">
      <c r="B79" s="300"/>
      <c r="C79" s="280" t="s">
        <v>789</v>
      </c>
      <c r="D79" s="280"/>
      <c r="E79" s="280"/>
      <c r="F79" s="299" t="s">
        <v>790</v>
      </c>
      <c r="G79" s="298"/>
      <c r="H79" s="280" t="s">
        <v>791</v>
      </c>
      <c r="I79" s="280" t="s">
        <v>786</v>
      </c>
      <c r="J79" s="280">
        <v>50</v>
      </c>
      <c r="K79" s="291"/>
    </row>
    <row r="80" spans="2:11" ht="15" customHeight="1">
      <c r="B80" s="300"/>
      <c r="C80" s="280" t="s">
        <v>792</v>
      </c>
      <c r="D80" s="280"/>
      <c r="E80" s="280"/>
      <c r="F80" s="299" t="s">
        <v>784</v>
      </c>
      <c r="G80" s="298"/>
      <c r="H80" s="280" t="s">
        <v>793</v>
      </c>
      <c r="I80" s="280" t="s">
        <v>794</v>
      </c>
      <c r="J80" s="280"/>
      <c r="K80" s="291"/>
    </row>
    <row r="81" spans="2:11" ht="15" customHeight="1">
      <c r="B81" s="300"/>
      <c r="C81" s="301" t="s">
        <v>795</v>
      </c>
      <c r="D81" s="301"/>
      <c r="E81" s="301"/>
      <c r="F81" s="302" t="s">
        <v>790</v>
      </c>
      <c r="G81" s="301"/>
      <c r="H81" s="301" t="s">
        <v>796</v>
      </c>
      <c r="I81" s="301" t="s">
        <v>786</v>
      </c>
      <c r="J81" s="301">
        <v>15</v>
      </c>
      <c r="K81" s="291"/>
    </row>
    <row r="82" spans="2:11" ht="15" customHeight="1">
      <c r="B82" s="300"/>
      <c r="C82" s="301" t="s">
        <v>797</v>
      </c>
      <c r="D82" s="301"/>
      <c r="E82" s="301"/>
      <c r="F82" s="302" t="s">
        <v>790</v>
      </c>
      <c r="G82" s="301"/>
      <c r="H82" s="301" t="s">
        <v>798</v>
      </c>
      <c r="I82" s="301" t="s">
        <v>786</v>
      </c>
      <c r="J82" s="301">
        <v>15</v>
      </c>
      <c r="K82" s="291"/>
    </row>
    <row r="83" spans="2:11" ht="15" customHeight="1">
      <c r="B83" s="300"/>
      <c r="C83" s="301" t="s">
        <v>799</v>
      </c>
      <c r="D83" s="301"/>
      <c r="E83" s="301"/>
      <c r="F83" s="302" t="s">
        <v>790</v>
      </c>
      <c r="G83" s="301"/>
      <c r="H83" s="301" t="s">
        <v>800</v>
      </c>
      <c r="I83" s="301" t="s">
        <v>786</v>
      </c>
      <c r="J83" s="301">
        <v>20</v>
      </c>
      <c r="K83" s="291"/>
    </row>
    <row r="84" spans="2:11" ht="15" customHeight="1">
      <c r="B84" s="300"/>
      <c r="C84" s="301" t="s">
        <v>801</v>
      </c>
      <c r="D84" s="301"/>
      <c r="E84" s="301"/>
      <c r="F84" s="302" t="s">
        <v>790</v>
      </c>
      <c r="G84" s="301"/>
      <c r="H84" s="301" t="s">
        <v>802</v>
      </c>
      <c r="I84" s="301" t="s">
        <v>786</v>
      </c>
      <c r="J84" s="301">
        <v>20</v>
      </c>
      <c r="K84" s="291"/>
    </row>
    <row r="85" spans="2:11" ht="15" customHeight="1">
      <c r="B85" s="300"/>
      <c r="C85" s="280" t="s">
        <v>803</v>
      </c>
      <c r="D85" s="280"/>
      <c r="E85" s="280"/>
      <c r="F85" s="299" t="s">
        <v>790</v>
      </c>
      <c r="G85" s="298"/>
      <c r="H85" s="280" t="s">
        <v>804</v>
      </c>
      <c r="I85" s="280" t="s">
        <v>786</v>
      </c>
      <c r="J85" s="280">
        <v>50</v>
      </c>
      <c r="K85" s="291"/>
    </row>
    <row r="86" spans="2:11" ht="15" customHeight="1">
      <c r="B86" s="300"/>
      <c r="C86" s="280" t="s">
        <v>805</v>
      </c>
      <c r="D86" s="280"/>
      <c r="E86" s="280"/>
      <c r="F86" s="299" t="s">
        <v>790</v>
      </c>
      <c r="G86" s="298"/>
      <c r="H86" s="280" t="s">
        <v>806</v>
      </c>
      <c r="I86" s="280" t="s">
        <v>786</v>
      </c>
      <c r="J86" s="280">
        <v>20</v>
      </c>
      <c r="K86" s="291"/>
    </row>
    <row r="87" spans="2:11" ht="15" customHeight="1">
      <c r="B87" s="300"/>
      <c r="C87" s="280" t="s">
        <v>807</v>
      </c>
      <c r="D87" s="280"/>
      <c r="E87" s="280"/>
      <c r="F87" s="299" t="s">
        <v>790</v>
      </c>
      <c r="G87" s="298"/>
      <c r="H87" s="280" t="s">
        <v>808</v>
      </c>
      <c r="I87" s="280" t="s">
        <v>786</v>
      </c>
      <c r="J87" s="280">
        <v>20</v>
      </c>
      <c r="K87" s="291"/>
    </row>
    <row r="88" spans="2:11" ht="15" customHeight="1">
      <c r="B88" s="300"/>
      <c r="C88" s="280" t="s">
        <v>809</v>
      </c>
      <c r="D88" s="280"/>
      <c r="E88" s="280"/>
      <c r="F88" s="299" t="s">
        <v>790</v>
      </c>
      <c r="G88" s="298"/>
      <c r="H88" s="280" t="s">
        <v>810</v>
      </c>
      <c r="I88" s="280" t="s">
        <v>786</v>
      </c>
      <c r="J88" s="280">
        <v>50</v>
      </c>
      <c r="K88" s="291"/>
    </row>
    <row r="89" spans="2:11" ht="15" customHeight="1">
      <c r="B89" s="300"/>
      <c r="C89" s="280" t="s">
        <v>811</v>
      </c>
      <c r="D89" s="280"/>
      <c r="E89" s="280"/>
      <c r="F89" s="299" t="s">
        <v>790</v>
      </c>
      <c r="G89" s="298"/>
      <c r="H89" s="280" t="s">
        <v>811</v>
      </c>
      <c r="I89" s="280" t="s">
        <v>786</v>
      </c>
      <c r="J89" s="280">
        <v>50</v>
      </c>
      <c r="K89" s="291"/>
    </row>
    <row r="90" spans="2:11" ht="15" customHeight="1">
      <c r="B90" s="300"/>
      <c r="C90" s="280" t="s">
        <v>124</v>
      </c>
      <c r="D90" s="280"/>
      <c r="E90" s="280"/>
      <c r="F90" s="299" t="s">
        <v>790</v>
      </c>
      <c r="G90" s="298"/>
      <c r="H90" s="280" t="s">
        <v>812</v>
      </c>
      <c r="I90" s="280" t="s">
        <v>786</v>
      </c>
      <c r="J90" s="280">
        <v>255</v>
      </c>
      <c r="K90" s="291"/>
    </row>
    <row r="91" spans="2:11" ht="15" customHeight="1">
      <c r="B91" s="300"/>
      <c r="C91" s="280" t="s">
        <v>813</v>
      </c>
      <c r="D91" s="280"/>
      <c r="E91" s="280"/>
      <c r="F91" s="299" t="s">
        <v>784</v>
      </c>
      <c r="G91" s="298"/>
      <c r="H91" s="280" t="s">
        <v>814</v>
      </c>
      <c r="I91" s="280" t="s">
        <v>815</v>
      </c>
      <c r="J91" s="280"/>
      <c r="K91" s="291"/>
    </row>
    <row r="92" spans="2:11" ht="15" customHeight="1">
      <c r="B92" s="300"/>
      <c r="C92" s="280" t="s">
        <v>816</v>
      </c>
      <c r="D92" s="280"/>
      <c r="E92" s="280"/>
      <c r="F92" s="299" t="s">
        <v>784</v>
      </c>
      <c r="G92" s="298"/>
      <c r="H92" s="280" t="s">
        <v>817</v>
      </c>
      <c r="I92" s="280" t="s">
        <v>818</v>
      </c>
      <c r="J92" s="280"/>
      <c r="K92" s="291"/>
    </row>
    <row r="93" spans="2:11" ht="15" customHeight="1">
      <c r="B93" s="300"/>
      <c r="C93" s="280" t="s">
        <v>819</v>
      </c>
      <c r="D93" s="280"/>
      <c r="E93" s="280"/>
      <c r="F93" s="299" t="s">
        <v>784</v>
      </c>
      <c r="G93" s="298"/>
      <c r="H93" s="280" t="s">
        <v>819</v>
      </c>
      <c r="I93" s="280" t="s">
        <v>818</v>
      </c>
      <c r="J93" s="280"/>
      <c r="K93" s="291"/>
    </row>
    <row r="94" spans="2:11" ht="15" customHeight="1">
      <c r="B94" s="300"/>
      <c r="C94" s="280" t="s">
        <v>39</v>
      </c>
      <c r="D94" s="280"/>
      <c r="E94" s="280"/>
      <c r="F94" s="299" t="s">
        <v>784</v>
      </c>
      <c r="G94" s="298"/>
      <c r="H94" s="280" t="s">
        <v>820</v>
      </c>
      <c r="I94" s="280" t="s">
        <v>818</v>
      </c>
      <c r="J94" s="280"/>
      <c r="K94" s="291"/>
    </row>
    <row r="95" spans="2:11" ht="15" customHeight="1">
      <c r="B95" s="300"/>
      <c r="C95" s="280" t="s">
        <v>49</v>
      </c>
      <c r="D95" s="280"/>
      <c r="E95" s="280"/>
      <c r="F95" s="299" t="s">
        <v>784</v>
      </c>
      <c r="G95" s="298"/>
      <c r="H95" s="280" t="s">
        <v>821</v>
      </c>
      <c r="I95" s="280" t="s">
        <v>818</v>
      </c>
      <c r="J95" s="280"/>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6"/>
      <c r="C98" s="286"/>
      <c r="D98" s="286"/>
      <c r="E98" s="286"/>
      <c r="F98" s="286"/>
      <c r="G98" s="286"/>
      <c r="H98" s="286"/>
      <c r="I98" s="286"/>
      <c r="J98" s="286"/>
      <c r="K98" s="286"/>
    </row>
    <row r="99" spans="2:11" ht="7.5" customHeight="1">
      <c r="B99" s="287"/>
      <c r="C99" s="288"/>
      <c r="D99" s="288"/>
      <c r="E99" s="288"/>
      <c r="F99" s="288"/>
      <c r="G99" s="288"/>
      <c r="H99" s="288"/>
      <c r="I99" s="288"/>
      <c r="J99" s="288"/>
      <c r="K99" s="289"/>
    </row>
    <row r="100" spans="2:11" ht="45" customHeight="1">
      <c r="B100" s="290"/>
      <c r="C100" s="395" t="s">
        <v>822</v>
      </c>
      <c r="D100" s="395"/>
      <c r="E100" s="395"/>
      <c r="F100" s="395"/>
      <c r="G100" s="395"/>
      <c r="H100" s="395"/>
      <c r="I100" s="395"/>
      <c r="J100" s="395"/>
      <c r="K100" s="291"/>
    </row>
    <row r="101" spans="2:11" ht="17.25" customHeight="1">
      <c r="B101" s="290"/>
      <c r="C101" s="292" t="s">
        <v>778</v>
      </c>
      <c r="D101" s="292"/>
      <c r="E101" s="292"/>
      <c r="F101" s="292" t="s">
        <v>779</v>
      </c>
      <c r="G101" s="293"/>
      <c r="H101" s="292" t="s">
        <v>119</v>
      </c>
      <c r="I101" s="292" t="s">
        <v>58</v>
      </c>
      <c r="J101" s="292" t="s">
        <v>780</v>
      </c>
      <c r="K101" s="291"/>
    </row>
    <row r="102" spans="2:11" ht="17.25" customHeight="1">
      <c r="B102" s="290"/>
      <c r="C102" s="294" t="s">
        <v>781</v>
      </c>
      <c r="D102" s="294"/>
      <c r="E102" s="294"/>
      <c r="F102" s="295" t="s">
        <v>782</v>
      </c>
      <c r="G102" s="296"/>
      <c r="H102" s="294"/>
      <c r="I102" s="294"/>
      <c r="J102" s="294" t="s">
        <v>783</v>
      </c>
      <c r="K102" s="291"/>
    </row>
    <row r="103" spans="2:11" ht="5.25" customHeight="1">
      <c r="B103" s="290"/>
      <c r="C103" s="292"/>
      <c r="D103" s="292"/>
      <c r="E103" s="292"/>
      <c r="F103" s="292"/>
      <c r="G103" s="308"/>
      <c r="H103" s="292"/>
      <c r="I103" s="292"/>
      <c r="J103" s="292"/>
      <c r="K103" s="291"/>
    </row>
    <row r="104" spans="2:11" ht="15" customHeight="1">
      <c r="B104" s="290"/>
      <c r="C104" s="280" t="s">
        <v>54</v>
      </c>
      <c r="D104" s="297"/>
      <c r="E104" s="297"/>
      <c r="F104" s="299" t="s">
        <v>784</v>
      </c>
      <c r="G104" s="308"/>
      <c r="H104" s="280" t="s">
        <v>823</v>
      </c>
      <c r="I104" s="280" t="s">
        <v>786</v>
      </c>
      <c r="J104" s="280">
        <v>20</v>
      </c>
      <c r="K104" s="291"/>
    </row>
    <row r="105" spans="2:11" ht="15" customHeight="1">
      <c r="B105" s="290"/>
      <c r="C105" s="280" t="s">
        <v>787</v>
      </c>
      <c r="D105" s="280"/>
      <c r="E105" s="280"/>
      <c r="F105" s="299" t="s">
        <v>784</v>
      </c>
      <c r="G105" s="280"/>
      <c r="H105" s="280" t="s">
        <v>823</v>
      </c>
      <c r="I105" s="280" t="s">
        <v>786</v>
      </c>
      <c r="J105" s="280">
        <v>120</v>
      </c>
      <c r="K105" s="291"/>
    </row>
    <row r="106" spans="2:11" ht="15" customHeight="1">
      <c r="B106" s="300"/>
      <c r="C106" s="280" t="s">
        <v>789</v>
      </c>
      <c r="D106" s="280"/>
      <c r="E106" s="280"/>
      <c r="F106" s="299" t="s">
        <v>790</v>
      </c>
      <c r="G106" s="280"/>
      <c r="H106" s="280" t="s">
        <v>823</v>
      </c>
      <c r="I106" s="280" t="s">
        <v>786</v>
      </c>
      <c r="J106" s="280">
        <v>50</v>
      </c>
      <c r="K106" s="291"/>
    </row>
    <row r="107" spans="2:11" ht="15" customHeight="1">
      <c r="B107" s="300"/>
      <c r="C107" s="280" t="s">
        <v>792</v>
      </c>
      <c r="D107" s="280"/>
      <c r="E107" s="280"/>
      <c r="F107" s="299" t="s">
        <v>784</v>
      </c>
      <c r="G107" s="280"/>
      <c r="H107" s="280" t="s">
        <v>823</v>
      </c>
      <c r="I107" s="280" t="s">
        <v>794</v>
      </c>
      <c r="J107" s="280"/>
      <c r="K107" s="291"/>
    </row>
    <row r="108" spans="2:11" ht="15" customHeight="1">
      <c r="B108" s="300"/>
      <c r="C108" s="280" t="s">
        <v>803</v>
      </c>
      <c r="D108" s="280"/>
      <c r="E108" s="280"/>
      <c r="F108" s="299" t="s">
        <v>790</v>
      </c>
      <c r="G108" s="280"/>
      <c r="H108" s="280" t="s">
        <v>823</v>
      </c>
      <c r="I108" s="280" t="s">
        <v>786</v>
      </c>
      <c r="J108" s="280">
        <v>50</v>
      </c>
      <c r="K108" s="291"/>
    </row>
    <row r="109" spans="2:11" ht="15" customHeight="1">
      <c r="B109" s="300"/>
      <c r="C109" s="280" t="s">
        <v>811</v>
      </c>
      <c r="D109" s="280"/>
      <c r="E109" s="280"/>
      <c r="F109" s="299" t="s">
        <v>790</v>
      </c>
      <c r="G109" s="280"/>
      <c r="H109" s="280" t="s">
        <v>823</v>
      </c>
      <c r="I109" s="280" t="s">
        <v>786</v>
      </c>
      <c r="J109" s="280">
        <v>50</v>
      </c>
      <c r="K109" s="291"/>
    </row>
    <row r="110" spans="2:11" ht="15" customHeight="1">
      <c r="B110" s="300"/>
      <c r="C110" s="280" t="s">
        <v>809</v>
      </c>
      <c r="D110" s="280"/>
      <c r="E110" s="280"/>
      <c r="F110" s="299" t="s">
        <v>790</v>
      </c>
      <c r="G110" s="280"/>
      <c r="H110" s="280" t="s">
        <v>823</v>
      </c>
      <c r="I110" s="280" t="s">
        <v>786</v>
      </c>
      <c r="J110" s="280">
        <v>50</v>
      </c>
      <c r="K110" s="291"/>
    </row>
    <row r="111" spans="2:11" ht="15" customHeight="1">
      <c r="B111" s="300"/>
      <c r="C111" s="280" t="s">
        <v>54</v>
      </c>
      <c r="D111" s="280"/>
      <c r="E111" s="280"/>
      <c r="F111" s="299" t="s">
        <v>784</v>
      </c>
      <c r="G111" s="280"/>
      <c r="H111" s="280" t="s">
        <v>824</v>
      </c>
      <c r="I111" s="280" t="s">
        <v>786</v>
      </c>
      <c r="J111" s="280">
        <v>20</v>
      </c>
      <c r="K111" s="291"/>
    </row>
    <row r="112" spans="2:11" ht="15" customHeight="1">
      <c r="B112" s="300"/>
      <c r="C112" s="280" t="s">
        <v>825</v>
      </c>
      <c r="D112" s="280"/>
      <c r="E112" s="280"/>
      <c r="F112" s="299" t="s">
        <v>784</v>
      </c>
      <c r="G112" s="280"/>
      <c r="H112" s="280" t="s">
        <v>826</v>
      </c>
      <c r="I112" s="280" t="s">
        <v>786</v>
      </c>
      <c r="J112" s="280">
        <v>120</v>
      </c>
      <c r="K112" s="291"/>
    </row>
    <row r="113" spans="2:11" ht="15" customHeight="1">
      <c r="B113" s="300"/>
      <c r="C113" s="280" t="s">
        <v>39</v>
      </c>
      <c r="D113" s="280"/>
      <c r="E113" s="280"/>
      <c r="F113" s="299" t="s">
        <v>784</v>
      </c>
      <c r="G113" s="280"/>
      <c r="H113" s="280" t="s">
        <v>827</v>
      </c>
      <c r="I113" s="280" t="s">
        <v>818</v>
      </c>
      <c r="J113" s="280"/>
      <c r="K113" s="291"/>
    </row>
    <row r="114" spans="2:11" ht="15" customHeight="1">
      <c r="B114" s="300"/>
      <c r="C114" s="280" t="s">
        <v>49</v>
      </c>
      <c r="D114" s="280"/>
      <c r="E114" s="280"/>
      <c r="F114" s="299" t="s">
        <v>784</v>
      </c>
      <c r="G114" s="280"/>
      <c r="H114" s="280" t="s">
        <v>828</v>
      </c>
      <c r="I114" s="280" t="s">
        <v>818</v>
      </c>
      <c r="J114" s="280"/>
      <c r="K114" s="291"/>
    </row>
    <row r="115" spans="2:11" ht="15" customHeight="1">
      <c r="B115" s="300"/>
      <c r="C115" s="280" t="s">
        <v>58</v>
      </c>
      <c r="D115" s="280"/>
      <c r="E115" s="280"/>
      <c r="F115" s="299" t="s">
        <v>784</v>
      </c>
      <c r="G115" s="280"/>
      <c r="H115" s="280" t="s">
        <v>829</v>
      </c>
      <c r="I115" s="280" t="s">
        <v>830</v>
      </c>
      <c r="J115" s="280"/>
      <c r="K115" s="291"/>
    </row>
    <row r="116" spans="2:11" ht="15" customHeight="1">
      <c r="B116" s="303"/>
      <c r="C116" s="309"/>
      <c r="D116" s="309"/>
      <c r="E116" s="309"/>
      <c r="F116" s="309"/>
      <c r="G116" s="309"/>
      <c r="H116" s="309"/>
      <c r="I116" s="309"/>
      <c r="J116" s="309"/>
      <c r="K116" s="305"/>
    </row>
    <row r="117" spans="2:11" ht="18.75" customHeight="1">
      <c r="B117" s="310"/>
      <c r="C117" s="276"/>
      <c r="D117" s="276"/>
      <c r="E117" s="276"/>
      <c r="F117" s="311"/>
      <c r="G117" s="276"/>
      <c r="H117" s="276"/>
      <c r="I117" s="276"/>
      <c r="J117" s="276"/>
      <c r="K117" s="310"/>
    </row>
    <row r="118" spans="2:11" ht="18.75" customHeight="1">
      <c r="B118" s="286"/>
      <c r="C118" s="286"/>
      <c r="D118" s="286"/>
      <c r="E118" s="286"/>
      <c r="F118" s="286"/>
      <c r="G118" s="286"/>
      <c r="H118" s="286"/>
      <c r="I118" s="286"/>
      <c r="J118" s="286"/>
      <c r="K118" s="286"/>
    </row>
    <row r="119" spans="2:11" ht="7.5" customHeight="1">
      <c r="B119" s="312"/>
      <c r="C119" s="313"/>
      <c r="D119" s="313"/>
      <c r="E119" s="313"/>
      <c r="F119" s="313"/>
      <c r="G119" s="313"/>
      <c r="H119" s="313"/>
      <c r="I119" s="313"/>
      <c r="J119" s="313"/>
      <c r="K119" s="314"/>
    </row>
    <row r="120" spans="2:11" ht="45" customHeight="1">
      <c r="B120" s="315"/>
      <c r="C120" s="394" t="s">
        <v>831</v>
      </c>
      <c r="D120" s="394"/>
      <c r="E120" s="394"/>
      <c r="F120" s="394"/>
      <c r="G120" s="394"/>
      <c r="H120" s="394"/>
      <c r="I120" s="394"/>
      <c r="J120" s="394"/>
      <c r="K120" s="316"/>
    </row>
    <row r="121" spans="2:11" ht="17.25" customHeight="1">
      <c r="B121" s="317"/>
      <c r="C121" s="292" t="s">
        <v>778</v>
      </c>
      <c r="D121" s="292"/>
      <c r="E121" s="292"/>
      <c r="F121" s="292" t="s">
        <v>779</v>
      </c>
      <c r="G121" s="293"/>
      <c r="H121" s="292" t="s">
        <v>119</v>
      </c>
      <c r="I121" s="292" t="s">
        <v>58</v>
      </c>
      <c r="J121" s="292" t="s">
        <v>780</v>
      </c>
      <c r="K121" s="318"/>
    </row>
    <row r="122" spans="2:11" ht="17.25" customHeight="1">
      <c r="B122" s="317"/>
      <c r="C122" s="294" t="s">
        <v>781</v>
      </c>
      <c r="D122" s="294"/>
      <c r="E122" s="294"/>
      <c r="F122" s="295" t="s">
        <v>782</v>
      </c>
      <c r="G122" s="296"/>
      <c r="H122" s="294"/>
      <c r="I122" s="294"/>
      <c r="J122" s="294" t="s">
        <v>783</v>
      </c>
      <c r="K122" s="318"/>
    </row>
    <row r="123" spans="2:11" ht="5.25" customHeight="1">
      <c r="B123" s="319"/>
      <c r="C123" s="297"/>
      <c r="D123" s="297"/>
      <c r="E123" s="297"/>
      <c r="F123" s="297"/>
      <c r="G123" s="280"/>
      <c r="H123" s="297"/>
      <c r="I123" s="297"/>
      <c r="J123" s="297"/>
      <c r="K123" s="320"/>
    </row>
    <row r="124" spans="2:11" ht="15" customHeight="1">
      <c r="B124" s="319"/>
      <c r="C124" s="280" t="s">
        <v>787</v>
      </c>
      <c r="D124" s="297"/>
      <c r="E124" s="297"/>
      <c r="F124" s="299" t="s">
        <v>784</v>
      </c>
      <c r="G124" s="280"/>
      <c r="H124" s="280" t="s">
        <v>823</v>
      </c>
      <c r="I124" s="280" t="s">
        <v>786</v>
      </c>
      <c r="J124" s="280">
        <v>120</v>
      </c>
      <c r="K124" s="321"/>
    </row>
    <row r="125" spans="2:11" ht="15" customHeight="1">
      <c r="B125" s="319"/>
      <c r="C125" s="280" t="s">
        <v>832</v>
      </c>
      <c r="D125" s="280"/>
      <c r="E125" s="280"/>
      <c r="F125" s="299" t="s">
        <v>784</v>
      </c>
      <c r="G125" s="280"/>
      <c r="H125" s="280" t="s">
        <v>833</v>
      </c>
      <c r="I125" s="280" t="s">
        <v>786</v>
      </c>
      <c r="J125" s="280" t="s">
        <v>834</v>
      </c>
      <c r="K125" s="321"/>
    </row>
    <row r="126" spans="2:11" ht="15" customHeight="1">
      <c r="B126" s="319"/>
      <c r="C126" s="280" t="s">
        <v>733</v>
      </c>
      <c r="D126" s="280"/>
      <c r="E126" s="280"/>
      <c r="F126" s="299" t="s">
        <v>784</v>
      </c>
      <c r="G126" s="280"/>
      <c r="H126" s="280" t="s">
        <v>835</v>
      </c>
      <c r="I126" s="280" t="s">
        <v>786</v>
      </c>
      <c r="J126" s="280" t="s">
        <v>834</v>
      </c>
      <c r="K126" s="321"/>
    </row>
    <row r="127" spans="2:11" ht="15" customHeight="1">
      <c r="B127" s="319"/>
      <c r="C127" s="280" t="s">
        <v>795</v>
      </c>
      <c r="D127" s="280"/>
      <c r="E127" s="280"/>
      <c r="F127" s="299" t="s">
        <v>790</v>
      </c>
      <c r="G127" s="280"/>
      <c r="H127" s="280" t="s">
        <v>796</v>
      </c>
      <c r="I127" s="280" t="s">
        <v>786</v>
      </c>
      <c r="J127" s="280">
        <v>15</v>
      </c>
      <c r="K127" s="321"/>
    </row>
    <row r="128" spans="2:11" ht="15" customHeight="1">
      <c r="B128" s="319"/>
      <c r="C128" s="301" t="s">
        <v>797</v>
      </c>
      <c r="D128" s="301"/>
      <c r="E128" s="301"/>
      <c r="F128" s="302" t="s">
        <v>790</v>
      </c>
      <c r="G128" s="301"/>
      <c r="H128" s="301" t="s">
        <v>798</v>
      </c>
      <c r="I128" s="301" t="s">
        <v>786</v>
      </c>
      <c r="J128" s="301">
        <v>15</v>
      </c>
      <c r="K128" s="321"/>
    </row>
    <row r="129" spans="2:11" ht="15" customHeight="1">
      <c r="B129" s="319"/>
      <c r="C129" s="301" t="s">
        <v>799</v>
      </c>
      <c r="D129" s="301"/>
      <c r="E129" s="301"/>
      <c r="F129" s="302" t="s">
        <v>790</v>
      </c>
      <c r="G129" s="301"/>
      <c r="H129" s="301" t="s">
        <v>800</v>
      </c>
      <c r="I129" s="301" t="s">
        <v>786</v>
      </c>
      <c r="J129" s="301">
        <v>20</v>
      </c>
      <c r="K129" s="321"/>
    </row>
    <row r="130" spans="2:11" ht="15" customHeight="1">
      <c r="B130" s="319"/>
      <c r="C130" s="301" t="s">
        <v>801</v>
      </c>
      <c r="D130" s="301"/>
      <c r="E130" s="301"/>
      <c r="F130" s="302" t="s">
        <v>790</v>
      </c>
      <c r="G130" s="301"/>
      <c r="H130" s="301" t="s">
        <v>802</v>
      </c>
      <c r="I130" s="301" t="s">
        <v>786</v>
      </c>
      <c r="J130" s="301">
        <v>20</v>
      </c>
      <c r="K130" s="321"/>
    </row>
    <row r="131" spans="2:11" ht="15" customHeight="1">
      <c r="B131" s="319"/>
      <c r="C131" s="280" t="s">
        <v>789</v>
      </c>
      <c r="D131" s="280"/>
      <c r="E131" s="280"/>
      <c r="F131" s="299" t="s">
        <v>790</v>
      </c>
      <c r="G131" s="280"/>
      <c r="H131" s="280" t="s">
        <v>823</v>
      </c>
      <c r="I131" s="280" t="s">
        <v>786</v>
      </c>
      <c r="J131" s="280">
        <v>50</v>
      </c>
      <c r="K131" s="321"/>
    </row>
    <row r="132" spans="2:11" ht="15" customHeight="1">
      <c r="B132" s="319"/>
      <c r="C132" s="280" t="s">
        <v>803</v>
      </c>
      <c r="D132" s="280"/>
      <c r="E132" s="280"/>
      <c r="F132" s="299" t="s">
        <v>790</v>
      </c>
      <c r="G132" s="280"/>
      <c r="H132" s="280" t="s">
        <v>823</v>
      </c>
      <c r="I132" s="280" t="s">
        <v>786</v>
      </c>
      <c r="J132" s="280">
        <v>50</v>
      </c>
      <c r="K132" s="321"/>
    </row>
    <row r="133" spans="2:11" ht="15" customHeight="1">
      <c r="B133" s="319"/>
      <c r="C133" s="280" t="s">
        <v>809</v>
      </c>
      <c r="D133" s="280"/>
      <c r="E133" s="280"/>
      <c r="F133" s="299" t="s">
        <v>790</v>
      </c>
      <c r="G133" s="280"/>
      <c r="H133" s="280" t="s">
        <v>823</v>
      </c>
      <c r="I133" s="280" t="s">
        <v>786</v>
      </c>
      <c r="J133" s="280">
        <v>50</v>
      </c>
      <c r="K133" s="321"/>
    </row>
    <row r="134" spans="2:11" ht="15" customHeight="1">
      <c r="B134" s="319"/>
      <c r="C134" s="280" t="s">
        <v>811</v>
      </c>
      <c r="D134" s="280"/>
      <c r="E134" s="280"/>
      <c r="F134" s="299" t="s">
        <v>790</v>
      </c>
      <c r="G134" s="280"/>
      <c r="H134" s="280" t="s">
        <v>823</v>
      </c>
      <c r="I134" s="280" t="s">
        <v>786</v>
      </c>
      <c r="J134" s="280">
        <v>50</v>
      </c>
      <c r="K134" s="321"/>
    </row>
    <row r="135" spans="2:11" ht="15" customHeight="1">
      <c r="B135" s="319"/>
      <c r="C135" s="280" t="s">
        <v>124</v>
      </c>
      <c r="D135" s="280"/>
      <c r="E135" s="280"/>
      <c r="F135" s="299" t="s">
        <v>790</v>
      </c>
      <c r="G135" s="280"/>
      <c r="H135" s="280" t="s">
        <v>836</v>
      </c>
      <c r="I135" s="280" t="s">
        <v>786</v>
      </c>
      <c r="J135" s="280">
        <v>255</v>
      </c>
      <c r="K135" s="321"/>
    </row>
    <row r="136" spans="2:11" ht="15" customHeight="1">
      <c r="B136" s="319"/>
      <c r="C136" s="280" t="s">
        <v>813</v>
      </c>
      <c r="D136" s="280"/>
      <c r="E136" s="280"/>
      <c r="F136" s="299" t="s">
        <v>784</v>
      </c>
      <c r="G136" s="280"/>
      <c r="H136" s="280" t="s">
        <v>837</v>
      </c>
      <c r="I136" s="280" t="s">
        <v>815</v>
      </c>
      <c r="J136" s="280"/>
      <c r="K136" s="321"/>
    </row>
    <row r="137" spans="2:11" ht="15" customHeight="1">
      <c r="B137" s="319"/>
      <c r="C137" s="280" t="s">
        <v>816</v>
      </c>
      <c r="D137" s="280"/>
      <c r="E137" s="280"/>
      <c r="F137" s="299" t="s">
        <v>784</v>
      </c>
      <c r="G137" s="280"/>
      <c r="H137" s="280" t="s">
        <v>838</v>
      </c>
      <c r="I137" s="280" t="s">
        <v>818</v>
      </c>
      <c r="J137" s="280"/>
      <c r="K137" s="321"/>
    </row>
    <row r="138" spans="2:11" ht="15" customHeight="1">
      <c r="B138" s="319"/>
      <c r="C138" s="280" t="s">
        <v>819</v>
      </c>
      <c r="D138" s="280"/>
      <c r="E138" s="280"/>
      <c r="F138" s="299" t="s">
        <v>784</v>
      </c>
      <c r="G138" s="280"/>
      <c r="H138" s="280" t="s">
        <v>819</v>
      </c>
      <c r="I138" s="280" t="s">
        <v>818</v>
      </c>
      <c r="J138" s="280"/>
      <c r="K138" s="321"/>
    </row>
    <row r="139" spans="2:11" ht="15" customHeight="1">
      <c r="B139" s="319"/>
      <c r="C139" s="280" t="s">
        <v>39</v>
      </c>
      <c r="D139" s="280"/>
      <c r="E139" s="280"/>
      <c r="F139" s="299" t="s">
        <v>784</v>
      </c>
      <c r="G139" s="280"/>
      <c r="H139" s="280" t="s">
        <v>839</v>
      </c>
      <c r="I139" s="280" t="s">
        <v>818</v>
      </c>
      <c r="J139" s="280"/>
      <c r="K139" s="321"/>
    </row>
    <row r="140" spans="2:11" ht="15" customHeight="1">
      <c r="B140" s="319"/>
      <c r="C140" s="280" t="s">
        <v>840</v>
      </c>
      <c r="D140" s="280"/>
      <c r="E140" s="280"/>
      <c r="F140" s="299" t="s">
        <v>784</v>
      </c>
      <c r="G140" s="280"/>
      <c r="H140" s="280" t="s">
        <v>841</v>
      </c>
      <c r="I140" s="280" t="s">
        <v>818</v>
      </c>
      <c r="J140" s="280"/>
      <c r="K140" s="321"/>
    </row>
    <row r="141" spans="2:11" ht="15" customHeight="1">
      <c r="B141" s="322"/>
      <c r="C141" s="323"/>
      <c r="D141" s="323"/>
      <c r="E141" s="323"/>
      <c r="F141" s="323"/>
      <c r="G141" s="323"/>
      <c r="H141" s="323"/>
      <c r="I141" s="323"/>
      <c r="J141" s="323"/>
      <c r="K141" s="324"/>
    </row>
    <row r="142" spans="2:11" ht="18.75" customHeight="1">
      <c r="B142" s="276"/>
      <c r="C142" s="276"/>
      <c r="D142" s="276"/>
      <c r="E142" s="276"/>
      <c r="F142" s="311"/>
      <c r="G142" s="276"/>
      <c r="H142" s="276"/>
      <c r="I142" s="276"/>
      <c r="J142" s="276"/>
      <c r="K142" s="276"/>
    </row>
    <row r="143" spans="2:11" ht="18.75" customHeight="1">
      <c r="B143" s="286"/>
      <c r="C143" s="286"/>
      <c r="D143" s="286"/>
      <c r="E143" s="286"/>
      <c r="F143" s="286"/>
      <c r="G143" s="286"/>
      <c r="H143" s="286"/>
      <c r="I143" s="286"/>
      <c r="J143" s="286"/>
      <c r="K143" s="286"/>
    </row>
    <row r="144" spans="2:11" ht="7.5" customHeight="1">
      <c r="B144" s="287"/>
      <c r="C144" s="288"/>
      <c r="D144" s="288"/>
      <c r="E144" s="288"/>
      <c r="F144" s="288"/>
      <c r="G144" s="288"/>
      <c r="H144" s="288"/>
      <c r="I144" s="288"/>
      <c r="J144" s="288"/>
      <c r="K144" s="289"/>
    </row>
    <row r="145" spans="2:11" ht="45" customHeight="1">
      <c r="B145" s="290"/>
      <c r="C145" s="395" t="s">
        <v>842</v>
      </c>
      <c r="D145" s="395"/>
      <c r="E145" s="395"/>
      <c r="F145" s="395"/>
      <c r="G145" s="395"/>
      <c r="H145" s="395"/>
      <c r="I145" s="395"/>
      <c r="J145" s="395"/>
      <c r="K145" s="291"/>
    </row>
    <row r="146" spans="2:11" ht="17.25" customHeight="1">
      <c r="B146" s="290"/>
      <c r="C146" s="292" t="s">
        <v>778</v>
      </c>
      <c r="D146" s="292"/>
      <c r="E146" s="292"/>
      <c r="F146" s="292" t="s">
        <v>779</v>
      </c>
      <c r="G146" s="293"/>
      <c r="H146" s="292" t="s">
        <v>119</v>
      </c>
      <c r="I146" s="292" t="s">
        <v>58</v>
      </c>
      <c r="J146" s="292" t="s">
        <v>780</v>
      </c>
      <c r="K146" s="291"/>
    </row>
    <row r="147" spans="2:11" ht="17.25" customHeight="1">
      <c r="B147" s="290"/>
      <c r="C147" s="294" t="s">
        <v>781</v>
      </c>
      <c r="D147" s="294"/>
      <c r="E147" s="294"/>
      <c r="F147" s="295" t="s">
        <v>782</v>
      </c>
      <c r="G147" s="296"/>
      <c r="H147" s="294"/>
      <c r="I147" s="294"/>
      <c r="J147" s="294" t="s">
        <v>783</v>
      </c>
      <c r="K147" s="291"/>
    </row>
    <row r="148" spans="2:11" ht="5.25" customHeight="1">
      <c r="B148" s="300"/>
      <c r="C148" s="297"/>
      <c r="D148" s="297"/>
      <c r="E148" s="297"/>
      <c r="F148" s="297"/>
      <c r="G148" s="298"/>
      <c r="H148" s="297"/>
      <c r="I148" s="297"/>
      <c r="J148" s="297"/>
      <c r="K148" s="321"/>
    </row>
    <row r="149" spans="2:11" ht="15" customHeight="1">
      <c r="B149" s="300"/>
      <c r="C149" s="325" t="s">
        <v>787</v>
      </c>
      <c r="D149" s="280"/>
      <c r="E149" s="280"/>
      <c r="F149" s="326" t="s">
        <v>784</v>
      </c>
      <c r="G149" s="280"/>
      <c r="H149" s="325" t="s">
        <v>823</v>
      </c>
      <c r="I149" s="325" t="s">
        <v>786</v>
      </c>
      <c r="J149" s="325">
        <v>120</v>
      </c>
      <c r="K149" s="321"/>
    </row>
    <row r="150" spans="2:11" ht="15" customHeight="1">
      <c r="B150" s="300"/>
      <c r="C150" s="325" t="s">
        <v>832</v>
      </c>
      <c r="D150" s="280"/>
      <c r="E150" s="280"/>
      <c r="F150" s="326" t="s">
        <v>784</v>
      </c>
      <c r="G150" s="280"/>
      <c r="H150" s="325" t="s">
        <v>843</v>
      </c>
      <c r="I150" s="325" t="s">
        <v>786</v>
      </c>
      <c r="J150" s="325" t="s">
        <v>834</v>
      </c>
      <c r="K150" s="321"/>
    </row>
    <row r="151" spans="2:11" ht="15" customHeight="1">
      <c r="B151" s="300"/>
      <c r="C151" s="325" t="s">
        <v>733</v>
      </c>
      <c r="D151" s="280"/>
      <c r="E151" s="280"/>
      <c r="F151" s="326" t="s">
        <v>784</v>
      </c>
      <c r="G151" s="280"/>
      <c r="H151" s="325" t="s">
        <v>844</v>
      </c>
      <c r="I151" s="325" t="s">
        <v>786</v>
      </c>
      <c r="J151" s="325" t="s">
        <v>834</v>
      </c>
      <c r="K151" s="321"/>
    </row>
    <row r="152" spans="2:11" ht="15" customHeight="1">
      <c r="B152" s="300"/>
      <c r="C152" s="325" t="s">
        <v>789</v>
      </c>
      <c r="D152" s="280"/>
      <c r="E152" s="280"/>
      <c r="F152" s="326" t="s">
        <v>790</v>
      </c>
      <c r="G152" s="280"/>
      <c r="H152" s="325" t="s">
        <v>823</v>
      </c>
      <c r="I152" s="325" t="s">
        <v>786</v>
      </c>
      <c r="J152" s="325">
        <v>50</v>
      </c>
      <c r="K152" s="321"/>
    </row>
    <row r="153" spans="2:11" ht="15" customHeight="1">
      <c r="B153" s="300"/>
      <c r="C153" s="325" t="s">
        <v>792</v>
      </c>
      <c r="D153" s="280"/>
      <c r="E153" s="280"/>
      <c r="F153" s="326" t="s">
        <v>784</v>
      </c>
      <c r="G153" s="280"/>
      <c r="H153" s="325" t="s">
        <v>823</v>
      </c>
      <c r="I153" s="325" t="s">
        <v>794</v>
      </c>
      <c r="J153" s="325"/>
      <c r="K153" s="321"/>
    </row>
    <row r="154" spans="2:11" ht="15" customHeight="1">
      <c r="B154" s="300"/>
      <c r="C154" s="325" t="s">
        <v>803</v>
      </c>
      <c r="D154" s="280"/>
      <c r="E154" s="280"/>
      <c r="F154" s="326" t="s">
        <v>790</v>
      </c>
      <c r="G154" s="280"/>
      <c r="H154" s="325" t="s">
        <v>823</v>
      </c>
      <c r="I154" s="325" t="s">
        <v>786</v>
      </c>
      <c r="J154" s="325">
        <v>50</v>
      </c>
      <c r="K154" s="321"/>
    </row>
    <row r="155" spans="2:11" ht="15" customHeight="1">
      <c r="B155" s="300"/>
      <c r="C155" s="325" t="s">
        <v>811</v>
      </c>
      <c r="D155" s="280"/>
      <c r="E155" s="280"/>
      <c r="F155" s="326" t="s">
        <v>790</v>
      </c>
      <c r="G155" s="280"/>
      <c r="H155" s="325" t="s">
        <v>823</v>
      </c>
      <c r="I155" s="325" t="s">
        <v>786</v>
      </c>
      <c r="J155" s="325">
        <v>50</v>
      </c>
      <c r="K155" s="321"/>
    </row>
    <row r="156" spans="2:11" ht="15" customHeight="1">
      <c r="B156" s="300"/>
      <c r="C156" s="325" t="s">
        <v>809</v>
      </c>
      <c r="D156" s="280"/>
      <c r="E156" s="280"/>
      <c r="F156" s="326" t="s">
        <v>790</v>
      </c>
      <c r="G156" s="280"/>
      <c r="H156" s="325" t="s">
        <v>823</v>
      </c>
      <c r="I156" s="325" t="s">
        <v>786</v>
      </c>
      <c r="J156" s="325">
        <v>50</v>
      </c>
      <c r="K156" s="321"/>
    </row>
    <row r="157" spans="2:11" ht="15" customHeight="1">
      <c r="B157" s="300"/>
      <c r="C157" s="325" t="s">
        <v>101</v>
      </c>
      <c r="D157" s="280"/>
      <c r="E157" s="280"/>
      <c r="F157" s="326" t="s">
        <v>784</v>
      </c>
      <c r="G157" s="280"/>
      <c r="H157" s="325" t="s">
        <v>845</v>
      </c>
      <c r="I157" s="325" t="s">
        <v>786</v>
      </c>
      <c r="J157" s="325" t="s">
        <v>846</v>
      </c>
      <c r="K157" s="321"/>
    </row>
    <row r="158" spans="2:11" ht="15" customHeight="1">
      <c r="B158" s="300"/>
      <c r="C158" s="325" t="s">
        <v>847</v>
      </c>
      <c r="D158" s="280"/>
      <c r="E158" s="280"/>
      <c r="F158" s="326" t="s">
        <v>784</v>
      </c>
      <c r="G158" s="280"/>
      <c r="H158" s="325" t="s">
        <v>848</v>
      </c>
      <c r="I158" s="325" t="s">
        <v>818</v>
      </c>
      <c r="J158" s="325"/>
      <c r="K158" s="321"/>
    </row>
    <row r="159" spans="2:11" ht="15" customHeight="1">
      <c r="B159" s="327"/>
      <c r="C159" s="309"/>
      <c r="D159" s="309"/>
      <c r="E159" s="309"/>
      <c r="F159" s="309"/>
      <c r="G159" s="309"/>
      <c r="H159" s="309"/>
      <c r="I159" s="309"/>
      <c r="J159" s="309"/>
      <c r="K159" s="328"/>
    </row>
    <row r="160" spans="2:11" ht="18.75" customHeight="1">
      <c r="B160" s="276"/>
      <c r="C160" s="280"/>
      <c r="D160" s="280"/>
      <c r="E160" s="280"/>
      <c r="F160" s="299"/>
      <c r="G160" s="280"/>
      <c r="H160" s="280"/>
      <c r="I160" s="280"/>
      <c r="J160" s="280"/>
      <c r="K160" s="276"/>
    </row>
    <row r="161" spans="2:11" ht="18.75" customHeight="1">
      <c r="B161" s="286"/>
      <c r="C161" s="286"/>
      <c r="D161" s="286"/>
      <c r="E161" s="286"/>
      <c r="F161" s="286"/>
      <c r="G161" s="286"/>
      <c r="H161" s="286"/>
      <c r="I161" s="286"/>
      <c r="J161" s="286"/>
      <c r="K161" s="286"/>
    </row>
    <row r="162" spans="2:11" ht="7.5" customHeight="1">
      <c r="B162" s="268"/>
      <c r="C162" s="269"/>
      <c r="D162" s="269"/>
      <c r="E162" s="269"/>
      <c r="F162" s="269"/>
      <c r="G162" s="269"/>
      <c r="H162" s="269"/>
      <c r="I162" s="269"/>
      <c r="J162" s="269"/>
      <c r="K162" s="270"/>
    </row>
    <row r="163" spans="2:11" ht="45" customHeight="1">
      <c r="B163" s="271"/>
      <c r="C163" s="394" t="s">
        <v>849</v>
      </c>
      <c r="D163" s="394"/>
      <c r="E163" s="394"/>
      <c r="F163" s="394"/>
      <c r="G163" s="394"/>
      <c r="H163" s="394"/>
      <c r="I163" s="394"/>
      <c r="J163" s="394"/>
      <c r="K163" s="272"/>
    </row>
    <row r="164" spans="2:11" ht="17.25" customHeight="1">
      <c r="B164" s="271"/>
      <c r="C164" s="292" t="s">
        <v>778</v>
      </c>
      <c r="D164" s="292"/>
      <c r="E164" s="292"/>
      <c r="F164" s="292" t="s">
        <v>779</v>
      </c>
      <c r="G164" s="329"/>
      <c r="H164" s="330" t="s">
        <v>119</v>
      </c>
      <c r="I164" s="330" t="s">
        <v>58</v>
      </c>
      <c r="J164" s="292" t="s">
        <v>780</v>
      </c>
      <c r="K164" s="272"/>
    </row>
    <row r="165" spans="2:11" ht="17.25" customHeight="1">
      <c r="B165" s="273"/>
      <c r="C165" s="294" t="s">
        <v>781</v>
      </c>
      <c r="D165" s="294"/>
      <c r="E165" s="294"/>
      <c r="F165" s="295" t="s">
        <v>782</v>
      </c>
      <c r="G165" s="331"/>
      <c r="H165" s="332"/>
      <c r="I165" s="332"/>
      <c r="J165" s="294" t="s">
        <v>783</v>
      </c>
      <c r="K165" s="274"/>
    </row>
    <row r="166" spans="2:11" ht="5.25" customHeight="1">
      <c r="B166" s="300"/>
      <c r="C166" s="297"/>
      <c r="D166" s="297"/>
      <c r="E166" s="297"/>
      <c r="F166" s="297"/>
      <c r="G166" s="298"/>
      <c r="H166" s="297"/>
      <c r="I166" s="297"/>
      <c r="J166" s="297"/>
      <c r="K166" s="321"/>
    </row>
    <row r="167" spans="2:11" ht="15" customHeight="1">
      <c r="B167" s="300"/>
      <c r="C167" s="280" t="s">
        <v>787</v>
      </c>
      <c r="D167" s="280"/>
      <c r="E167" s="280"/>
      <c r="F167" s="299" t="s">
        <v>784</v>
      </c>
      <c r="G167" s="280"/>
      <c r="H167" s="280" t="s">
        <v>823</v>
      </c>
      <c r="I167" s="280" t="s">
        <v>786</v>
      </c>
      <c r="J167" s="280">
        <v>120</v>
      </c>
      <c r="K167" s="321"/>
    </row>
    <row r="168" spans="2:11" ht="15" customHeight="1">
      <c r="B168" s="300"/>
      <c r="C168" s="280" t="s">
        <v>832</v>
      </c>
      <c r="D168" s="280"/>
      <c r="E168" s="280"/>
      <c r="F168" s="299" t="s">
        <v>784</v>
      </c>
      <c r="G168" s="280"/>
      <c r="H168" s="280" t="s">
        <v>833</v>
      </c>
      <c r="I168" s="280" t="s">
        <v>786</v>
      </c>
      <c r="J168" s="280" t="s">
        <v>834</v>
      </c>
      <c r="K168" s="321"/>
    </row>
    <row r="169" spans="2:11" ht="15" customHeight="1">
      <c r="B169" s="300"/>
      <c r="C169" s="280" t="s">
        <v>733</v>
      </c>
      <c r="D169" s="280"/>
      <c r="E169" s="280"/>
      <c r="F169" s="299" t="s">
        <v>784</v>
      </c>
      <c r="G169" s="280"/>
      <c r="H169" s="280" t="s">
        <v>850</v>
      </c>
      <c r="I169" s="280" t="s">
        <v>786</v>
      </c>
      <c r="J169" s="280" t="s">
        <v>834</v>
      </c>
      <c r="K169" s="321"/>
    </row>
    <row r="170" spans="2:11" ht="15" customHeight="1">
      <c r="B170" s="300"/>
      <c r="C170" s="280" t="s">
        <v>789</v>
      </c>
      <c r="D170" s="280"/>
      <c r="E170" s="280"/>
      <c r="F170" s="299" t="s">
        <v>790</v>
      </c>
      <c r="G170" s="280"/>
      <c r="H170" s="280" t="s">
        <v>850</v>
      </c>
      <c r="I170" s="280" t="s">
        <v>786</v>
      </c>
      <c r="J170" s="280">
        <v>50</v>
      </c>
      <c r="K170" s="321"/>
    </row>
    <row r="171" spans="2:11" ht="15" customHeight="1">
      <c r="B171" s="300"/>
      <c r="C171" s="280" t="s">
        <v>792</v>
      </c>
      <c r="D171" s="280"/>
      <c r="E171" s="280"/>
      <c r="F171" s="299" t="s">
        <v>784</v>
      </c>
      <c r="G171" s="280"/>
      <c r="H171" s="280" t="s">
        <v>850</v>
      </c>
      <c r="I171" s="280" t="s">
        <v>794</v>
      </c>
      <c r="J171" s="280"/>
      <c r="K171" s="321"/>
    </row>
    <row r="172" spans="2:11" ht="15" customHeight="1">
      <c r="B172" s="300"/>
      <c r="C172" s="280" t="s">
        <v>803</v>
      </c>
      <c r="D172" s="280"/>
      <c r="E172" s="280"/>
      <c r="F172" s="299" t="s">
        <v>790</v>
      </c>
      <c r="G172" s="280"/>
      <c r="H172" s="280" t="s">
        <v>850</v>
      </c>
      <c r="I172" s="280" t="s">
        <v>786</v>
      </c>
      <c r="J172" s="280">
        <v>50</v>
      </c>
      <c r="K172" s="321"/>
    </row>
    <row r="173" spans="2:11" ht="15" customHeight="1">
      <c r="B173" s="300"/>
      <c r="C173" s="280" t="s">
        <v>811</v>
      </c>
      <c r="D173" s="280"/>
      <c r="E173" s="280"/>
      <c r="F173" s="299" t="s">
        <v>790</v>
      </c>
      <c r="G173" s="280"/>
      <c r="H173" s="280" t="s">
        <v>850</v>
      </c>
      <c r="I173" s="280" t="s">
        <v>786</v>
      </c>
      <c r="J173" s="280">
        <v>50</v>
      </c>
      <c r="K173" s="321"/>
    </row>
    <row r="174" spans="2:11" ht="15" customHeight="1">
      <c r="B174" s="300"/>
      <c r="C174" s="280" t="s">
        <v>809</v>
      </c>
      <c r="D174" s="280"/>
      <c r="E174" s="280"/>
      <c r="F174" s="299" t="s">
        <v>790</v>
      </c>
      <c r="G174" s="280"/>
      <c r="H174" s="280" t="s">
        <v>850</v>
      </c>
      <c r="I174" s="280" t="s">
        <v>786</v>
      </c>
      <c r="J174" s="280">
        <v>50</v>
      </c>
      <c r="K174" s="321"/>
    </row>
    <row r="175" spans="2:11" ht="15" customHeight="1">
      <c r="B175" s="300"/>
      <c r="C175" s="280" t="s">
        <v>118</v>
      </c>
      <c r="D175" s="280"/>
      <c r="E175" s="280"/>
      <c r="F175" s="299" t="s">
        <v>784</v>
      </c>
      <c r="G175" s="280"/>
      <c r="H175" s="280" t="s">
        <v>851</v>
      </c>
      <c r="I175" s="280" t="s">
        <v>852</v>
      </c>
      <c r="J175" s="280"/>
      <c r="K175" s="321"/>
    </row>
    <row r="176" spans="2:11" ht="15" customHeight="1">
      <c r="B176" s="300"/>
      <c r="C176" s="280" t="s">
        <v>58</v>
      </c>
      <c r="D176" s="280"/>
      <c r="E176" s="280"/>
      <c r="F176" s="299" t="s">
        <v>784</v>
      </c>
      <c r="G176" s="280"/>
      <c r="H176" s="280" t="s">
        <v>853</v>
      </c>
      <c r="I176" s="280" t="s">
        <v>854</v>
      </c>
      <c r="J176" s="280">
        <v>1</v>
      </c>
      <c r="K176" s="321"/>
    </row>
    <row r="177" spans="2:11" ht="15" customHeight="1">
      <c r="B177" s="300"/>
      <c r="C177" s="280" t="s">
        <v>54</v>
      </c>
      <c r="D177" s="280"/>
      <c r="E177" s="280"/>
      <c r="F177" s="299" t="s">
        <v>784</v>
      </c>
      <c r="G177" s="280"/>
      <c r="H177" s="280" t="s">
        <v>855</v>
      </c>
      <c r="I177" s="280" t="s">
        <v>786</v>
      </c>
      <c r="J177" s="280">
        <v>20</v>
      </c>
      <c r="K177" s="321"/>
    </row>
    <row r="178" spans="2:11" ht="15" customHeight="1">
      <c r="B178" s="300"/>
      <c r="C178" s="280" t="s">
        <v>119</v>
      </c>
      <c r="D178" s="280"/>
      <c r="E178" s="280"/>
      <c r="F178" s="299" t="s">
        <v>784</v>
      </c>
      <c r="G178" s="280"/>
      <c r="H178" s="280" t="s">
        <v>856</v>
      </c>
      <c r="I178" s="280" t="s">
        <v>786</v>
      </c>
      <c r="J178" s="280">
        <v>255</v>
      </c>
      <c r="K178" s="321"/>
    </row>
    <row r="179" spans="2:11" ht="15" customHeight="1">
      <c r="B179" s="300"/>
      <c r="C179" s="280" t="s">
        <v>120</v>
      </c>
      <c r="D179" s="280"/>
      <c r="E179" s="280"/>
      <c r="F179" s="299" t="s">
        <v>784</v>
      </c>
      <c r="G179" s="280"/>
      <c r="H179" s="280" t="s">
        <v>749</v>
      </c>
      <c r="I179" s="280" t="s">
        <v>786</v>
      </c>
      <c r="J179" s="280">
        <v>10</v>
      </c>
      <c r="K179" s="321"/>
    </row>
    <row r="180" spans="2:11" ht="15" customHeight="1">
      <c r="B180" s="300"/>
      <c r="C180" s="280" t="s">
        <v>121</v>
      </c>
      <c r="D180" s="280"/>
      <c r="E180" s="280"/>
      <c r="F180" s="299" t="s">
        <v>784</v>
      </c>
      <c r="G180" s="280"/>
      <c r="H180" s="280" t="s">
        <v>857</v>
      </c>
      <c r="I180" s="280" t="s">
        <v>818</v>
      </c>
      <c r="J180" s="280"/>
      <c r="K180" s="321"/>
    </row>
    <row r="181" spans="2:11" ht="15" customHeight="1">
      <c r="B181" s="300"/>
      <c r="C181" s="280" t="s">
        <v>858</v>
      </c>
      <c r="D181" s="280"/>
      <c r="E181" s="280"/>
      <c r="F181" s="299" t="s">
        <v>784</v>
      </c>
      <c r="G181" s="280"/>
      <c r="H181" s="280" t="s">
        <v>859</v>
      </c>
      <c r="I181" s="280" t="s">
        <v>818</v>
      </c>
      <c r="J181" s="280"/>
      <c r="K181" s="321"/>
    </row>
    <row r="182" spans="2:11" ht="15" customHeight="1">
      <c r="B182" s="300"/>
      <c r="C182" s="280" t="s">
        <v>847</v>
      </c>
      <c r="D182" s="280"/>
      <c r="E182" s="280"/>
      <c r="F182" s="299" t="s">
        <v>784</v>
      </c>
      <c r="G182" s="280"/>
      <c r="H182" s="280" t="s">
        <v>860</v>
      </c>
      <c r="I182" s="280" t="s">
        <v>818</v>
      </c>
      <c r="J182" s="280"/>
      <c r="K182" s="321"/>
    </row>
    <row r="183" spans="2:11" ht="15" customHeight="1">
      <c r="B183" s="300"/>
      <c r="C183" s="280" t="s">
        <v>123</v>
      </c>
      <c r="D183" s="280"/>
      <c r="E183" s="280"/>
      <c r="F183" s="299" t="s">
        <v>790</v>
      </c>
      <c r="G183" s="280"/>
      <c r="H183" s="280" t="s">
        <v>861</v>
      </c>
      <c r="I183" s="280" t="s">
        <v>786</v>
      </c>
      <c r="J183" s="280">
        <v>50</v>
      </c>
      <c r="K183" s="321"/>
    </row>
    <row r="184" spans="2:11" ht="15" customHeight="1">
      <c r="B184" s="300"/>
      <c r="C184" s="280" t="s">
        <v>862</v>
      </c>
      <c r="D184" s="280"/>
      <c r="E184" s="280"/>
      <c r="F184" s="299" t="s">
        <v>790</v>
      </c>
      <c r="G184" s="280"/>
      <c r="H184" s="280" t="s">
        <v>863</v>
      </c>
      <c r="I184" s="280" t="s">
        <v>864</v>
      </c>
      <c r="J184" s="280"/>
      <c r="K184" s="321"/>
    </row>
    <row r="185" spans="2:11" ht="15" customHeight="1">
      <c r="B185" s="300"/>
      <c r="C185" s="280" t="s">
        <v>865</v>
      </c>
      <c r="D185" s="280"/>
      <c r="E185" s="280"/>
      <c r="F185" s="299" t="s">
        <v>790</v>
      </c>
      <c r="G185" s="280"/>
      <c r="H185" s="280" t="s">
        <v>866</v>
      </c>
      <c r="I185" s="280" t="s">
        <v>864</v>
      </c>
      <c r="J185" s="280"/>
      <c r="K185" s="321"/>
    </row>
    <row r="186" spans="2:11" ht="15" customHeight="1">
      <c r="B186" s="300"/>
      <c r="C186" s="280" t="s">
        <v>867</v>
      </c>
      <c r="D186" s="280"/>
      <c r="E186" s="280"/>
      <c r="F186" s="299" t="s">
        <v>790</v>
      </c>
      <c r="G186" s="280"/>
      <c r="H186" s="280" t="s">
        <v>868</v>
      </c>
      <c r="I186" s="280" t="s">
        <v>864</v>
      </c>
      <c r="J186" s="280"/>
      <c r="K186" s="321"/>
    </row>
    <row r="187" spans="2:11" ht="15" customHeight="1">
      <c r="B187" s="300"/>
      <c r="C187" s="333" t="s">
        <v>869</v>
      </c>
      <c r="D187" s="280"/>
      <c r="E187" s="280"/>
      <c r="F187" s="299" t="s">
        <v>790</v>
      </c>
      <c r="G187" s="280"/>
      <c r="H187" s="280" t="s">
        <v>870</v>
      </c>
      <c r="I187" s="280" t="s">
        <v>871</v>
      </c>
      <c r="J187" s="334" t="s">
        <v>872</v>
      </c>
      <c r="K187" s="321"/>
    </row>
    <row r="188" spans="2:11" ht="15" customHeight="1">
      <c r="B188" s="300"/>
      <c r="C188" s="285" t="s">
        <v>43</v>
      </c>
      <c r="D188" s="280"/>
      <c r="E188" s="280"/>
      <c r="F188" s="299" t="s">
        <v>784</v>
      </c>
      <c r="G188" s="280"/>
      <c r="H188" s="276" t="s">
        <v>873</v>
      </c>
      <c r="I188" s="280" t="s">
        <v>874</v>
      </c>
      <c r="J188" s="280"/>
      <c r="K188" s="321"/>
    </row>
    <row r="189" spans="2:11" ht="15" customHeight="1">
      <c r="B189" s="300"/>
      <c r="C189" s="285" t="s">
        <v>875</v>
      </c>
      <c r="D189" s="280"/>
      <c r="E189" s="280"/>
      <c r="F189" s="299" t="s">
        <v>784</v>
      </c>
      <c r="G189" s="280"/>
      <c r="H189" s="280" t="s">
        <v>876</v>
      </c>
      <c r="I189" s="280" t="s">
        <v>818</v>
      </c>
      <c r="J189" s="280"/>
      <c r="K189" s="321"/>
    </row>
    <row r="190" spans="2:11" ht="15" customHeight="1">
      <c r="B190" s="300"/>
      <c r="C190" s="285" t="s">
        <v>877</v>
      </c>
      <c r="D190" s="280"/>
      <c r="E190" s="280"/>
      <c r="F190" s="299" t="s">
        <v>784</v>
      </c>
      <c r="G190" s="280"/>
      <c r="H190" s="280" t="s">
        <v>878</v>
      </c>
      <c r="I190" s="280" t="s">
        <v>818</v>
      </c>
      <c r="J190" s="280"/>
      <c r="K190" s="321"/>
    </row>
    <row r="191" spans="2:11" ht="15" customHeight="1">
      <c r="B191" s="300"/>
      <c r="C191" s="285" t="s">
        <v>879</v>
      </c>
      <c r="D191" s="280"/>
      <c r="E191" s="280"/>
      <c r="F191" s="299" t="s">
        <v>790</v>
      </c>
      <c r="G191" s="280"/>
      <c r="H191" s="280" t="s">
        <v>880</v>
      </c>
      <c r="I191" s="280" t="s">
        <v>818</v>
      </c>
      <c r="J191" s="280"/>
      <c r="K191" s="321"/>
    </row>
    <row r="192" spans="2:11" ht="15" customHeight="1">
      <c r="B192" s="327"/>
      <c r="C192" s="335"/>
      <c r="D192" s="309"/>
      <c r="E192" s="309"/>
      <c r="F192" s="309"/>
      <c r="G192" s="309"/>
      <c r="H192" s="309"/>
      <c r="I192" s="309"/>
      <c r="J192" s="309"/>
      <c r="K192" s="328"/>
    </row>
    <row r="193" spans="2:11" ht="18.75" customHeight="1">
      <c r="B193" s="276"/>
      <c r="C193" s="280"/>
      <c r="D193" s="280"/>
      <c r="E193" s="280"/>
      <c r="F193" s="299"/>
      <c r="G193" s="280"/>
      <c r="H193" s="280"/>
      <c r="I193" s="280"/>
      <c r="J193" s="280"/>
      <c r="K193" s="276"/>
    </row>
    <row r="194" spans="2:11" ht="18.75" customHeight="1">
      <c r="B194" s="276"/>
      <c r="C194" s="280"/>
      <c r="D194" s="280"/>
      <c r="E194" s="280"/>
      <c r="F194" s="299"/>
      <c r="G194" s="280"/>
      <c r="H194" s="280"/>
      <c r="I194" s="280"/>
      <c r="J194" s="280"/>
      <c r="K194" s="276"/>
    </row>
    <row r="195" spans="2:11" ht="18.75" customHeight="1">
      <c r="B195" s="286"/>
      <c r="C195" s="286"/>
      <c r="D195" s="286"/>
      <c r="E195" s="286"/>
      <c r="F195" s="286"/>
      <c r="G195" s="286"/>
      <c r="H195" s="286"/>
      <c r="I195" s="286"/>
      <c r="J195" s="286"/>
      <c r="K195" s="286"/>
    </row>
    <row r="196" spans="2:11" ht="13.5">
      <c r="B196" s="268"/>
      <c r="C196" s="269"/>
      <c r="D196" s="269"/>
      <c r="E196" s="269"/>
      <c r="F196" s="269"/>
      <c r="G196" s="269"/>
      <c r="H196" s="269"/>
      <c r="I196" s="269"/>
      <c r="J196" s="269"/>
      <c r="K196" s="270"/>
    </row>
    <row r="197" spans="2:11" ht="21">
      <c r="B197" s="271"/>
      <c r="C197" s="394" t="s">
        <v>881</v>
      </c>
      <c r="D197" s="394"/>
      <c r="E197" s="394"/>
      <c r="F197" s="394"/>
      <c r="G197" s="394"/>
      <c r="H197" s="394"/>
      <c r="I197" s="394"/>
      <c r="J197" s="394"/>
      <c r="K197" s="272"/>
    </row>
    <row r="198" spans="2:11" ht="25.5" customHeight="1">
      <c r="B198" s="271"/>
      <c r="C198" s="336" t="s">
        <v>882</v>
      </c>
      <c r="D198" s="336"/>
      <c r="E198" s="336"/>
      <c r="F198" s="336" t="s">
        <v>883</v>
      </c>
      <c r="G198" s="337"/>
      <c r="H198" s="393" t="s">
        <v>884</v>
      </c>
      <c r="I198" s="393"/>
      <c r="J198" s="393"/>
      <c r="K198" s="272"/>
    </row>
    <row r="199" spans="2:11" ht="5.25" customHeight="1">
      <c r="B199" s="300"/>
      <c r="C199" s="297"/>
      <c r="D199" s="297"/>
      <c r="E199" s="297"/>
      <c r="F199" s="297"/>
      <c r="G199" s="280"/>
      <c r="H199" s="297"/>
      <c r="I199" s="297"/>
      <c r="J199" s="297"/>
      <c r="K199" s="321"/>
    </row>
    <row r="200" spans="2:11" ht="15" customHeight="1">
      <c r="B200" s="300"/>
      <c r="C200" s="280" t="s">
        <v>874</v>
      </c>
      <c r="D200" s="280"/>
      <c r="E200" s="280"/>
      <c r="F200" s="299" t="s">
        <v>44</v>
      </c>
      <c r="G200" s="280"/>
      <c r="H200" s="391" t="s">
        <v>885</v>
      </c>
      <c r="I200" s="391"/>
      <c r="J200" s="391"/>
      <c r="K200" s="321"/>
    </row>
    <row r="201" spans="2:11" ht="15" customHeight="1">
      <c r="B201" s="300"/>
      <c r="C201" s="306"/>
      <c r="D201" s="280"/>
      <c r="E201" s="280"/>
      <c r="F201" s="299" t="s">
        <v>45</v>
      </c>
      <c r="G201" s="280"/>
      <c r="H201" s="391" t="s">
        <v>886</v>
      </c>
      <c r="I201" s="391"/>
      <c r="J201" s="391"/>
      <c r="K201" s="321"/>
    </row>
    <row r="202" spans="2:11" ht="15" customHeight="1">
      <c r="B202" s="300"/>
      <c r="C202" s="306"/>
      <c r="D202" s="280"/>
      <c r="E202" s="280"/>
      <c r="F202" s="299" t="s">
        <v>48</v>
      </c>
      <c r="G202" s="280"/>
      <c r="H202" s="391" t="s">
        <v>887</v>
      </c>
      <c r="I202" s="391"/>
      <c r="J202" s="391"/>
      <c r="K202" s="321"/>
    </row>
    <row r="203" spans="2:11" ht="15" customHeight="1">
      <c r="B203" s="300"/>
      <c r="C203" s="280"/>
      <c r="D203" s="280"/>
      <c r="E203" s="280"/>
      <c r="F203" s="299" t="s">
        <v>46</v>
      </c>
      <c r="G203" s="280"/>
      <c r="H203" s="391" t="s">
        <v>888</v>
      </c>
      <c r="I203" s="391"/>
      <c r="J203" s="391"/>
      <c r="K203" s="321"/>
    </row>
    <row r="204" spans="2:11" ht="15" customHeight="1">
      <c r="B204" s="300"/>
      <c r="C204" s="280"/>
      <c r="D204" s="280"/>
      <c r="E204" s="280"/>
      <c r="F204" s="299" t="s">
        <v>47</v>
      </c>
      <c r="G204" s="280"/>
      <c r="H204" s="391" t="s">
        <v>889</v>
      </c>
      <c r="I204" s="391"/>
      <c r="J204" s="391"/>
      <c r="K204" s="321"/>
    </row>
    <row r="205" spans="2:11" ht="15" customHeight="1">
      <c r="B205" s="300"/>
      <c r="C205" s="280"/>
      <c r="D205" s="280"/>
      <c r="E205" s="280"/>
      <c r="F205" s="299"/>
      <c r="G205" s="280"/>
      <c r="H205" s="280"/>
      <c r="I205" s="280"/>
      <c r="J205" s="280"/>
      <c r="K205" s="321"/>
    </row>
    <row r="206" spans="2:11" ht="15" customHeight="1">
      <c r="B206" s="300"/>
      <c r="C206" s="280" t="s">
        <v>830</v>
      </c>
      <c r="D206" s="280"/>
      <c r="E206" s="280"/>
      <c r="F206" s="299" t="s">
        <v>80</v>
      </c>
      <c r="G206" s="280"/>
      <c r="H206" s="391" t="s">
        <v>890</v>
      </c>
      <c r="I206" s="391"/>
      <c r="J206" s="391"/>
      <c r="K206" s="321"/>
    </row>
    <row r="207" spans="2:11" ht="15" customHeight="1">
      <c r="B207" s="300"/>
      <c r="C207" s="306"/>
      <c r="D207" s="280"/>
      <c r="E207" s="280"/>
      <c r="F207" s="299" t="s">
        <v>729</v>
      </c>
      <c r="G207" s="280"/>
      <c r="H207" s="391" t="s">
        <v>730</v>
      </c>
      <c r="I207" s="391"/>
      <c r="J207" s="391"/>
      <c r="K207" s="321"/>
    </row>
    <row r="208" spans="2:11" ht="15" customHeight="1">
      <c r="B208" s="300"/>
      <c r="C208" s="280"/>
      <c r="D208" s="280"/>
      <c r="E208" s="280"/>
      <c r="F208" s="299" t="s">
        <v>727</v>
      </c>
      <c r="G208" s="280"/>
      <c r="H208" s="391" t="s">
        <v>891</v>
      </c>
      <c r="I208" s="391"/>
      <c r="J208" s="391"/>
      <c r="K208" s="321"/>
    </row>
    <row r="209" spans="2:11" ht="15" customHeight="1">
      <c r="B209" s="338"/>
      <c r="C209" s="306"/>
      <c r="D209" s="306"/>
      <c r="E209" s="306"/>
      <c r="F209" s="299" t="s">
        <v>731</v>
      </c>
      <c r="G209" s="285"/>
      <c r="H209" s="392" t="s">
        <v>732</v>
      </c>
      <c r="I209" s="392"/>
      <c r="J209" s="392"/>
      <c r="K209" s="339"/>
    </row>
    <row r="210" spans="2:11" ht="15" customHeight="1">
      <c r="B210" s="338"/>
      <c r="C210" s="306"/>
      <c r="D210" s="306"/>
      <c r="E210" s="306"/>
      <c r="F210" s="299" t="s">
        <v>398</v>
      </c>
      <c r="G210" s="285"/>
      <c r="H210" s="392" t="s">
        <v>892</v>
      </c>
      <c r="I210" s="392"/>
      <c r="J210" s="392"/>
      <c r="K210" s="339"/>
    </row>
    <row r="211" spans="2:11" ht="15" customHeight="1">
      <c r="B211" s="338"/>
      <c r="C211" s="306"/>
      <c r="D211" s="306"/>
      <c r="E211" s="306"/>
      <c r="F211" s="340"/>
      <c r="G211" s="285"/>
      <c r="H211" s="341"/>
      <c r="I211" s="341"/>
      <c r="J211" s="341"/>
      <c r="K211" s="339"/>
    </row>
    <row r="212" spans="2:11" ht="15" customHeight="1">
      <c r="B212" s="338"/>
      <c r="C212" s="280" t="s">
        <v>854</v>
      </c>
      <c r="D212" s="306"/>
      <c r="E212" s="306"/>
      <c r="F212" s="299">
        <v>1</v>
      </c>
      <c r="G212" s="285"/>
      <c r="H212" s="392" t="s">
        <v>893</v>
      </c>
      <c r="I212" s="392"/>
      <c r="J212" s="392"/>
      <c r="K212" s="339"/>
    </row>
    <row r="213" spans="2:11" ht="15" customHeight="1">
      <c r="B213" s="338"/>
      <c r="C213" s="306"/>
      <c r="D213" s="306"/>
      <c r="E213" s="306"/>
      <c r="F213" s="299">
        <v>2</v>
      </c>
      <c r="G213" s="285"/>
      <c r="H213" s="392" t="s">
        <v>894</v>
      </c>
      <c r="I213" s="392"/>
      <c r="J213" s="392"/>
      <c r="K213" s="339"/>
    </row>
    <row r="214" spans="2:11" ht="15" customHeight="1">
      <c r="B214" s="338"/>
      <c r="C214" s="306"/>
      <c r="D214" s="306"/>
      <c r="E214" s="306"/>
      <c r="F214" s="299">
        <v>3</v>
      </c>
      <c r="G214" s="285"/>
      <c r="H214" s="392" t="s">
        <v>895</v>
      </c>
      <c r="I214" s="392"/>
      <c r="J214" s="392"/>
      <c r="K214" s="339"/>
    </row>
    <row r="215" spans="2:11" ht="15" customHeight="1">
      <c r="B215" s="338"/>
      <c r="C215" s="306"/>
      <c r="D215" s="306"/>
      <c r="E215" s="306"/>
      <c r="F215" s="299">
        <v>4</v>
      </c>
      <c r="G215" s="285"/>
      <c r="H215" s="392" t="s">
        <v>896</v>
      </c>
      <c r="I215" s="392"/>
      <c r="J215" s="392"/>
      <c r="K215" s="339"/>
    </row>
    <row r="216" spans="2:11" ht="12.75" customHeight="1">
      <c r="B216" s="342"/>
      <c r="C216" s="343"/>
      <c r="D216" s="343"/>
      <c r="E216" s="343"/>
      <c r="F216" s="343"/>
      <c r="G216" s="343"/>
      <c r="H216" s="343"/>
      <c r="I216" s="343"/>
      <c r="J216" s="343"/>
      <c r="K216" s="344"/>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Jeništa Miroslav</dc:creator>
  <cp:keywords/>
  <dc:description/>
  <cp:lastModifiedBy>čertík Bertík</cp:lastModifiedBy>
  <dcterms:created xsi:type="dcterms:W3CDTF">2018-03-22T06:44:32Z</dcterms:created>
  <dcterms:modified xsi:type="dcterms:W3CDTF">2018-03-22T06:44:46Z</dcterms:modified>
  <cp:category/>
  <cp:version/>
  <cp:contentType/>
  <cp:contentStatus/>
</cp:coreProperties>
</file>