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01 - Rozvody NN" sheetId="2" r:id="rId2"/>
    <sheet name="02 - Slaboproud" sheetId="3" r:id="rId3"/>
    <sheet name="Pokyny pro vyplnění" sheetId="4" r:id="rId4"/>
  </sheets>
  <definedNames>
    <definedName name="_xlnm._FilterDatabase" localSheetId="1" hidden="1">'01 - Rozvody NN'!$C$91:$K$244</definedName>
    <definedName name="_xlnm._FilterDatabase" localSheetId="2" hidden="1">'02 - Slaboproud'!$C$90:$K$170</definedName>
    <definedName name="_xlnm.Print_Area" localSheetId="1">'01 - Rozvody NN'!$C$4:$J$36,'01 - Rozvody NN'!$C$42:$J$73,'01 - Rozvody NN'!$C$79:$K$244</definedName>
    <definedName name="_xlnm.Print_Area" localSheetId="2">'02 - Slaboproud'!$C$4:$J$36,'02 - Slaboproud'!$C$42:$J$72,'02 - Slaboproud'!$C$78:$K$170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Rozvody NN'!$91:$91</definedName>
    <definedName name="_xlnm.Print_Titles" localSheetId="2">'02 - Slaboproud'!$90:$90</definedName>
  </definedNames>
  <calcPr calcId="145621"/>
</workbook>
</file>

<file path=xl/sharedStrings.xml><?xml version="1.0" encoding="utf-8"?>
<sst xmlns="http://schemas.openxmlformats.org/spreadsheetml/2006/main" count="3985" uniqueCount="845">
  <si>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</si>
  <si>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</si>
  <si>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</si>
  <si>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</si>
  <si>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</si>
  <si>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</si>
  <si>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</si>
  <si>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{b42e986e-bce8-4907-a1d3-d3cd5eea7008}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</si>
  <si>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</si>
  <si>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</si>
  <si>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</si>
  <si>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</si>
  <si>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</si>
  <si>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</si>
  <si>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</si>
  <si>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</si>
  <si>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04a-2018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</si>
  <si>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</si>
  <si>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</si>
  <si>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DDM Smetanova - elektroinstalace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</si>
  <si>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</si>
  <si>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</si>
  <si>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</si>
  <si>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</si>
  <si>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</si>
  <si>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</si>
  <si>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</si>
  <si>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</si>
  <si>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3. 1. 2018</t>
  </si>
  <si>
    <t>10</t>
  </si>
  <si>
    <t>100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</si>
  <si>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</si>
  <si>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</si>
  <si>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</si>
  <si>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</si>
  <si>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</si>
  <si>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</si>
  <si>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</si>
  <si>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Ing. Ota Pour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</si>
  <si>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</si>
  <si>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</si>
  <si>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</si>
  <si>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</si>
  <si>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</si>
  <si>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</si>
  <si>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</si>
  <si>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</si>
  <si>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</si>
  <si>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</si>
  <si>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</si>
  <si>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</si>
  <si>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</si>
  <si>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</si>
  <si>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</si>
  <si>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</si>
  <si>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</si>
  <si>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</si>
  <si>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</si>
  <si>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</si>
  <si>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</si>
  <si>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</si>
  <si>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</si>
  <si>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</si>
  <si>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</si>
  <si>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</si>
  <si>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</si>
  <si>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</si>
  <si>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</si>
  <si>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</si>
  <si>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</si>
  <si>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</si>
  <si>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</si>
  <si>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</si>
  <si>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</si>
  <si>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</si>
  <si>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</si>
  <si>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</si>
  <si>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</si>
  <si>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</si>
  <si>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</si>
  <si>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</si>
  <si>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Rozvody NN</t>
  </si>
  <si>
    <t>STA</t>
  </si>
  <si>
    <t>{d900d31f-225f-460a-959e-df1309d4f8ba}</t>
  </si>
  <si>
    <t>2</t>
  </si>
  <si>
    <t>02</t>
  </si>
  <si>
    <t>Slaboproud</t>
  </si>
  <si>
    <t>{544f1c18-63b2-4f6b-a927-8358d8853b0e}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</si>
  <si>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</si>
  <si>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</si>
  <si>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</si>
  <si>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</si>
  <si>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</si>
  <si>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</si>
  <si>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</si>
  <si>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Rozvody NN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</si>
  <si>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</si>
  <si>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</si>
  <si>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</si>
  <si>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</si>
  <si>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</si>
  <si>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</si>
  <si>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</si>
  <si>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</si>
  <si>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</si>
  <si>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</si>
  <si>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</si>
  <si>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</si>
  <si>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</si>
  <si>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</si>
  <si>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</si>
  <si>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</si>
  <si>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</si>
  <si>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</si>
  <si>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</si>
  <si>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</si>
  <si>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</si>
  <si>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</si>
  <si>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</si>
  <si>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</si>
  <si>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</si>
  <si>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</si>
  <si>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</si>
  <si>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</si>
  <si>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</si>
  <si>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</si>
  <si>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</si>
  <si>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</si>
  <si>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</si>
  <si>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</si>
  <si>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</si>
  <si>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</si>
  <si>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</si>
  <si>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</si>
  <si>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</si>
  <si>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</si>
  <si>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134</t>
  </si>
  <si>
    <t>K</t>
  </si>
  <si>
    <t>611325121</t>
  </si>
  <si>
    <t>Vápenocementová nebo vápenná omítka rýh štuková ve stropech, šířky rýhy do 150 mm</t>
  </si>
  <si>
    <t>m2</t>
  </si>
  <si>
    <t>CS ÚRS 2017 01</t>
  </si>
  <si>
    <t>4</t>
  </si>
  <si>
    <t>1505828973</t>
  </si>
  <si>
    <t>135</t>
  </si>
  <si>
    <t>612321141</t>
  </si>
  <si>
    <t>Omítka vápenocementová vnitřních ploch nanášená ručně dvouvrstvá, tloušťky jádrové omítky do 10 mm a tloušťky štuku do 3 mm štuková svislých konstrukcí stěn</t>
  </si>
  <si>
    <t>994060748</t>
  </si>
  <si>
    <t>PSC</t>
  </si>
  <si>
    <t xml:space="preserve">Poznámka k souboru cen:
1. Pro ocenění nanášení omítek v tloušťce jádrové omítky přes 10 mm se použije příplatek za každých dalších i započatých 5 mm. 2. Omítky stropních konstrukcí nanášené na pletivo se oceňují cenami omítek žebrových stropů nebo osamělých trámů. 3. Podkladní a spojovací vrstvy se oceňují cenami souboru cen 61.13-1... této části katalogu. </t>
  </si>
  <si>
    <t>133</t>
  </si>
  <si>
    <t>612325121</t>
  </si>
  <si>
    <t>Vápenocementová nebo vápenná omítka rýh štuková ve stěnách, šířky rýhy do 150 mm</t>
  </si>
  <si>
    <t>169327827</t>
  </si>
  <si>
    <t>9</t>
  </si>
  <si>
    <t>Ostatní konstrukce a práce, bourání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</si>
  <si>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</si>
  <si>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</si>
  <si>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kus</t>
  </si>
  <si>
    <t>971033148</t>
  </si>
  <si>
    <t>Vybourání otvorů ve zdivu cihelném D do 150 mm na MVC nebo MV tl do 300 mm</t>
  </si>
  <si>
    <t>3</t>
  </si>
  <si>
    <t>973031324</t>
  </si>
  <si>
    <t>Vysekání výklenků nebo kapes ve zdivu z cihel na maltu vápennou nebo vápenocementovou kapes, plochy do 0,10 m2, hl. do 150 mm</t>
  </si>
  <si>
    <t>974082212</t>
  </si>
  <si>
    <t>Vysekání rýh pro vodiče v omítce cementové stěn, šířky do 30 mm</t>
  </si>
  <si>
    <t>m</t>
  </si>
  <si>
    <t>8</t>
  </si>
  <si>
    <t>P</t>
  </si>
  <si>
    <t>Poznámka k položce:
Rýhy budou provedeny drážkovačkou</t>
  </si>
  <si>
    <t>5</t>
  </si>
  <si>
    <t>974082214</t>
  </si>
  <si>
    <t>Vysekání rýh pro vodiče v omítce cementové stěn, šířky do 70 mm</t>
  </si>
  <si>
    <t>PSV</t>
  </si>
  <si>
    <t>Práce a dodávky PSV</t>
  </si>
  <si>
    <t>740</t>
  </si>
  <si>
    <t>Elektromontáže - zkoušky a revize</t>
  </si>
  <si>
    <t>740991200</t>
  </si>
  <si>
    <t>Celková prohlídka elektrického rozvodu a zařízení do 0,75 milionu Kč</t>
  </si>
  <si>
    <t>12</t>
  </si>
  <si>
    <t>742</t>
  </si>
  <si>
    <t>Elektromontáže - rozvodný systém</t>
  </si>
  <si>
    <t>7</t>
  </si>
  <si>
    <t>742231100</t>
  </si>
  <si>
    <t>Montáž rozvodné skříně do 50 kg</t>
  </si>
  <si>
    <t>ks</t>
  </si>
  <si>
    <t>14</t>
  </si>
  <si>
    <t>M</t>
  </si>
  <si>
    <t>35711715R</t>
  </si>
  <si>
    <t>Rozvaděč R0.1 - viz výkres č. E-07</t>
  </si>
  <si>
    <t>16</t>
  </si>
  <si>
    <t>35711716R</t>
  </si>
  <si>
    <t>Rozvaděč R1.1 - viz výkres č. E-06</t>
  </si>
  <si>
    <t>18</t>
  </si>
  <si>
    <t>35711717R</t>
  </si>
  <si>
    <t>Rozvaděč R2.1 - viz výkres č. E-08</t>
  </si>
  <si>
    <t>20</t>
  </si>
  <si>
    <t>11</t>
  </si>
  <si>
    <t>35711718R</t>
  </si>
  <si>
    <t>Rozvaděč R3.1 - viz výkres č. E-09</t>
  </si>
  <si>
    <t>22</t>
  </si>
  <si>
    <t>35711719R</t>
  </si>
  <si>
    <t>Přípojnice hlavního pospojení</t>
  </si>
  <si>
    <t>24</t>
  </si>
  <si>
    <t>13</t>
  </si>
  <si>
    <t>35711289R</t>
  </si>
  <si>
    <t>Přípojnice lokálního pospojení</t>
  </si>
  <si>
    <t>26</t>
  </si>
  <si>
    <t>74281111R</t>
  </si>
  <si>
    <t>Koordinace s provozovatelem / investorem</t>
  </si>
  <si>
    <t>hod</t>
  </si>
  <si>
    <t>28</t>
  </si>
  <si>
    <t>743</t>
  </si>
  <si>
    <t>Elektromontáže - hrubá montáž</t>
  </si>
  <si>
    <t>743112115</t>
  </si>
  <si>
    <t>Montáž trubka plastová ohebná D 23 mm uložená pevně</t>
  </si>
  <si>
    <t>30</t>
  </si>
  <si>
    <t>345710510</t>
  </si>
  <si>
    <t>trubka elektroinstalační ohebná EN 500 86-1141 D 22,9/28,5 mm</t>
  </si>
  <si>
    <t>32</t>
  </si>
  <si>
    <t>17</t>
  </si>
  <si>
    <t>743112117</t>
  </si>
  <si>
    <t>Montáž trubka plastová ohebná D 36 mm uložená pevně</t>
  </si>
  <si>
    <t>34</t>
  </si>
  <si>
    <t>345710940</t>
  </si>
  <si>
    <t>trubka elektroinstalační tuhá z PVC D 28,6/32 mm, délka 3 m</t>
  </si>
  <si>
    <t>36</t>
  </si>
  <si>
    <t>19</t>
  </si>
  <si>
    <t>743112156</t>
  </si>
  <si>
    <t>Lišta LV 25x25 mm</t>
  </si>
  <si>
    <t>38</t>
  </si>
  <si>
    <t>345710018</t>
  </si>
  <si>
    <t>40</t>
  </si>
  <si>
    <t>743411111</t>
  </si>
  <si>
    <t>Montáž krabice zapuštěná plastová kruhová typ KU68/2-1902, KO125</t>
  </si>
  <si>
    <t>42</t>
  </si>
  <si>
    <t>345715110</t>
  </si>
  <si>
    <t>krabice přístrojová instalační 500 V, D 69 mm x 30mm</t>
  </si>
  <si>
    <t>44</t>
  </si>
  <si>
    <t>23</t>
  </si>
  <si>
    <t>345715210</t>
  </si>
  <si>
    <t>krabice univerzální rozvodná z PH s víčkem a svorkovnicí krabicovou šroubovací s vodiči 12x4 mm2, D 73,5 mm x 43 mm</t>
  </si>
  <si>
    <t>46</t>
  </si>
  <si>
    <t>345715240</t>
  </si>
  <si>
    <t>krabice přístrojová odbočná s víčkem z PH, 132x132 mm, hloubka 72 mm</t>
  </si>
  <si>
    <t>48</t>
  </si>
  <si>
    <t>25</t>
  </si>
  <si>
    <t>345715841</t>
  </si>
  <si>
    <t>krabice přístrojová odbočná s víčkem z PH / IP40</t>
  </si>
  <si>
    <t>50</t>
  </si>
  <si>
    <t>743411121</t>
  </si>
  <si>
    <t>Montáž krabice zapuštěná plastová čtyřhranná typ KO100, KO125</t>
  </si>
  <si>
    <t>52</t>
  </si>
  <si>
    <t>27</t>
  </si>
  <si>
    <t>10.033.023</t>
  </si>
  <si>
    <t>Krabice  IP65</t>
  </si>
  <si>
    <t>54</t>
  </si>
  <si>
    <t>743611121</t>
  </si>
  <si>
    <t>Montáž vodič uzemňovací drát nebo lano D do 10 mm / v liště / pod omítkou</t>
  </si>
  <si>
    <t>56</t>
  </si>
  <si>
    <t>29</t>
  </si>
  <si>
    <t>354410730</t>
  </si>
  <si>
    <t>drát průměr 10 mm FeZn</t>
  </si>
  <si>
    <t>58</t>
  </si>
  <si>
    <t>743622200</t>
  </si>
  <si>
    <t>Montáž svorka hromosvodná typ ST, SJ, SK, SZ, SR01, 02 se 3 šrouby</t>
  </si>
  <si>
    <t>60</t>
  </si>
  <si>
    <t>31</t>
  </si>
  <si>
    <t>354420290</t>
  </si>
  <si>
    <t>svorka uzemnění  SU nerez univerzální</t>
  </si>
  <si>
    <t>62</t>
  </si>
  <si>
    <t>718111222</t>
  </si>
  <si>
    <t>Trubka korugovaná 50/41</t>
  </si>
  <si>
    <t>64</t>
  </si>
  <si>
    <t>33</t>
  </si>
  <si>
    <t>341828522</t>
  </si>
  <si>
    <t>66</t>
  </si>
  <si>
    <t>744</t>
  </si>
  <si>
    <t>Elektromontáže - rozvody vodičů měděných</t>
  </si>
  <si>
    <t>744211111</t>
  </si>
  <si>
    <t>Montáž vodič Cu izolovaný sk.1 do 1 kV žíla 0,35 až 6 mm2 do stěny</t>
  </si>
  <si>
    <t>68</t>
  </si>
  <si>
    <t>35</t>
  </si>
  <si>
    <t>341408256</t>
  </si>
  <si>
    <t>vodič silový s Cu jádrem CY H07 V-U 2,5 mm2</t>
  </si>
  <si>
    <t>70</t>
  </si>
  <si>
    <t>341408258</t>
  </si>
  <si>
    <t>vodič silový s Cu jádrem CY H07 V-U 4 mm2</t>
  </si>
  <si>
    <t>72</t>
  </si>
  <si>
    <t>37</t>
  </si>
  <si>
    <t>341408260</t>
  </si>
  <si>
    <t>vodič silový s Cu jádrem CY H07 V-U 6 mm2</t>
  </si>
  <si>
    <t>74</t>
  </si>
  <si>
    <t>744211112</t>
  </si>
  <si>
    <t>Montáž vodič Cu izolovaný sk.1 do 1 kV žíla 10 až 16 mm2 do stěny</t>
  </si>
  <si>
    <t>76</t>
  </si>
  <si>
    <t>39</t>
  </si>
  <si>
    <t>341408270</t>
  </si>
  <si>
    <t>vodič silový s Cu jádrem CY H07 V-U 10 mm2</t>
  </si>
  <si>
    <t>78</t>
  </si>
  <si>
    <t>744411220</t>
  </si>
  <si>
    <t>Montáž kabel Cu sk.2 do 1 kV do 0,20 kg pod omítku stěn</t>
  </si>
  <si>
    <t>80</t>
  </si>
  <si>
    <t>41</t>
  </si>
  <si>
    <t>341110300</t>
  </si>
  <si>
    <t>kabel silový s Cu jádrem CYKY 3x1,5 mm2</t>
  </si>
  <si>
    <t>82</t>
  </si>
  <si>
    <t>341110050</t>
  </si>
  <si>
    <t>kabel silový s Cu jádrem CYKY 2x1,5 mm2</t>
  </si>
  <si>
    <t>84</t>
  </si>
  <si>
    <t>43</t>
  </si>
  <si>
    <t>744411230</t>
  </si>
  <si>
    <t>Montáž kabel Cu sk.2 do 1 kV do 0,40 kg pod omítku stěn</t>
  </si>
  <si>
    <t>86</t>
  </si>
  <si>
    <t>341110380</t>
  </si>
  <si>
    <t>kabel silový s Cu jádrem CYKY 5x1,5 mm2</t>
  </si>
  <si>
    <t>88</t>
  </si>
  <si>
    <t>45</t>
  </si>
  <si>
    <t>341110382</t>
  </si>
  <si>
    <t>kabel silový s Cu jádrem CYKY 7x1,5 mm2</t>
  </si>
  <si>
    <t>90</t>
  </si>
  <si>
    <t>341110940</t>
  </si>
  <si>
    <t>kabel silový s Cu jádrem CYKY 5x2,5 mm2</t>
  </si>
  <si>
    <t>92</t>
  </si>
  <si>
    <t>47</t>
  </si>
  <si>
    <t>341110360</t>
  </si>
  <si>
    <t>kabel silový s Cu jádrem CYKY 3x2,5 mm2</t>
  </si>
  <si>
    <t>94</t>
  </si>
  <si>
    <t>744411260</t>
  </si>
  <si>
    <t>Montáž kabel Cu sk.2 do 1 kV do 1,10 kg pod omítku stěn</t>
  </si>
  <si>
    <t>96</t>
  </si>
  <si>
    <t>49</t>
  </si>
  <si>
    <t>10300124</t>
  </si>
  <si>
    <t>kabel silový s Cu jádrem CYKY 5x6 mm2</t>
  </si>
  <si>
    <t>98</t>
  </si>
  <si>
    <t>10358185R</t>
  </si>
  <si>
    <t>kabel silový s Cu jásrem CYKY 5x10mm2</t>
  </si>
  <si>
    <t>746</t>
  </si>
  <si>
    <t>Elektromontáže - soubory pro vodiče</t>
  </si>
  <si>
    <t>51</t>
  </si>
  <si>
    <t>746211110</t>
  </si>
  <si>
    <t>Ukončení vodič izolovaný do 2,5mm2 v rozváděči nebo na přístroji</t>
  </si>
  <si>
    <t>102</t>
  </si>
  <si>
    <t>21000118</t>
  </si>
  <si>
    <t>SVORKA  3x2,5 ORANZ. ROZEBIRATELNA</t>
  </si>
  <si>
    <t>104</t>
  </si>
  <si>
    <t>53</t>
  </si>
  <si>
    <t>21060624</t>
  </si>
  <si>
    <t>SVORKA WAGO 221-415 5x2,5</t>
  </si>
  <si>
    <t>106</t>
  </si>
  <si>
    <t>68500231</t>
  </si>
  <si>
    <t>SVORKA ST 5 NA POTRUBI</t>
  </si>
  <si>
    <t>108</t>
  </si>
  <si>
    <t>55</t>
  </si>
  <si>
    <t>68500240</t>
  </si>
  <si>
    <t>OZNAC.STITEK C.1</t>
  </si>
  <si>
    <t>110</t>
  </si>
  <si>
    <t>345723090</t>
  </si>
  <si>
    <t>páska stahovací kabelová 3,6x290 mm</t>
  </si>
  <si>
    <t>100 kus</t>
  </si>
  <si>
    <t>112</t>
  </si>
  <si>
    <t>57</t>
  </si>
  <si>
    <t>746211140</t>
  </si>
  <si>
    <t>Ukončení vodič izolovaný do 10 mm2 v rozváděči nebo na přístroji</t>
  </si>
  <si>
    <t>114</t>
  </si>
  <si>
    <t>746211145</t>
  </si>
  <si>
    <t>Ukončení vodič izolovaný do 6 mm2 v rozváděči nebo na přístroji</t>
  </si>
  <si>
    <t>116</t>
  </si>
  <si>
    <t>59</t>
  </si>
  <si>
    <t>746591510</t>
  </si>
  <si>
    <t>Montáž pospojení</t>
  </si>
  <si>
    <t>118</t>
  </si>
  <si>
    <t>10.939.562</t>
  </si>
  <si>
    <t>Sada pro ochranné lokální pospojení lokální</t>
  </si>
  <si>
    <t>KS</t>
  </si>
  <si>
    <t>120</t>
  </si>
  <si>
    <t>747</t>
  </si>
  <si>
    <t>Elektromontáže - kompletace rozvodů</t>
  </si>
  <si>
    <t>61</t>
  </si>
  <si>
    <t>747111111</t>
  </si>
  <si>
    <t>Montáž vypínač nástěnný 1-jednopólový prostředí obyčejné nebo vlhké</t>
  </si>
  <si>
    <t>122</t>
  </si>
  <si>
    <t>345357698</t>
  </si>
  <si>
    <t>spínač jednopólový 10A bílý, IP20</t>
  </si>
  <si>
    <t>124</t>
  </si>
  <si>
    <t>63</t>
  </si>
  <si>
    <t>345357691</t>
  </si>
  <si>
    <t>spínač jednopólový 10A bílý, IP44</t>
  </si>
  <si>
    <t>126</t>
  </si>
  <si>
    <t>747111125</t>
  </si>
  <si>
    <t>Montáž přepínač nástěnný 5-sériový prostředí obyčejné nebo vlhké</t>
  </si>
  <si>
    <t>128</t>
  </si>
  <si>
    <t>65</t>
  </si>
  <si>
    <t>345355781</t>
  </si>
  <si>
    <t>spínač řazení 5 10A  bílý, P20</t>
  </si>
  <si>
    <t>130</t>
  </si>
  <si>
    <t>747111126</t>
  </si>
  <si>
    <t>Montáž přepínač nástěnný 6-střídavý prostředí obyčejné nebo vlhké</t>
  </si>
  <si>
    <t>132</t>
  </si>
  <si>
    <t>67</t>
  </si>
  <si>
    <t>345355554</t>
  </si>
  <si>
    <t>spínač řazení 6 10A bílý IP20</t>
  </si>
  <si>
    <t>747111128</t>
  </si>
  <si>
    <t>Montáž přepínač nástěnný 7-křížový prostředí obyčejné nebo vlhké</t>
  </si>
  <si>
    <t>136</t>
  </si>
  <si>
    <t>69</t>
  </si>
  <si>
    <t>345357128</t>
  </si>
  <si>
    <t>spínač řazení 7 10A  bíý IP20</t>
  </si>
  <si>
    <t>138</t>
  </si>
  <si>
    <t>747111128.1</t>
  </si>
  <si>
    <t>Montáž časové doběhové relé - montáž do krabice KO68 pod vypínač</t>
  </si>
  <si>
    <t>140</t>
  </si>
  <si>
    <t>71</t>
  </si>
  <si>
    <t>345357130</t>
  </si>
  <si>
    <t>přepínač křížový řazení 7 10A bílý, slonová kost</t>
  </si>
  <si>
    <t>142</t>
  </si>
  <si>
    <t>747161060</t>
  </si>
  <si>
    <t>Montáž zásuvka chráněná bezšroubové připojení v krabici L+N+PE dvojí zapojení prostř. základní,vlhké</t>
  </si>
  <si>
    <t>144</t>
  </si>
  <si>
    <t>73</t>
  </si>
  <si>
    <t>34555126R</t>
  </si>
  <si>
    <t>zásuvka dvojnásobná 230V 16A bílá</t>
  </si>
  <si>
    <t>146</t>
  </si>
  <si>
    <t>345551280R</t>
  </si>
  <si>
    <t>zásuvka jednonásobná 230V 16A bílá</t>
  </si>
  <si>
    <t>148</t>
  </si>
  <si>
    <t>75</t>
  </si>
  <si>
    <t>345551240R</t>
  </si>
  <si>
    <t>zásuvka jednonásobná 230V 16A bílá s clonkami</t>
  </si>
  <si>
    <t>150</t>
  </si>
  <si>
    <t>345551275R</t>
  </si>
  <si>
    <t>zásuvka jednonásobná 230V 16A IP44</t>
  </si>
  <si>
    <t>152</t>
  </si>
  <si>
    <t>77</t>
  </si>
  <si>
    <t>747161066</t>
  </si>
  <si>
    <t>Montáž zásuvka chráněná bezšroubové připojení v krabici L+N+PE dvojí zapojení prostř. základní,vlhké s přep.ochranou</t>
  </si>
  <si>
    <t>154</t>
  </si>
  <si>
    <t>345551242R</t>
  </si>
  <si>
    <t>zásuvka jednonásobná 230V 16A bílá s přepěťovou ochranou "D"</t>
  </si>
  <si>
    <t>156</t>
  </si>
  <si>
    <t>79</t>
  </si>
  <si>
    <t>747161340</t>
  </si>
  <si>
    <t>Montáž zásuvek nástěnných šroubové připojení 3L+N+PE se zapojením vodičů</t>
  </si>
  <si>
    <t>158</t>
  </si>
  <si>
    <t>10.038.866</t>
  </si>
  <si>
    <t>Zásuvka 16A/400V 5P IP44 pod omítku</t>
  </si>
  <si>
    <t>160</t>
  </si>
  <si>
    <t>81</t>
  </si>
  <si>
    <t>747165510</t>
  </si>
  <si>
    <t>Regulátor intenzity osvětlení / 1000W</t>
  </si>
  <si>
    <t>162</t>
  </si>
  <si>
    <t>10.048.852R</t>
  </si>
  <si>
    <t>164</t>
  </si>
  <si>
    <t>83</t>
  </si>
  <si>
    <t>7471611558</t>
  </si>
  <si>
    <t>Osoušeš rukou</t>
  </si>
  <si>
    <t>166</t>
  </si>
  <si>
    <t>10.048.942R</t>
  </si>
  <si>
    <t>Osoušeš rukou , max 2300W</t>
  </si>
  <si>
    <t>168</t>
  </si>
  <si>
    <t>85</t>
  </si>
  <si>
    <t>7471557811R</t>
  </si>
  <si>
    <t>Podlahová krabice 6M - komplet</t>
  </si>
  <si>
    <t>170</t>
  </si>
  <si>
    <t>10.048.117R</t>
  </si>
  <si>
    <t>172</t>
  </si>
  <si>
    <t>87</t>
  </si>
  <si>
    <t>747118844R</t>
  </si>
  <si>
    <t>Prodlužovací kabel FLEXO 3x2,5mm2 s koncovkou , d=5m</t>
  </si>
  <si>
    <t>174</t>
  </si>
  <si>
    <t>100541545R</t>
  </si>
  <si>
    <t>176</t>
  </si>
  <si>
    <t>89</t>
  </si>
  <si>
    <t>747995558R</t>
  </si>
  <si>
    <t>Stolní zásuvková rozvodnice na povrch 10M</t>
  </si>
  <si>
    <t>178</t>
  </si>
  <si>
    <t>100545451R</t>
  </si>
  <si>
    <t>180</t>
  </si>
  <si>
    <t>91</t>
  </si>
  <si>
    <t>747991000R</t>
  </si>
  <si>
    <t>Rámeček</t>
  </si>
  <si>
    <t>182</t>
  </si>
  <si>
    <t>100545041R</t>
  </si>
  <si>
    <t>Rámeček jednonásobný</t>
  </si>
  <si>
    <t>184</t>
  </si>
  <si>
    <t>93</t>
  </si>
  <si>
    <t>100545045R</t>
  </si>
  <si>
    <t>Rámeček dvojnásobný</t>
  </si>
  <si>
    <t>186</t>
  </si>
  <si>
    <t>100545050R</t>
  </si>
  <si>
    <t>Rámeček trojnásobný</t>
  </si>
  <si>
    <t>188</t>
  </si>
  <si>
    <t>95</t>
  </si>
  <si>
    <t>100545060R</t>
  </si>
  <si>
    <t>Rámeček čtyřnásobný</t>
  </si>
  <si>
    <t>190</t>
  </si>
  <si>
    <t>100545070R</t>
  </si>
  <si>
    <t>Rámeček pětinásobný</t>
  </si>
  <si>
    <t>192</t>
  </si>
  <si>
    <t>97</t>
  </si>
  <si>
    <t>747995565R</t>
  </si>
  <si>
    <t>Spínač 3/25A pod omítku</t>
  </si>
  <si>
    <t>194</t>
  </si>
  <si>
    <t>100545496R</t>
  </si>
  <si>
    <t>Spínač 3/25A pod omítku IP40</t>
  </si>
  <si>
    <t>196</t>
  </si>
  <si>
    <t>99</t>
  </si>
  <si>
    <t>7471621R</t>
  </si>
  <si>
    <t>Podružný montážní materiál</t>
  </si>
  <si>
    <t>198</t>
  </si>
  <si>
    <t>748</t>
  </si>
  <si>
    <t>Elektromontáže - osvětlovací zařízení a svítidla</t>
  </si>
  <si>
    <t>748121142</t>
  </si>
  <si>
    <t>Montáž svítidlo zářivkové bytové stropní do dvou zdrojů</t>
  </si>
  <si>
    <t>200</t>
  </si>
  <si>
    <t>101</t>
  </si>
  <si>
    <t>34814435R</t>
  </si>
  <si>
    <t>A - Svítidlo LED 27W , kruhové stropní / nástěnné přisazené, IP40</t>
  </si>
  <si>
    <t>202</t>
  </si>
  <si>
    <t>34814433R</t>
  </si>
  <si>
    <t>A/N - Svítidlo LED 27W , kruhové stropní / nástěnné přisazené, IP40 s invertorem</t>
  </si>
  <si>
    <t>204</t>
  </si>
  <si>
    <t>103</t>
  </si>
  <si>
    <t>34814431R</t>
  </si>
  <si>
    <t>A/IR - Svítidlo LED 27W , kruhové stropní / nástěnné přisazené, IP40 s  IR čidlem</t>
  </si>
  <si>
    <t>206</t>
  </si>
  <si>
    <t>34814400R</t>
  </si>
  <si>
    <t>A/N/IR - Svítidlo LED 27W , kruhové stropní / nástěnné přisazené, IP40 s  IR čidlem a s invertorem</t>
  </si>
  <si>
    <t>208</t>
  </si>
  <si>
    <t>105</t>
  </si>
  <si>
    <t>34812500R</t>
  </si>
  <si>
    <t>B - Svítidlo zářivkové 2x54W, T5, , stropní, přisazené, difuzor , IP20</t>
  </si>
  <si>
    <t>210</t>
  </si>
  <si>
    <t>34812548R</t>
  </si>
  <si>
    <t>C - Svítidlo zářivkové 2x36W, T8, , stropní, přisazené, akrylátový kryt , IP65</t>
  </si>
  <si>
    <t>212</t>
  </si>
  <si>
    <t>107</t>
  </si>
  <si>
    <t>34812558R</t>
  </si>
  <si>
    <t>D - Svítidlo zářivkové 2x36W, T8, , stropní, přisazené, bílá mřížka, IP20</t>
  </si>
  <si>
    <t>214</t>
  </si>
  <si>
    <t>50911141R</t>
  </si>
  <si>
    <t>F - Svítidlo LED / žárovkové / zářivkové max 60W / IP44</t>
  </si>
  <si>
    <t>216</t>
  </si>
  <si>
    <t>109</t>
  </si>
  <si>
    <t>50910041R</t>
  </si>
  <si>
    <t>F/IR - Svítidlo LED / žárovkové / zářivkové max 60W / IP44 s IR čidlem</t>
  </si>
  <si>
    <t>218</t>
  </si>
  <si>
    <t>50915856R</t>
  </si>
  <si>
    <t>H - Svítidlo zářivkové 1x18W, T8, , nástěnné , přisazené, akrylátový kryt, pod linku</t>
  </si>
  <si>
    <t>220</t>
  </si>
  <si>
    <t>111</t>
  </si>
  <si>
    <t>50915418R</t>
  </si>
  <si>
    <t>I - Svítidlo zářivkové 2x58W, T8, , stropní , přisazené, bílá mřížka</t>
  </si>
  <si>
    <t>222</t>
  </si>
  <si>
    <t>748121211</t>
  </si>
  <si>
    <t>Montáž svítidlo zářivkové bytové nástěnné přisazené 1 zdroj</t>
  </si>
  <si>
    <t>224</t>
  </si>
  <si>
    <t>113</t>
  </si>
  <si>
    <t>348381000R</t>
  </si>
  <si>
    <t>N1 - Svítidlo LED nouzové s piktogramy 8W/1 hod, Optika pro plošné nasvícení</t>
  </si>
  <si>
    <t>226</t>
  </si>
  <si>
    <t>34838101R</t>
  </si>
  <si>
    <t>N2 - Svítidlo LED nouzové s piktogramy 8W/1 hod</t>
  </si>
  <si>
    <t>228</t>
  </si>
  <si>
    <t>115</t>
  </si>
  <si>
    <t>74899220R</t>
  </si>
  <si>
    <t>zkouška nouzových svítidel</t>
  </si>
  <si>
    <t>soubor</t>
  </si>
  <si>
    <t>230</t>
  </si>
  <si>
    <t>748992300</t>
  </si>
  <si>
    <t>Měření intenzity osvětlení</t>
  </si>
  <si>
    <t>232</t>
  </si>
  <si>
    <t>749</t>
  </si>
  <si>
    <t>Elektromontáže - ostatní práce a konstrukce</t>
  </si>
  <si>
    <t>117</t>
  </si>
  <si>
    <t>749115515</t>
  </si>
  <si>
    <t>zemnící drát FeZn d10</t>
  </si>
  <si>
    <t>234</t>
  </si>
  <si>
    <t>340520000</t>
  </si>
  <si>
    <t>236</t>
  </si>
  <si>
    <t>119</t>
  </si>
  <si>
    <t>749322286</t>
  </si>
  <si>
    <t>svorka SR03 (páska-drát)</t>
  </si>
  <si>
    <t>238</t>
  </si>
  <si>
    <t>340550876</t>
  </si>
  <si>
    <t>240</t>
  </si>
  <si>
    <t>121</t>
  </si>
  <si>
    <t>749300748</t>
  </si>
  <si>
    <t>Svorka AB vč. pásky Cu</t>
  </si>
  <si>
    <t>242</t>
  </si>
  <si>
    <t>340550123</t>
  </si>
  <si>
    <t>244</t>
  </si>
  <si>
    <t>123</t>
  </si>
  <si>
    <t>74991111R</t>
  </si>
  <si>
    <t>Podružný, spojovací, připojovací, kotevní a upevňovací materiál, svorky, závěsy, veškeré příslušenství, asfaltový nátěr</t>
  </si>
  <si>
    <t>246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</si>
  <si>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</si>
  <si>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</si>
  <si>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</si>
  <si>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</si>
  <si>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</si>
  <si>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</si>
  <si>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248</t>
  </si>
  <si>
    <t>125</t>
  </si>
  <si>
    <t>013254000R</t>
  </si>
  <si>
    <t>Koordinace vypnutí stavby, prozatímní napájení staveništního rozvaděče</t>
  </si>
  <si>
    <t>250</t>
  </si>
  <si>
    <t>VRN7</t>
  </si>
  <si>
    <t>Provozní vlivy</t>
  </si>
  <si>
    <t>071103000</t>
  </si>
  <si>
    <t>práce ve výšce nad 3m</t>
  </si>
  <si>
    <t>252</t>
  </si>
  <si>
    <t>VRN9</t>
  </si>
  <si>
    <t>Ostatní náklady</t>
  </si>
  <si>
    <t>127</t>
  </si>
  <si>
    <t>092103001</t>
  </si>
  <si>
    <t>Náklady na zkušební provoz</t>
  </si>
  <si>
    <t>254</t>
  </si>
  <si>
    <t>131</t>
  </si>
  <si>
    <t>092100008.1</t>
  </si>
  <si>
    <t>Popisné štítky vč. mat</t>
  </si>
  <si>
    <t>262</t>
  </si>
  <si>
    <t>092103001R</t>
  </si>
  <si>
    <t>Zakrytí podlah</t>
  </si>
  <si>
    <t>371470601</t>
  </si>
  <si>
    <t>092203041</t>
  </si>
  <si>
    <t>Ekologická likvidace odpadů</t>
  </si>
  <si>
    <t>264</t>
  </si>
  <si>
    <t>02 - Slaboproud</t>
  </si>
  <si>
    <t>-1148648036</t>
  </si>
  <si>
    <t>262305722</t>
  </si>
  <si>
    <t>841763148</t>
  </si>
  <si>
    <t>Poznámka k položce:
Vysekání rýh bude provedeno drážkovačkou</t>
  </si>
  <si>
    <t>Měření UTP kabelu s protokolem</t>
  </si>
  <si>
    <t>740991200.1</t>
  </si>
  <si>
    <t>Celková prohlídka elektrického rozvodu a zařízení do 0,50 milionu Kč</t>
  </si>
  <si>
    <t>Počítačová skříň RACK ( 600x600x800mm ) / IP54, vyvazovací panel, patch panel 24 portů, vnitřní police, zásuky, zámek, přep.ochrana D, Kabely UTP-2m, DVR</t>
  </si>
  <si>
    <t>vodič datový UTP cat 5e</t>
  </si>
  <si>
    <t>747161067</t>
  </si>
  <si>
    <t>345551111R</t>
  </si>
  <si>
    <t>Zásuvka datová 2x RJ46</t>
  </si>
  <si>
    <t>747161344</t>
  </si>
  <si>
    <t>Montáž WIFI</t>
  </si>
  <si>
    <t>10.038.001R</t>
  </si>
  <si>
    <t>WIFI AP/router . 150Mbps, 1x LAN 2,4GHz, 5Ghz, Ext nebo obdob.</t>
  </si>
  <si>
    <t>747165110</t>
  </si>
  <si>
    <t>Domácí video telefon 2 účastnici, venkovní video tablo</t>
  </si>
  <si>
    <t>set</t>
  </si>
  <si>
    <t>10.048000R</t>
  </si>
  <si>
    <t>7471611008R</t>
  </si>
  <si>
    <t>Kamera</t>
  </si>
  <si>
    <t>10.048.900R</t>
  </si>
  <si>
    <t>Vnitřní 1/3 kamera, TD/N, 700TVL, f=2.8 mm, IR 30m, 12V nebo obdob</t>
  </si>
  <si>
    <t>10.048.901R</t>
  </si>
  <si>
    <t>Venkovní 1/3 kamera, TD/N, 700TVL, f=2.8-12mm, IR 30m, 12V nebo obdob</t>
  </si>
  <si>
    <t>Kouřové čidlo autonomní</t>
  </si>
  <si>
    <t>PIR čidlo</t>
  </si>
  <si>
    <t>Magnetický kontakt</t>
  </si>
  <si>
    <t>7470011008R</t>
  </si>
  <si>
    <t>Ústředna EZS / demontáž, montáž</t>
  </si>
  <si>
    <t>7470011001R</t>
  </si>
  <si>
    <t>Klávesnice EZS / demontáž, montáž</t>
  </si>
  <si>
    <t>Podružný, spojovací, připojovací, kotevní a upevňovací materiál, svorky, závěsy, veškeré montážní a kotevní příslušenství, nátěry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</si>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</sst>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00" t="s">
        <v>16</v>
      </c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25"/>
      <c r="AQ5" s="27"/>
      <c r="BE5" s="298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302" t="s">
        <v>19</v>
      </c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25"/>
      <c r="AQ6" s="27"/>
      <c r="BE6" s="299"/>
      <c r="BS6" s="20" t="s">
        <v>20</v>
      </c>
    </row>
    <row r="7" spans="2:71" ht="14.45" customHeight="1">
      <c r="B7" s="24"/>
      <c r="C7" s="25"/>
      <c r="D7" s="33" t="s">
        <v>21</v>
      </c>
      <c r="E7" s="25"/>
      <c r="F7" s="25"/>
      <c r="G7" s="25"/>
      <c r="H7" s="25"/>
      <c r="I7" s="25"/>
      <c r="J7" s="25"/>
      <c r="K7" s="31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23</v>
      </c>
      <c r="AL7" s="25"/>
      <c r="AM7" s="25"/>
      <c r="AN7" s="31" t="s">
        <v>22</v>
      </c>
      <c r="AO7" s="25"/>
      <c r="AP7" s="25"/>
      <c r="AQ7" s="27"/>
      <c r="BE7" s="299"/>
      <c r="BS7" s="20" t="s">
        <v>24</v>
      </c>
    </row>
    <row r="8" spans="2:71" ht="14.45" customHeight="1">
      <c r="B8" s="24"/>
      <c r="C8" s="25"/>
      <c r="D8" s="33" t="s">
        <v>25</v>
      </c>
      <c r="E8" s="25"/>
      <c r="F8" s="25"/>
      <c r="G8" s="25"/>
      <c r="H8" s="25"/>
      <c r="I8" s="25"/>
      <c r="J8" s="25"/>
      <c r="K8" s="31" t="s">
        <v>26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27</v>
      </c>
      <c r="AL8" s="25"/>
      <c r="AM8" s="25"/>
      <c r="AN8" s="34" t="s">
        <v>28</v>
      </c>
      <c r="AO8" s="25"/>
      <c r="AP8" s="25"/>
      <c r="AQ8" s="27"/>
      <c r="BE8" s="299"/>
      <c r="BS8" s="20" t="s">
        <v>29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9"/>
      <c r="BS9" s="20" t="s">
        <v>30</v>
      </c>
    </row>
    <row r="10" spans="2:71" ht="14.45" customHeight="1">
      <c r="B10" s="24"/>
      <c r="C10" s="25"/>
      <c r="D10" s="33" t="s">
        <v>31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32</v>
      </c>
      <c r="AL10" s="25"/>
      <c r="AM10" s="25"/>
      <c r="AN10" s="31" t="s">
        <v>22</v>
      </c>
      <c r="AO10" s="25"/>
      <c r="AP10" s="25"/>
      <c r="AQ10" s="27"/>
      <c r="BE10" s="299"/>
      <c r="BS10" s="20" t="s">
        <v>20</v>
      </c>
    </row>
    <row r="11" spans="2:71" ht="18.4" customHeight="1">
      <c r="B11" s="24"/>
      <c r="C11" s="25"/>
      <c r="D11" s="25"/>
      <c r="E11" s="31" t="s">
        <v>33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34</v>
      </c>
      <c r="AL11" s="25"/>
      <c r="AM11" s="25"/>
      <c r="AN11" s="31" t="s">
        <v>22</v>
      </c>
      <c r="AO11" s="25"/>
      <c r="AP11" s="25"/>
      <c r="AQ11" s="27"/>
      <c r="BE11" s="299"/>
      <c r="BS11" s="20" t="s">
        <v>20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9"/>
      <c r="BS12" s="20" t="s">
        <v>20</v>
      </c>
    </row>
    <row r="13" spans="2:71" ht="14.45" customHeight="1">
      <c r="B13" s="24"/>
      <c r="C13" s="25"/>
      <c r="D13" s="33" t="s">
        <v>35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32</v>
      </c>
      <c r="AL13" s="25"/>
      <c r="AM13" s="25"/>
      <c r="AN13" s="35" t="s">
        <v>36</v>
      </c>
      <c r="AO13" s="25"/>
      <c r="AP13" s="25"/>
      <c r="AQ13" s="27"/>
      <c r="BE13" s="299"/>
      <c r="BS13" s="20" t="s">
        <v>20</v>
      </c>
    </row>
    <row r="14" spans="2:71" ht="13.5">
      <c r="B14" s="24"/>
      <c r="C14" s="25"/>
      <c r="D14" s="25"/>
      <c r="E14" s="303" t="s">
        <v>36</v>
      </c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3" t="s">
        <v>34</v>
      </c>
      <c r="AL14" s="25"/>
      <c r="AM14" s="25"/>
      <c r="AN14" s="35" t="s">
        <v>36</v>
      </c>
      <c r="AO14" s="25"/>
      <c r="AP14" s="25"/>
      <c r="AQ14" s="27"/>
      <c r="BE14" s="299"/>
      <c r="BS14" s="20" t="s">
        <v>20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9"/>
      <c r="BS15" s="20" t="s">
        <v>6</v>
      </c>
    </row>
    <row r="16" spans="2:71" ht="14.45" customHeight="1">
      <c r="B16" s="24"/>
      <c r="C16" s="25"/>
      <c r="D16" s="33" t="s">
        <v>37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32</v>
      </c>
      <c r="AL16" s="25"/>
      <c r="AM16" s="25"/>
      <c r="AN16" s="31" t="s">
        <v>22</v>
      </c>
      <c r="AO16" s="25"/>
      <c r="AP16" s="25"/>
      <c r="AQ16" s="27"/>
      <c r="BE16" s="299"/>
      <c r="BS16" s="20" t="s">
        <v>6</v>
      </c>
    </row>
    <row r="17" spans="2:71" ht="18.4" customHeight="1">
      <c r="B17" s="24"/>
      <c r="C17" s="25"/>
      <c r="D17" s="25"/>
      <c r="E17" s="31" t="s">
        <v>38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34</v>
      </c>
      <c r="AL17" s="25"/>
      <c r="AM17" s="25"/>
      <c r="AN17" s="31" t="s">
        <v>22</v>
      </c>
      <c r="AO17" s="25"/>
      <c r="AP17" s="25"/>
      <c r="AQ17" s="27"/>
      <c r="BE17" s="299"/>
      <c r="BS17" s="20" t="s">
        <v>6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9"/>
      <c r="BS18" s="20" t="s">
        <v>8</v>
      </c>
    </row>
    <row r="19" spans="2:71" ht="14.45" customHeight="1">
      <c r="B19" s="24"/>
      <c r="C19" s="25"/>
      <c r="D19" s="33" t="s">
        <v>39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9"/>
      <c r="BS19" s="20" t="s">
        <v>8</v>
      </c>
    </row>
    <row r="20" spans="2:71" ht="48.75" customHeight="1">
      <c r="B20" s="24"/>
      <c r="C20" s="25"/>
      <c r="D20" s="25"/>
      <c r="E20" s="305" t="s">
        <v>40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25"/>
      <c r="AP20" s="25"/>
      <c r="AQ20" s="27"/>
      <c r="BE20" s="299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9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9"/>
    </row>
    <row r="23" spans="2:57" s="1" customFormat="1" ht="25.9" customHeight="1">
      <c r="B23" s="37"/>
      <c r="C23" s="38"/>
      <c r="D23" s="39" t="s">
        <v>41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6">
        <f>ROUND(AG51,2)</f>
        <v>0</v>
      </c>
      <c r="AL23" s="307"/>
      <c r="AM23" s="307"/>
      <c r="AN23" s="307"/>
      <c r="AO23" s="307"/>
      <c r="AP23" s="38"/>
      <c r="AQ23" s="41"/>
      <c r="BE23" s="299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9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8" t="s">
        <v>42</v>
      </c>
      <c r="M25" s="308"/>
      <c r="N25" s="308"/>
      <c r="O25" s="308"/>
      <c r="P25" s="38"/>
      <c r="Q25" s="38"/>
      <c r="R25" s="38"/>
      <c r="S25" s="38"/>
      <c r="T25" s="38"/>
      <c r="U25" s="38"/>
      <c r="V25" s="38"/>
      <c r="W25" s="308" t="s">
        <v>43</v>
      </c>
      <c r="X25" s="308"/>
      <c r="Y25" s="308"/>
      <c r="Z25" s="308"/>
      <c r="AA25" s="308"/>
      <c r="AB25" s="308"/>
      <c r="AC25" s="308"/>
      <c r="AD25" s="308"/>
      <c r="AE25" s="308"/>
      <c r="AF25" s="38"/>
      <c r="AG25" s="38"/>
      <c r="AH25" s="38"/>
      <c r="AI25" s="38"/>
      <c r="AJ25" s="38"/>
      <c r="AK25" s="308" t="s">
        <v>44</v>
      </c>
      <c r="AL25" s="308"/>
      <c r="AM25" s="308"/>
      <c r="AN25" s="308"/>
      <c r="AO25" s="308"/>
      <c r="AP25" s="38"/>
      <c r="AQ25" s="41"/>
      <c r="BE25" s="299"/>
    </row>
    <row r="26" spans="2:57" s="2" customFormat="1" ht="14.45" customHeight="1">
      <c r="B26" s="43"/>
      <c r="C26" s="44"/>
      <c r="D26" s="45" t="s">
        <v>45</v>
      </c>
      <c r="E26" s="44"/>
      <c r="F26" s="45" t="s">
        <v>46</v>
      </c>
      <c r="G26" s="44"/>
      <c r="H26" s="44"/>
      <c r="I26" s="44"/>
      <c r="J26" s="44"/>
      <c r="K26" s="44"/>
      <c r="L26" s="309">
        <v>0.21</v>
      </c>
      <c r="M26" s="310"/>
      <c r="N26" s="310"/>
      <c r="O26" s="310"/>
      <c r="P26" s="44"/>
      <c r="Q26" s="44"/>
      <c r="R26" s="44"/>
      <c r="S26" s="44"/>
      <c r="T26" s="44"/>
      <c r="U26" s="44"/>
      <c r="V26" s="44"/>
      <c r="W26" s="311">
        <f>ROUND(AZ51,2)</f>
        <v>0</v>
      </c>
      <c r="X26" s="310"/>
      <c r="Y26" s="310"/>
      <c r="Z26" s="310"/>
      <c r="AA26" s="310"/>
      <c r="AB26" s="310"/>
      <c r="AC26" s="310"/>
      <c r="AD26" s="310"/>
      <c r="AE26" s="310"/>
      <c r="AF26" s="44"/>
      <c r="AG26" s="44"/>
      <c r="AH26" s="44"/>
      <c r="AI26" s="44"/>
      <c r="AJ26" s="44"/>
      <c r="AK26" s="311">
        <f>ROUND(AV51,2)</f>
        <v>0</v>
      </c>
      <c r="AL26" s="310"/>
      <c r="AM26" s="310"/>
      <c r="AN26" s="310"/>
      <c r="AO26" s="310"/>
      <c r="AP26" s="44"/>
      <c r="AQ26" s="46"/>
      <c r="BE26" s="299"/>
    </row>
    <row r="27" spans="2:57" s="2" customFormat="1" ht="14.45" customHeight="1">
      <c r="B27" s="43"/>
      <c r="C27" s="44"/>
      <c r="D27" s="44"/>
      <c r="E27" s="44"/>
      <c r="F27" s="45" t="s">
        <v>47</v>
      </c>
      <c r="G27" s="44"/>
      <c r="H27" s="44"/>
      <c r="I27" s="44"/>
      <c r="J27" s="44"/>
      <c r="K27" s="44"/>
      <c r="L27" s="309">
        <v>0.15</v>
      </c>
      <c r="M27" s="310"/>
      <c r="N27" s="310"/>
      <c r="O27" s="310"/>
      <c r="P27" s="44"/>
      <c r="Q27" s="44"/>
      <c r="R27" s="44"/>
      <c r="S27" s="44"/>
      <c r="T27" s="44"/>
      <c r="U27" s="44"/>
      <c r="V27" s="44"/>
      <c r="W27" s="311">
        <f>ROUND(BA51,2)</f>
        <v>0</v>
      </c>
      <c r="X27" s="310"/>
      <c r="Y27" s="310"/>
      <c r="Z27" s="310"/>
      <c r="AA27" s="310"/>
      <c r="AB27" s="310"/>
      <c r="AC27" s="310"/>
      <c r="AD27" s="310"/>
      <c r="AE27" s="310"/>
      <c r="AF27" s="44"/>
      <c r="AG27" s="44"/>
      <c r="AH27" s="44"/>
      <c r="AI27" s="44"/>
      <c r="AJ27" s="44"/>
      <c r="AK27" s="311">
        <f>ROUND(AW51,2)</f>
        <v>0</v>
      </c>
      <c r="AL27" s="310"/>
      <c r="AM27" s="310"/>
      <c r="AN27" s="310"/>
      <c r="AO27" s="310"/>
      <c r="AP27" s="44"/>
      <c r="AQ27" s="46"/>
      <c r="BE27" s="299"/>
    </row>
    <row r="28" spans="2:57" s="2" customFormat="1" ht="14.45" customHeight="1" hidden="1">
      <c r="B28" s="43"/>
      <c r="C28" s="44"/>
      <c r="D28" s="44"/>
      <c r="E28" s="44"/>
      <c r="F28" s="45" t="s">
        <v>48</v>
      </c>
      <c r="G28" s="44"/>
      <c r="H28" s="44"/>
      <c r="I28" s="44"/>
      <c r="J28" s="44"/>
      <c r="K28" s="44"/>
      <c r="L28" s="309">
        <v>0.21</v>
      </c>
      <c r="M28" s="310"/>
      <c r="N28" s="310"/>
      <c r="O28" s="310"/>
      <c r="P28" s="44"/>
      <c r="Q28" s="44"/>
      <c r="R28" s="44"/>
      <c r="S28" s="44"/>
      <c r="T28" s="44"/>
      <c r="U28" s="44"/>
      <c r="V28" s="44"/>
      <c r="W28" s="311">
        <f>ROUND(BB51,2)</f>
        <v>0</v>
      </c>
      <c r="X28" s="310"/>
      <c r="Y28" s="310"/>
      <c r="Z28" s="310"/>
      <c r="AA28" s="310"/>
      <c r="AB28" s="310"/>
      <c r="AC28" s="310"/>
      <c r="AD28" s="310"/>
      <c r="AE28" s="310"/>
      <c r="AF28" s="44"/>
      <c r="AG28" s="44"/>
      <c r="AH28" s="44"/>
      <c r="AI28" s="44"/>
      <c r="AJ28" s="44"/>
      <c r="AK28" s="311">
        <v>0</v>
      </c>
      <c r="AL28" s="310"/>
      <c r="AM28" s="310"/>
      <c r="AN28" s="310"/>
      <c r="AO28" s="310"/>
      <c r="AP28" s="44"/>
      <c r="AQ28" s="46"/>
      <c r="BE28" s="299"/>
    </row>
    <row r="29" spans="2:57" s="2" customFormat="1" ht="14.45" customHeight="1" hidden="1">
      <c r="B29" s="43"/>
      <c r="C29" s="44"/>
      <c r="D29" s="44"/>
      <c r="E29" s="44"/>
      <c r="F29" s="45" t="s">
        <v>49</v>
      </c>
      <c r="G29" s="44"/>
      <c r="H29" s="44"/>
      <c r="I29" s="44"/>
      <c r="J29" s="44"/>
      <c r="K29" s="44"/>
      <c r="L29" s="309">
        <v>0.15</v>
      </c>
      <c r="M29" s="310"/>
      <c r="N29" s="310"/>
      <c r="O29" s="310"/>
      <c r="P29" s="44"/>
      <c r="Q29" s="44"/>
      <c r="R29" s="44"/>
      <c r="S29" s="44"/>
      <c r="T29" s="44"/>
      <c r="U29" s="44"/>
      <c r="V29" s="44"/>
      <c r="W29" s="311">
        <f>ROUND(BC51,2)</f>
        <v>0</v>
      </c>
      <c r="X29" s="310"/>
      <c r="Y29" s="310"/>
      <c r="Z29" s="310"/>
      <c r="AA29" s="310"/>
      <c r="AB29" s="310"/>
      <c r="AC29" s="310"/>
      <c r="AD29" s="310"/>
      <c r="AE29" s="310"/>
      <c r="AF29" s="44"/>
      <c r="AG29" s="44"/>
      <c r="AH29" s="44"/>
      <c r="AI29" s="44"/>
      <c r="AJ29" s="44"/>
      <c r="AK29" s="311">
        <v>0</v>
      </c>
      <c r="AL29" s="310"/>
      <c r="AM29" s="310"/>
      <c r="AN29" s="310"/>
      <c r="AO29" s="310"/>
      <c r="AP29" s="44"/>
      <c r="AQ29" s="46"/>
      <c r="BE29" s="299"/>
    </row>
    <row r="30" spans="2:57" s="2" customFormat="1" ht="14.45" customHeight="1" hidden="1">
      <c r="B30" s="43"/>
      <c r="C30" s="44"/>
      <c r="D30" s="44"/>
      <c r="E30" s="44"/>
      <c r="F30" s="45" t="s">
        <v>50</v>
      </c>
      <c r="G30" s="44"/>
      <c r="H30" s="44"/>
      <c r="I30" s="44"/>
      <c r="J30" s="44"/>
      <c r="K30" s="44"/>
      <c r="L30" s="309">
        <v>0</v>
      </c>
      <c r="M30" s="310"/>
      <c r="N30" s="310"/>
      <c r="O30" s="310"/>
      <c r="P30" s="44"/>
      <c r="Q30" s="44"/>
      <c r="R30" s="44"/>
      <c r="S30" s="44"/>
      <c r="T30" s="44"/>
      <c r="U30" s="44"/>
      <c r="V30" s="44"/>
      <c r="W30" s="311">
        <f>ROUND(BD51,2)</f>
        <v>0</v>
      </c>
      <c r="X30" s="310"/>
      <c r="Y30" s="310"/>
      <c r="Z30" s="310"/>
      <c r="AA30" s="310"/>
      <c r="AB30" s="310"/>
      <c r="AC30" s="310"/>
      <c r="AD30" s="310"/>
      <c r="AE30" s="310"/>
      <c r="AF30" s="44"/>
      <c r="AG30" s="44"/>
      <c r="AH30" s="44"/>
      <c r="AI30" s="44"/>
      <c r="AJ30" s="44"/>
      <c r="AK30" s="311">
        <v>0</v>
      </c>
      <c r="AL30" s="310"/>
      <c r="AM30" s="310"/>
      <c r="AN30" s="310"/>
      <c r="AO30" s="310"/>
      <c r="AP30" s="44"/>
      <c r="AQ30" s="46"/>
      <c r="BE30" s="299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9"/>
    </row>
    <row r="32" spans="2:57" s="1" customFormat="1" ht="25.9" customHeight="1">
      <c r="B32" s="37"/>
      <c r="C32" s="47"/>
      <c r="D32" s="48" t="s">
        <v>51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52</v>
      </c>
      <c r="U32" s="49"/>
      <c r="V32" s="49"/>
      <c r="W32" s="49"/>
      <c r="X32" s="312" t="s">
        <v>53</v>
      </c>
      <c r="Y32" s="313"/>
      <c r="Z32" s="313"/>
      <c r="AA32" s="313"/>
      <c r="AB32" s="313"/>
      <c r="AC32" s="49"/>
      <c r="AD32" s="49"/>
      <c r="AE32" s="49"/>
      <c r="AF32" s="49"/>
      <c r="AG32" s="49"/>
      <c r="AH32" s="49"/>
      <c r="AI32" s="49"/>
      <c r="AJ32" s="49"/>
      <c r="AK32" s="314">
        <f>SUM(AK23:AK30)</f>
        <v>0</v>
      </c>
      <c r="AL32" s="313"/>
      <c r="AM32" s="313"/>
      <c r="AN32" s="313"/>
      <c r="AO32" s="315"/>
      <c r="AP32" s="47"/>
      <c r="AQ32" s="51"/>
      <c r="BE32" s="299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54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04a-2018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16" t="str">
        <f>K6</f>
        <v>DDM Smetanova - elektroinstalace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25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27</v>
      </c>
      <c r="AJ44" s="59"/>
      <c r="AK44" s="59"/>
      <c r="AL44" s="59"/>
      <c r="AM44" s="318" t="str">
        <f>IF(AN8="","",AN8)</f>
        <v>3. 1. 2018</v>
      </c>
      <c r="AN44" s="318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31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Město Nový Bor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37</v>
      </c>
      <c r="AJ46" s="59"/>
      <c r="AK46" s="59"/>
      <c r="AL46" s="59"/>
      <c r="AM46" s="319" t="str">
        <f>IF(E17="","",E17)</f>
        <v>Ing. Ota Pour</v>
      </c>
      <c r="AN46" s="319"/>
      <c r="AO46" s="319"/>
      <c r="AP46" s="319"/>
      <c r="AQ46" s="59"/>
      <c r="AR46" s="57"/>
      <c r="AS46" s="320" t="s">
        <v>55</v>
      </c>
      <c r="AT46" s="321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35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22"/>
      <c r="AT47" s="323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24"/>
      <c r="AT48" s="325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26" t="s">
        <v>56</v>
      </c>
      <c r="D49" s="327"/>
      <c r="E49" s="327"/>
      <c r="F49" s="327"/>
      <c r="G49" s="327"/>
      <c r="H49" s="75"/>
      <c r="I49" s="328" t="s">
        <v>57</v>
      </c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9" t="s">
        <v>58</v>
      </c>
      <c r="AH49" s="327"/>
      <c r="AI49" s="327"/>
      <c r="AJ49" s="327"/>
      <c r="AK49" s="327"/>
      <c r="AL49" s="327"/>
      <c r="AM49" s="327"/>
      <c r="AN49" s="328" t="s">
        <v>59</v>
      </c>
      <c r="AO49" s="327"/>
      <c r="AP49" s="327"/>
      <c r="AQ49" s="76" t="s">
        <v>60</v>
      </c>
      <c r="AR49" s="57"/>
      <c r="AS49" s="77" t="s">
        <v>61</v>
      </c>
      <c r="AT49" s="78" t="s">
        <v>62</v>
      </c>
      <c r="AU49" s="78" t="s">
        <v>63</v>
      </c>
      <c r="AV49" s="78" t="s">
        <v>64</v>
      </c>
      <c r="AW49" s="78" t="s">
        <v>65</v>
      </c>
      <c r="AX49" s="78" t="s">
        <v>66</v>
      </c>
      <c r="AY49" s="78" t="s">
        <v>67</v>
      </c>
      <c r="AZ49" s="78" t="s">
        <v>68</v>
      </c>
      <c r="BA49" s="78" t="s">
        <v>69</v>
      </c>
      <c r="BB49" s="78" t="s">
        <v>70</v>
      </c>
      <c r="BC49" s="78" t="s">
        <v>71</v>
      </c>
      <c r="BD49" s="79" t="s">
        <v>72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73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33">
        <f>ROUND(SUM(AG52:AG53),2)</f>
        <v>0</v>
      </c>
      <c r="AH51" s="333"/>
      <c r="AI51" s="333"/>
      <c r="AJ51" s="333"/>
      <c r="AK51" s="333"/>
      <c r="AL51" s="333"/>
      <c r="AM51" s="333"/>
      <c r="AN51" s="334">
        <f>SUM(AG51,AT51)</f>
        <v>0</v>
      </c>
      <c r="AO51" s="334"/>
      <c r="AP51" s="334"/>
      <c r="AQ51" s="85" t="s">
        <v>22</v>
      </c>
      <c r="AR51" s="67"/>
      <c r="AS51" s="86">
        <f>ROUND(SUM(AS52:AS53),2)</f>
        <v>0</v>
      </c>
      <c r="AT51" s="87">
        <f>ROUND(SUM(AV51:AW51),2)</f>
        <v>0</v>
      </c>
      <c r="AU51" s="88">
        <f>ROUND(SUM(AU52:AU53),5)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ROUND(SUM(AZ52:AZ53),2)</f>
        <v>0</v>
      </c>
      <c r="BA51" s="87">
        <f>ROUND(SUM(BA52:BA53),2)</f>
        <v>0</v>
      </c>
      <c r="BB51" s="87">
        <f>ROUND(SUM(BB52:BB53),2)</f>
        <v>0</v>
      </c>
      <c r="BC51" s="87">
        <f>ROUND(SUM(BC52:BC53),2)</f>
        <v>0</v>
      </c>
      <c r="BD51" s="89">
        <f>ROUND(SUM(BD52:BD53),2)</f>
        <v>0</v>
      </c>
      <c r="BS51" s="90" t="s">
        <v>74</v>
      </c>
      <c r="BT51" s="90" t="s">
        <v>75</v>
      </c>
      <c r="BU51" s="91" t="s">
        <v>76</v>
      </c>
      <c r="BV51" s="90" t="s">
        <v>77</v>
      </c>
      <c r="BW51" s="90" t="s">
        <v>7</v>
      </c>
      <c r="BX51" s="90" t="s">
        <v>78</v>
      </c>
      <c r="CL51" s="90" t="s">
        <v>22</v>
      </c>
    </row>
    <row r="52" spans="1:91" s="5" customFormat="1" ht="22.5" customHeight="1">
      <c r="A52" s="92" t="s">
        <v>79</v>
      </c>
      <c r="B52" s="93"/>
      <c r="C52" s="94"/>
      <c r="D52" s="332" t="s">
        <v>80</v>
      </c>
      <c r="E52" s="332"/>
      <c r="F52" s="332"/>
      <c r="G52" s="332"/>
      <c r="H52" s="332"/>
      <c r="I52" s="95"/>
      <c r="J52" s="332" t="s">
        <v>81</v>
      </c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0">
        <f>'01 - Rozvody NN'!J27</f>
        <v>0</v>
      </c>
      <c r="AH52" s="331"/>
      <c r="AI52" s="331"/>
      <c r="AJ52" s="331"/>
      <c r="AK52" s="331"/>
      <c r="AL52" s="331"/>
      <c r="AM52" s="331"/>
      <c r="AN52" s="330">
        <f>SUM(AG52,AT52)</f>
        <v>0</v>
      </c>
      <c r="AO52" s="331"/>
      <c r="AP52" s="331"/>
      <c r="AQ52" s="96" t="s">
        <v>82</v>
      </c>
      <c r="AR52" s="97"/>
      <c r="AS52" s="98">
        <v>0</v>
      </c>
      <c r="AT52" s="99">
        <f>ROUND(SUM(AV52:AW52),2)</f>
        <v>0</v>
      </c>
      <c r="AU52" s="100">
        <f>'01 - Rozvody NN'!P92</f>
        <v>0</v>
      </c>
      <c r="AV52" s="99">
        <f>'01 - Rozvody NN'!J30</f>
        <v>0</v>
      </c>
      <c r="AW52" s="99">
        <f>'01 - Rozvody NN'!J31</f>
        <v>0</v>
      </c>
      <c r="AX52" s="99">
        <f>'01 - Rozvody NN'!J32</f>
        <v>0</v>
      </c>
      <c r="AY52" s="99">
        <f>'01 - Rozvody NN'!J33</f>
        <v>0</v>
      </c>
      <c r="AZ52" s="99">
        <f>'01 - Rozvody NN'!F30</f>
        <v>0</v>
      </c>
      <c r="BA52" s="99">
        <f>'01 - Rozvody NN'!F31</f>
        <v>0</v>
      </c>
      <c r="BB52" s="99">
        <f>'01 - Rozvody NN'!F32</f>
        <v>0</v>
      </c>
      <c r="BC52" s="99">
        <f>'01 - Rozvody NN'!F33</f>
        <v>0</v>
      </c>
      <c r="BD52" s="101">
        <f>'01 - Rozvody NN'!F34</f>
        <v>0</v>
      </c>
      <c r="BT52" s="102" t="s">
        <v>24</v>
      </c>
      <c r="BV52" s="102" t="s">
        <v>77</v>
      </c>
      <c r="BW52" s="102" t="s">
        <v>83</v>
      </c>
      <c r="BX52" s="102" t="s">
        <v>7</v>
      </c>
      <c r="CL52" s="102" t="s">
        <v>22</v>
      </c>
      <c r="CM52" s="102" t="s">
        <v>84</v>
      </c>
    </row>
    <row r="53" spans="1:91" s="5" customFormat="1" ht="22.5" customHeight="1">
      <c r="A53" s="92" t="s">
        <v>79</v>
      </c>
      <c r="B53" s="93"/>
      <c r="C53" s="94"/>
      <c r="D53" s="332" t="s">
        <v>85</v>
      </c>
      <c r="E53" s="332"/>
      <c r="F53" s="332"/>
      <c r="G53" s="332"/>
      <c r="H53" s="332"/>
      <c r="I53" s="95"/>
      <c r="J53" s="332" t="s">
        <v>86</v>
      </c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0">
        <f>'02 - Slaboproud'!J27</f>
        <v>0</v>
      </c>
      <c r="AH53" s="331"/>
      <c r="AI53" s="331"/>
      <c r="AJ53" s="331"/>
      <c r="AK53" s="331"/>
      <c r="AL53" s="331"/>
      <c r="AM53" s="331"/>
      <c r="AN53" s="330">
        <f>SUM(AG53,AT53)</f>
        <v>0</v>
      </c>
      <c r="AO53" s="331"/>
      <c r="AP53" s="331"/>
      <c r="AQ53" s="96" t="s">
        <v>82</v>
      </c>
      <c r="AR53" s="97"/>
      <c r="AS53" s="103">
        <v>0</v>
      </c>
      <c r="AT53" s="104">
        <f>ROUND(SUM(AV53:AW53),2)</f>
        <v>0</v>
      </c>
      <c r="AU53" s="105">
        <f>'02 - Slaboproud'!P91</f>
        <v>0</v>
      </c>
      <c r="AV53" s="104">
        <f>'02 - Slaboproud'!J30</f>
        <v>0</v>
      </c>
      <c r="AW53" s="104">
        <f>'02 - Slaboproud'!J31</f>
        <v>0</v>
      </c>
      <c r="AX53" s="104">
        <f>'02 - Slaboproud'!J32</f>
        <v>0</v>
      </c>
      <c r="AY53" s="104">
        <f>'02 - Slaboproud'!J33</f>
        <v>0</v>
      </c>
      <c r="AZ53" s="104">
        <f>'02 - Slaboproud'!F30</f>
        <v>0</v>
      </c>
      <c r="BA53" s="104">
        <f>'02 - Slaboproud'!F31</f>
        <v>0</v>
      </c>
      <c r="BB53" s="104">
        <f>'02 - Slaboproud'!F32</f>
        <v>0</v>
      </c>
      <c r="BC53" s="104">
        <f>'02 - Slaboproud'!F33</f>
        <v>0</v>
      </c>
      <c r="BD53" s="106">
        <f>'02 - Slaboproud'!F34</f>
        <v>0</v>
      </c>
      <c r="BT53" s="102" t="s">
        <v>24</v>
      </c>
      <c r="BV53" s="102" t="s">
        <v>77</v>
      </c>
      <c r="BW53" s="102" t="s">
        <v>87</v>
      </c>
      <c r="BX53" s="102" t="s">
        <v>7</v>
      </c>
      <c r="CL53" s="102" t="s">
        <v>22</v>
      </c>
      <c r="CM53" s="102" t="s">
        <v>84</v>
      </c>
    </row>
    <row r="54" spans="2:44" s="1" customFormat="1" ht="30" customHeight="1">
      <c r="B54" s="3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7"/>
    </row>
    <row r="55" spans="2:44" s="1" customFormat="1" ht="6.95" customHeight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7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Rozvody NN'!C2" display="/"/>
    <hyperlink ref="A53" location="'02 - Slaboproud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88</v>
      </c>
      <c r="G1" s="343" t="s">
        <v>89</v>
      </c>
      <c r="H1" s="343"/>
      <c r="I1" s="111"/>
      <c r="J1" s="110" t="s">
        <v>90</v>
      </c>
      <c r="K1" s="109" t="s">
        <v>91</v>
      </c>
      <c r="L1" s="110" t="s">
        <v>92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0" t="s">
        <v>83</v>
      </c>
    </row>
    <row r="3" spans="2:46" ht="6.95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84</v>
      </c>
    </row>
    <row r="4" spans="2:46" ht="36.95" customHeight="1">
      <c r="B4" s="24"/>
      <c r="C4" s="25"/>
      <c r="D4" s="26" t="s">
        <v>93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2:11" ht="13.5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2:11" ht="22.5" customHeight="1">
      <c r="B7" s="24"/>
      <c r="C7" s="25"/>
      <c r="D7" s="25"/>
      <c r="E7" s="336" t="str">
        <f>'Rekapitulace stavby'!K6</f>
        <v>DDM Smetanova - elektroinstalace</v>
      </c>
      <c r="F7" s="337"/>
      <c r="G7" s="337"/>
      <c r="H7" s="337"/>
      <c r="I7" s="113"/>
      <c r="J7" s="25"/>
      <c r="K7" s="27"/>
    </row>
    <row r="8" spans="2:11" s="1" customFormat="1" ht="13.5">
      <c r="B8" s="37"/>
      <c r="C8" s="38"/>
      <c r="D8" s="33" t="s">
        <v>94</v>
      </c>
      <c r="E8" s="38"/>
      <c r="F8" s="38"/>
      <c r="G8" s="38"/>
      <c r="H8" s="38"/>
      <c r="I8" s="114"/>
      <c r="J8" s="38"/>
      <c r="K8" s="41"/>
    </row>
    <row r="9" spans="2:11" s="1" customFormat="1" ht="36.95" customHeight="1">
      <c r="B9" s="37"/>
      <c r="C9" s="38"/>
      <c r="D9" s="38"/>
      <c r="E9" s="338" t="s">
        <v>95</v>
      </c>
      <c r="F9" s="339"/>
      <c r="G9" s="339"/>
      <c r="H9" s="339"/>
      <c r="I9" s="114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2:11" s="1" customFormat="1" ht="14.45" customHeight="1">
      <c r="B11" s="37"/>
      <c r="C11" s="38"/>
      <c r="D11" s="33" t="s">
        <v>21</v>
      </c>
      <c r="E11" s="38"/>
      <c r="F11" s="31" t="s">
        <v>22</v>
      </c>
      <c r="G11" s="38"/>
      <c r="H11" s="38"/>
      <c r="I11" s="115" t="s">
        <v>23</v>
      </c>
      <c r="J11" s="31" t="s">
        <v>22</v>
      </c>
      <c r="K11" s="41"/>
    </row>
    <row r="12" spans="2:11" s="1" customFormat="1" ht="14.45" customHeight="1">
      <c r="B12" s="37"/>
      <c r="C12" s="38"/>
      <c r="D12" s="33" t="s">
        <v>25</v>
      </c>
      <c r="E12" s="38"/>
      <c r="F12" s="31" t="s">
        <v>26</v>
      </c>
      <c r="G12" s="38"/>
      <c r="H12" s="38"/>
      <c r="I12" s="115" t="s">
        <v>27</v>
      </c>
      <c r="J12" s="116" t="str">
        <f>'Rekapitulace stavby'!AN8</f>
        <v>3. 1. 2018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2:11" s="1" customFormat="1" ht="14.45" customHeight="1">
      <c r="B14" s="37"/>
      <c r="C14" s="38"/>
      <c r="D14" s="33" t="s">
        <v>31</v>
      </c>
      <c r="E14" s="38"/>
      <c r="F14" s="38"/>
      <c r="G14" s="38"/>
      <c r="H14" s="38"/>
      <c r="I14" s="115" t="s">
        <v>32</v>
      </c>
      <c r="J14" s="31" t="s">
        <v>22</v>
      </c>
      <c r="K14" s="41"/>
    </row>
    <row r="15" spans="2:11" s="1" customFormat="1" ht="18" customHeight="1">
      <c r="B15" s="37"/>
      <c r="C15" s="38"/>
      <c r="D15" s="38"/>
      <c r="E15" s="31" t="s">
        <v>33</v>
      </c>
      <c r="F15" s="38"/>
      <c r="G15" s="38"/>
      <c r="H15" s="38"/>
      <c r="I15" s="115" t="s">
        <v>34</v>
      </c>
      <c r="J15" s="31" t="s">
        <v>22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5" customHeight="1">
      <c r="B17" s="37"/>
      <c r="C17" s="38"/>
      <c r="D17" s="33" t="s">
        <v>35</v>
      </c>
      <c r="E17" s="38"/>
      <c r="F17" s="38"/>
      <c r="G17" s="38"/>
      <c r="H17" s="38"/>
      <c r="I17" s="115" t="s">
        <v>32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34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5" customHeight="1">
      <c r="B20" s="37"/>
      <c r="C20" s="38"/>
      <c r="D20" s="33" t="s">
        <v>37</v>
      </c>
      <c r="E20" s="38"/>
      <c r="F20" s="38"/>
      <c r="G20" s="38"/>
      <c r="H20" s="38"/>
      <c r="I20" s="115" t="s">
        <v>32</v>
      </c>
      <c r="J20" s="31" t="s">
        <v>22</v>
      </c>
      <c r="K20" s="41"/>
    </row>
    <row r="21" spans="2:11" s="1" customFormat="1" ht="18" customHeight="1">
      <c r="B21" s="37"/>
      <c r="C21" s="38"/>
      <c r="D21" s="38"/>
      <c r="E21" s="31" t="s">
        <v>38</v>
      </c>
      <c r="F21" s="38"/>
      <c r="G21" s="38"/>
      <c r="H21" s="38"/>
      <c r="I21" s="115" t="s">
        <v>34</v>
      </c>
      <c r="J21" s="31" t="s">
        <v>22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5" customHeight="1">
      <c r="B23" s="37"/>
      <c r="C23" s="38"/>
      <c r="D23" s="33" t="s">
        <v>39</v>
      </c>
      <c r="E23" s="38"/>
      <c r="F23" s="38"/>
      <c r="G23" s="38"/>
      <c r="H23" s="38"/>
      <c r="I23" s="114"/>
      <c r="J23" s="38"/>
      <c r="K23" s="41"/>
    </row>
    <row r="24" spans="2:11" s="6" customFormat="1" ht="63" customHeight="1">
      <c r="B24" s="117"/>
      <c r="C24" s="118"/>
      <c r="D24" s="118"/>
      <c r="E24" s="305" t="s">
        <v>40</v>
      </c>
      <c r="F24" s="305"/>
      <c r="G24" s="305"/>
      <c r="H24" s="305"/>
      <c r="I24" s="119"/>
      <c r="J24" s="118"/>
      <c r="K24" s="120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35" customHeight="1">
      <c r="B27" s="37"/>
      <c r="C27" s="38"/>
      <c r="D27" s="123" t="s">
        <v>41</v>
      </c>
      <c r="E27" s="38"/>
      <c r="F27" s="38"/>
      <c r="G27" s="38"/>
      <c r="H27" s="38"/>
      <c r="I27" s="114"/>
      <c r="J27" s="124">
        <f>ROUND(J92,2)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5" customHeight="1">
      <c r="B29" s="37"/>
      <c r="C29" s="38"/>
      <c r="D29" s="38"/>
      <c r="E29" s="38"/>
      <c r="F29" s="42" t="s">
        <v>43</v>
      </c>
      <c r="G29" s="38"/>
      <c r="H29" s="38"/>
      <c r="I29" s="125" t="s">
        <v>42</v>
      </c>
      <c r="J29" s="42" t="s">
        <v>44</v>
      </c>
      <c r="K29" s="41"/>
    </row>
    <row r="30" spans="2:11" s="1" customFormat="1" ht="14.45" customHeight="1">
      <c r="B30" s="37"/>
      <c r="C30" s="38"/>
      <c r="D30" s="45" t="s">
        <v>45</v>
      </c>
      <c r="E30" s="45" t="s">
        <v>46</v>
      </c>
      <c r="F30" s="126">
        <f>ROUND(SUM(BE92:BE244),2)</f>
        <v>0</v>
      </c>
      <c r="G30" s="38"/>
      <c r="H30" s="38"/>
      <c r="I30" s="127">
        <v>0.21</v>
      </c>
      <c r="J30" s="126">
        <f>ROUND(ROUND((SUM(BE92:BE244)),2)*I30,2)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47</v>
      </c>
      <c r="F31" s="126">
        <f>ROUND(SUM(BF92:BF244),2)</f>
        <v>0</v>
      </c>
      <c r="G31" s="38"/>
      <c r="H31" s="38"/>
      <c r="I31" s="127">
        <v>0.15</v>
      </c>
      <c r="J31" s="126">
        <f>ROUND(ROUND((SUM(BF92:BF244)),2)*I31,2)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48</v>
      </c>
      <c r="F32" s="126">
        <f>ROUND(SUM(BG92:BG244),2)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49</v>
      </c>
      <c r="F33" s="126">
        <f>ROUND(SUM(BH92:BH244),2)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50</v>
      </c>
      <c r="F34" s="126">
        <f>ROUND(SUM(BI92:BI244),2)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35" customHeight="1">
      <c r="B36" s="37"/>
      <c r="C36" s="128"/>
      <c r="D36" s="129" t="s">
        <v>51</v>
      </c>
      <c r="E36" s="75"/>
      <c r="F36" s="75"/>
      <c r="G36" s="130" t="s">
        <v>52</v>
      </c>
      <c r="H36" s="131" t="s">
        <v>53</v>
      </c>
      <c r="I36" s="132"/>
      <c r="J36" s="133">
        <f>SUM(J27:J34)</f>
        <v>0</v>
      </c>
      <c r="K36" s="134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7"/>
      <c r="C42" s="26" t="s">
        <v>96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22.5" customHeight="1">
      <c r="B45" s="37"/>
      <c r="C45" s="38"/>
      <c r="D45" s="38"/>
      <c r="E45" s="336" t="str">
        <f>E7</f>
        <v>DDM Smetanova - elektroinstalace</v>
      </c>
      <c r="F45" s="337"/>
      <c r="G45" s="337"/>
      <c r="H45" s="337"/>
      <c r="I45" s="114"/>
      <c r="J45" s="38"/>
      <c r="K45" s="41"/>
    </row>
    <row r="46" spans="2:11" s="1" customFormat="1" ht="14.45" customHeight="1">
      <c r="B46" s="37"/>
      <c r="C46" s="33" t="s">
        <v>94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23.25" customHeight="1">
      <c r="B47" s="37"/>
      <c r="C47" s="38"/>
      <c r="D47" s="38"/>
      <c r="E47" s="338" t="str">
        <f>E9</f>
        <v>01 - Rozvody NN</v>
      </c>
      <c r="F47" s="339"/>
      <c r="G47" s="339"/>
      <c r="H47" s="339"/>
      <c r="I47" s="114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11" s="1" customFormat="1" ht="18" customHeight="1">
      <c r="B49" s="37"/>
      <c r="C49" s="33" t="s">
        <v>25</v>
      </c>
      <c r="D49" s="38"/>
      <c r="E49" s="38"/>
      <c r="F49" s="31" t="str">
        <f>F12</f>
        <v xml:space="preserve"> </v>
      </c>
      <c r="G49" s="38"/>
      <c r="H49" s="38"/>
      <c r="I49" s="115" t="s">
        <v>27</v>
      </c>
      <c r="J49" s="116" t="str">
        <f>IF(J12="","",J12)</f>
        <v>3. 1. 2018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11" s="1" customFormat="1" ht="13.5">
      <c r="B51" s="37"/>
      <c r="C51" s="33" t="s">
        <v>31</v>
      </c>
      <c r="D51" s="38"/>
      <c r="E51" s="38"/>
      <c r="F51" s="31" t="str">
        <f>E15</f>
        <v>Město Nový Bor</v>
      </c>
      <c r="G51" s="38"/>
      <c r="H51" s="38"/>
      <c r="I51" s="115" t="s">
        <v>37</v>
      </c>
      <c r="J51" s="31" t="str">
        <f>E21</f>
        <v>Ing. Ota Pour</v>
      </c>
      <c r="K51" s="41"/>
    </row>
    <row r="52" spans="2:11" s="1" customFormat="1" ht="14.45" customHeight="1">
      <c r="B52" s="37"/>
      <c r="C52" s="33" t="s">
        <v>35</v>
      </c>
      <c r="D52" s="38"/>
      <c r="E52" s="38"/>
      <c r="F52" s="31" t="str">
        <f>IF(E18="","",E18)</f>
        <v/>
      </c>
      <c r="G52" s="38"/>
      <c r="H52" s="38"/>
      <c r="I52" s="114"/>
      <c r="J52" s="38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11" s="1" customFormat="1" ht="29.25" customHeight="1">
      <c r="B54" s="37"/>
      <c r="C54" s="140" t="s">
        <v>97</v>
      </c>
      <c r="D54" s="128"/>
      <c r="E54" s="128"/>
      <c r="F54" s="128"/>
      <c r="G54" s="128"/>
      <c r="H54" s="128"/>
      <c r="I54" s="141"/>
      <c r="J54" s="142" t="s">
        <v>98</v>
      </c>
      <c r="K54" s="143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99</v>
      </c>
      <c r="D56" s="38"/>
      <c r="E56" s="38"/>
      <c r="F56" s="38"/>
      <c r="G56" s="38"/>
      <c r="H56" s="38"/>
      <c r="I56" s="114"/>
      <c r="J56" s="124">
        <f>J92</f>
        <v>0</v>
      </c>
      <c r="K56" s="41"/>
      <c r="AU56" s="20" t="s">
        <v>100</v>
      </c>
    </row>
    <row r="57" spans="2:11" s="7" customFormat="1" ht="24.95" customHeight="1">
      <c r="B57" s="145"/>
      <c r="C57" s="146"/>
      <c r="D57" s="147" t="s">
        <v>101</v>
      </c>
      <c r="E57" s="148"/>
      <c r="F57" s="148"/>
      <c r="G57" s="148"/>
      <c r="H57" s="148"/>
      <c r="I57" s="149"/>
      <c r="J57" s="150">
        <f>J93</f>
        <v>0</v>
      </c>
      <c r="K57" s="151"/>
    </row>
    <row r="58" spans="2:11" s="8" customFormat="1" ht="19.9" customHeight="1">
      <c r="B58" s="152"/>
      <c r="C58" s="153"/>
      <c r="D58" s="154" t="s">
        <v>102</v>
      </c>
      <c r="E58" s="155"/>
      <c r="F58" s="155"/>
      <c r="G58" s="155"/>
      <c r="H58" s="155"/>
      <c r="I58" s="156"/>
      <c r="J58" s="157">
        <f>J94</f>
        <v>0</v>
      </c>
      <c r="K58" s="158"/>
    </row>
    <row r="59" spans="2:11" s="8" customFormat="1" ht="19.9" customHeight="1">
      <c r="B59" s="152"/>
      <c r="C59" s="153"/>
      <c r="D59" s="154" t="s">
        <v>103</v>
      </c>
      <c r="E59" s="155"/>
      <c r="F59" s="155"/>
      <c r="G59" s="155"/>
      <c r="H59" s="155"/>
      <c r="I59" s="156"/>
      <c r="J59" s="157">
        <f>J99</f>
        <v>0</v>
      </c>
      <c r="K59" s="158"/>
    </row>
    <row r="60" spans="2:11" s="7" customFormat="1" ht="24.95" customHeight="1">
      <c r="B60" s="145"/>
      <c r="C60" s="146"/>
      <c r="D60" s="147" t="s">
        <v>104</v>
      </c>
      <c r="E60" s="148"/>
      <c r="F60" s="148"/>
      <c r="G60" s="148"/>
      <c r="H60" s="148"/>
      <c r="I60" s="149"/>
      <c r="J60" s="150">
        <f>J107</f>
        <v>0</v>
      </c>
      <c r="K60" s="151"/>
    </row>
    <row r="61" spans="2:11" s="8" customFormat="1" ht="19.9" customHeight="1">
      <c r="B61" s="152"/>
      <c r="C61" s="153"/>
      <c r="D61" s="154" t="s">
        <v>105</v>
      </c>
      <c r="E61" s="155"/>
      <c r="F61" s="155"/>
      <c r="G61" s="155"/>
      <c r="H61" s="155"/>
      <c r="I61" s="156"/>
      <c r="J61" s="157">
        <f>J108</f>
        <v>0</v>
      </c>
      <c r="K61" s="158"/>
    </row>
    <row r="62" spans="2:11" s="8" customFormat="1" ht="19.9" customHeight="1">
      <c r="B62" s="152"/>
      <c r="C62" s="153"/>
      <c r="D62" s="154" t="s">
        <v>106</v>
      </c>
      <c r="E62" s="155"/>
      <c r="F62" s="155"/>
      <c r="G62" s="155"/>
      <c r="H62" s="155"/>
      <c r="I62" s="156"/>
      <c r="J62" s="157">
        <f>J110</f>
        <v>0</v>
      </c>
      <c r="K62" s="158"/>
    </row>
    <row r="63" spans="2:11" s="8" customFormat="1" ht="19.9" customHeight="1">
      <c r="B63" s="152"/>
      <c r="C63" s="153"/>
      <c r="D63" s="154" t="s">
        <v>107</v>
      </c>
      <c r="E63" s="155"/>
      <c r="F63" s="155"/>
      <c r="G63" s="155"/>
      <c r="H63" s="155"/>
      <c r="I63" s="156"/>
      <c r="J63" s="157">
        <f>J119</f>
        <v>0</v>
      </c>
      <c r="K63" s="158"/>
    </row>
    <row r="64" spans="2:11" s="8" customFormat="1" ht="19.9" customHeight="1">
      <c r="B64" s="152"/>
      <c r="C64" s="153"/>
      <c r="D64" s="154" t="s">
        <v>108</v>
      </c>
      <c r="E64" s="155"/>
      <c r="F64" s="155"/>
      <c r="G64" s="155"/>
      <c r="H64" s="155"/>
      <c r="I64" s="156"/>
      <c r="J64" s="157">
        <f>J139</f>
        <v>0</v>
      </c>
      <c r="K64" s="158"/>
    </row>
    <row r="65" spans="2:11" s="8" customFormat="1" ht="19.9" customHeight="1">
      <c r="B65" s="152"/>
      <c r="C65" s="153"/>
      <c r="D65" s="154" t="s">
        <v>109</v>
      </c>
      <c r="E65" s="155"/>
      <c r="F65" s="155"/>
      <c r="G65" s="155"/>
      <c r="H65" s="155"/>
      <c r="I65" s="156"/>
      <c r="J65" s="157">
        <f>J157</f>
        <v>0</v>
      </c>
      <c r="K65" s="158"/>
    </row>
    <row r="66" spans="2:11" s="8" customFormat="1" ht="19.9" customHeight="1">
      <c r="B66" s="152"/>
      <c r="C66" s="153"/>
      <c r="D66" s="154" t="s">
        <v>110</v>
      </c>
      <c r="E66" s="155"/>
      <c r="F66" s="155"/>
      <c r="G66" s="155"/>
      <c r="H66" s="155"/>
      <c r="I66" s="156"/>
      <c r="J66" s="157">
        <f>J168</f>
        <v>0</v>
      </c>
      <c r="K66" s="158"/>
    </row>
    <row r="67" spans="2:11" s="8" customFormat="1" ht="19.9" customHeight="1">
      <c r="B67" s="152"/>
      <c r="C67" s="153"/>
      <c r="D67" s="154" t="s">
        <v>111</v>
      </c>
      <c r="E67" s="155"/>
      <c r="F67" s="155"/>
      <c r="G67" s="155"/>
      <c r="H67" s="155"/>
      <c r="I67" s="156"/>
      <c r="J67" s="157">
        <f>J208</f>
        <v>0</v>
      </c>
      <c r="K67" s="158"/>
    </row>
    <row r="68" spans="2:11" s="8" customFormat="1" ht="19.9" customHeight="1">
      <c r="B68" s="152"/>
      <c r="C68" s="153"/>
      <c r="D68" s="154" t="s">
        <v>112</v>
      </c>
      <c r="E68" s="155"/>
      <c r="F68" s="155"/>
      <c r="G68" s="155"/>
      <c r="H68" s="155"/>
      <c r="I68" s="156"/>
      <c r="J68" s="157">
        <f>J226</f>
        <v>0</v>
      </c>
      <c r="K68" s="158"/>
    </row>
    <row r="69" spans="2:11" s="7" customFormat="1" ht="24.95" customHeight="1">
      <c r="B69" s="145"/>
      <c r="C69" s="146"/>
      <c r="D69" s="147" t="s">
        <v>113</v>
      </c>
      <c r="E69" s="148"/>
      <c r="F69" s="148"/>
      <c r="G69" s="148"/>
      <c r="H69" s="148"/>
      <c r="I69" s="149"/>
      <c r="J69" s="150">
        <f>J234</f>
        <v>0</v>
      </c>
      <c r="K69" s="151"/>
    </row>
    <row r="70" spans="2:11" s="8" customFormat="1" ht="19.9" customHeight="1">
      <c r="B70" s="152"/>
      <c r="C70" s="153"/>
      <c r="D70" s="154" t="s">
        <v>114</v>
      </c>
      <c r="E70" s="155"/>
      <c r="F70" s="155"/>
      <c r="G70" s="155"/>
      <c r="H70" s="155"/>
      <c r="I70" s="156"/>
      <c r="J70" s="157">
        <f>J235</f>
        <v>0</v>
      </c>
      <c r="K70" s="158"/>
    </row>
    <row r="71" spans="2:11" s="8" customFormat="1" ht="19.9" customHeight="1">
      <c r="B71" s="152"/>
      <c r="C71" s="153"/>
      <c r="D71" s="154" t="s">
        <v>115</v>
      </c>
      <c r="E71" s="155"/>
      <c r="F71" s="155"/>
      <c r="G71" s="155"/>
      <c r="H71" s="155"/>
      <c r="I71" s="156"/>
      <c r="J71" s="157">
        <f>J238</f>
        <v>0</v>
      </c>
      <c r="K71" s="158"/>
    </row>
    <row r="72" spans="2:11" s="8" customFormat="1" ht="19.9" customHeight="1">
      <c r="B72" s="152"/>
      <c r="C72" s="153"/>
      <c r="D72" s="154" t="s">
        <v>116</v>
      </c>
      <c r="E72" s="155"/>
      <c r="F72" s="155"/>
      <c r="G72" s="155"/>
      <c r="H72" s="155"/>
      <c r="I72" s="156"/>
      <c r="J72" s="157">
        <f>J240</f>
        <v>0</v>
      </c>
      <c r="K72" s="158"/>
    </row>
    <row r="73" spans="2:11" s="1" customFormat="1" ht="21.75" customHeight="1">
      <c r="B73" s="37"/>
      <c r="C73" s="38"/>
      <c r="D73" s="38"/>
      <c r="E73" s="38"/>
      <c r="F73" s="38"/>
      <c r="G73" s="38"/>
      <c r="H73" s="38"/>
      <c r="I73" s="114"/>
      <c r="J73" s="38"/>
      <c r="K73" s="41"/>
    </row>
    <row r="74" spans="2:11" s="1" customFormat="1" ht="6.95" customHeight="1">
      <c r="B74" s="52"/>
      <c r="C74" s="53"/>
      <c r="D74" s="53"/>
      <c r="E74" s="53"/>
      <c r="F74" s="53"/>
      <c r="G74" s="53"/>
      <c r="H74" s="53"/>
      <c r="I74" s="135"/>
      <c r="J74" s="53"/>
      <c r="K74" s="54"/>
    </row>
    <row r="78" spans="2:12" s="1" customFormat="1" ht="6.95" customHeight="1">
      <c r="B78" s="55"/>
      <c r="C78" s="56"/>
      <c r="D78" s="56"/>
      <c r="E78" s="56"/>
      <c r="F78" s="56"/>
      <c r="G78" s="56"/>
      <c r="H78" s="56"/>
      <c r="I78" s="138"/>
      <c r="J78" s="56"/>
      <c r="K78" s="56"/>
      <c r="L78" s="57"/>
    </row>
    <row r="79" spans="2:12" s="1" customFormat="1" ht="36.95" customHeight="1">
      <c r="B79" s="37"/>
      <c r="C79" s="58" t="s">
        <v>117</v>
      </c>
      <c r="D79" s="59"/>
      <c r="E79" s="59"/>
      <c r="F79" s="59"/>
      <c r="G79" s="59"/>
      <c r="H79" s="59"/>
      <c r="I79" s="159"/>
      <c r="J79" s="59"/>
      <c r="K79" s="59"/>
      <c r="L79" s="57"/>
    </row>
    <row r="80" spans="2:12" s="1" customFormat="1" ht="6.95" customHeight="1">
      <c r="B80" s="37"/>
      <c r="C80" s="59"/>
      <c r="D80" s="59"/>
      <c r="E80" s="59"/>
      <c r="F80" s="59"/>
      <c r="G80" s="59"/>
      <c r="H80" s="59"/>
      <c r="I80" s="159"/>
      <c r="J80" s="59"/>
      <c r="K80" s="59"/>
      <c r="L80" s="57"/>
    </row>
    <row r="81" spans="2:12" s="1" customFormat="1" ht="14.45" customHeight="1">
      <c r="B81" s="37"/>
      <c r="C81" s="61" t="s">
        <v>18</v>
      </c>
      <c r="D81" s="59"/>
      <c r="E81" s="59"/>
      <c r="F81" s="59"/>
      <c r="G81" s="59"/>
      <c r="H81" s="59"/>
      <c r="I81" s="159"/>
      <c r="J81" s="59"/>
      <c r="K81" s="59"/>
      <c r="L81" s="57"/>
    </row>
    <row r="82" spans="2:12" s="1" customFormat="1" ht="22.5" customHeight="1">
      <c r="B82" s="37"/>
      <c r="C82" s="59"/>
      <c r="D82" s="59"/>
      <c r="E82" s="340" t="str">
        <f>E7</f>
        <v>DDM Smetanova - elektroinstalace</v>
      </c>
      <c r="F82" s="341"/>
      <c r="G82" s="341"/>
      <c r="H82" s="341"/>
      <c r="I82" s="159"/>
      <c r="J82" s="59"/>
      <c r="K82" s="59"/>
      <c r="L82" s="57"/>
    </row>
    <row r="83" spans="2:12" s="1" customFormat="1" ht="14.45" customHeight="1">
      <c r="B83" s="37"/>
      <c r="C83" s="61" t="s">
        <v>94</v>
      </c>
      <c r="D83" s="59"/>
      <c r="E83" s="59"/>
      <c r="F83" s="59"/>
      <c r="G83" s="59"/>
      <c r="H83" s="59"/>
      <c r="I83" s="159"/>
      <c r="J83" s="59"/>
      <c r="K83" s="59"/>
      <c r="L83" s="57"/>
    </row>
    <row r="84" spans="2:12" s="1" customFormat="1" ht="23.25" customHeight="1">
      <c r="B84" s="37"/>
      <c r="C84" s="59"/>
      <c r="D84" s="59"/>
      <c r="E84" s="316" t="str">
        <f>E9</f>
        <v>01 - Rozvody NN</v>
      </c>
      <c r="F84" s="342"/>
      <c r="G84" s="342"/>
      <c r="H84" s="342"/>
      <c r="I84" s="159"/>
      <c r="J84" s="59"/>
      <c r="K84" s="59"/>
      <c r="L84" s="57"/>
    </row>
    <row r="85" spans="2:12" s="1" customFormat="1" ht="6.95" customHeight="1">
      <c r="B85" s="37"/>
      <c r="C85" s="59"/>
      <c r="D85" s="59"/>
      <c r="E85" s="59"/>
      <c r="F85" s="59"/>
      <c r="G85" s="59"/>
      <c r="H85" s="59"/>
      <c r="I85" s="159"/>
      <c r="J85" s="59"/>
      <c r="K85" s="59"/>
      <c r="L85" s="57"/>
    </row>
    <row r="86" spans="2:12" s="1" customFormat="1" ht="18" customHeight="1">
      <c r="B86" s="37"/>
      <c r="C86" s="61" t="s">
        <v>25</v>
      </c>
      <c r="D86" s="59"/>
      <c r="E86" s="59"/>
      <c r="F86" s="160" t="str">
        <f>F12</f>
        <v xml:space="preserve"> </v>
      </c>
      <c r="G86" s="59"/>
      <c r="H86" s="59"/>
      <c r="I86" s="161" t="s">
        <v>27</v>
      </c>
      <c r="J86" s="69" t="str">
        <f>IF(J12="","",J12)</f>
        <v>3. 1. 2018</v>
      </c>
      <c r="K86" s="59"/>
      <c r="L86" s="57"/>
    </row>
    <row r="87" spans="2:12" s="1" customFormat="1" ht="6.95" customHeight="1">
      <c r="B87" s="37"/>
      <c r="C87" s="59"/>
      <c r="D87" s="59"/>
      <c r="E87" s="59"/>
      <c r="F87" s="59"/>
      <c r="G87" s="59"/>
      <c r="H87" s="59"/>
      <c r="I87" s="159"/>
      <c r="J87" s="59"/>
      <c r="K87" s="59"/>
      <c r="L87" s="57"/>
    </row>
    <row r="88" spans="2:12" s="1" customFormat="1" ht="13.5">
      <c r="B88" s="37"/>
      <c r="C88" s="61" t="s">
        <v>31</v>
      </c>
      <c r="D88" s="59"/>
      <c r="E88" s="59"/>
      <c r="F88" s="160" t="str">
        <f>E15</f>
        <v>Město Nový Bor</v>
      </c>
      <c r="G88" s="59"/>
      <c r="H88" s="59"/>
      <c r="I88" s="161" t="s">
        <v>37</v>
      </c>
      <c r="J88" s="160" t="str">
        <f>E21</f>
        <v>Ing. Ota Pour</v>
      </c>
      <c r="K88" s="59"/>
      <c r="L88" s="57"/>
    </row>
    <row r="89" spans="2:12" s="1" customFormat="1" ht="14.45" customHeight="1">
      <c r="B89" s="37"/>
      <c r="C89" s="61" t="s">
        <v>35</v>
      </c>
      <c r="D89" s="59"/>
      <c r="E89" s="59"/>
      <c r="F89" s="160" t="str">
        <f>IF(E18="","",E18)</f>
        <v/>
      </c>
      <c r="G89" s="59"/>
      <c r="H89" s="59"/>
      <c r="I89" s="159"/>
      <c r="J89" s="59"/>
      <c r="K89" s="59"/>
      <c r="L89" s="57"/>
    </row>
    <row r="90" spans="2:12" s="1" customFormat="1" ht="10.35" customHeight="1">
      <c r="B90" s="37"/>
      <c r="C90" s="59"/>
      <c r="D90" s="59"/>
      <c r="E90" s="59"/>
      <c r="F90" s="59"/>
      <c r="G90" s="59"/>
      <c r="H90" s="59"/>
      <c r="I90" s="159"/>
      <c r="J90" s="59"/>
      <c r="K90" s="59"/>
      <c r="L90" s="57"/>
    </row>
    <row r="91" spans="2:20" s="9" customFormat="1" ht="29.25" customHeight="1">
      <c r="B91" s="162"/>
      <c r="C91" s="163" t="s">
        <v>118</v>
      </c>
      <c r="D91" s="164" t="s">
        <v>60</v>
      </c>
      <c r="E91" s="164" t="s">
        <v>56</v>
      </c>
      <c r="F91" s="164" t="s">
        <v>119</v>
      </c>
      <c r="G91" s="164" t="s">
        <v>120</v>
      </c>
      <c r="H91" s="164" t="s">
        <v>121</v>
      </c>
      <c r="I91" s="165" t="s">
        <v>122</v>
      </c>
      <c r="J91" s="164" t="s">
        <v>98</v>
      </c>
      <c r="K91" s="166" t="s">
        <v>123</v>
      </c>
      <c r="L91" s="167"/>
      <c r="M91" s="77" t="s">
        <v>124</v>
      </c>
      <c r="N91" s="78" t="s">
        <v>45</v>
      </c>
      <c r="O91" s="78" t="s">
        <v>125</v>
      </c>
      <c r="P91" s="78" t="s">
        <v>126</v>
      </c>
      <c r="Q91" s="78" t="s">
        <v>127</v>
      </c>
      <c r="R91" s="78" t="s">
        <v>128</v>
      </c>
      <c r="S91" s="78" t="s">
        <v>129</v>
      </c>
      <c r="T91" s="79" t="s">
        <v>130</v>
      </c>
    </row>
    <row r="92" spans="2:63" s="1" customFormat="1" ht="29.25" customHeight="1">
      <c r="B92" s="37"/>
      <c r="C92" s="83" t="s">
        <v>99</v>
      </c>
      <c r="D92" s="59"/>
      <c r="E92" s="59"/>
      <c r="F92" s="59"/>
      <c r="G92" s="59"/>
      <c r="H92" s="59"/>
      <c r="I92" s="159"/>
      <c r="J92" s="168">
        <f>BK92</f>
        <v>0</v>
      </c>
      <c r="K92" s="59"/>
      <c r="L92" s="57"/>
      <c r="M92" s="80"/>
      <c r="N92" s="81"/>
      <c r="O92" s="81"/>
      <c r="P92" s="169">
        <f>P93+P107+P234</f>
        <v>0</v>
      </c>
      <c r="Q92" s="81"/>
      <c r="R92" s="169">
        <f>R93+R107+R234</f>
        <v>2.04688</v>
      </c>
      <c r="S92" s="81"/>
      <c r="T92" s="170">
        <f>T93+T107+T234</f>
        <v>1.7550000000000001</v>
      </c>
      <c r="AT92" s="20" t="s">
        <v>74</v>
      </c>
      <c r="AU92" s="20" t="s">
        <v>100</v>
      </c>
      <c r="BK92" s="171">
        <f>BK93+BK107+BK234</f>
        <v>0</v>
      </c>
    </row>
    <row r="93" spans="2:63" s="10" customFormat="1" ht="37.35" customHeight="1">
      <c r="B93" s="172"/>
      <c r="C93" s="173"/>
      <c r="D93" s="174" t="s">
        <v>74</v>
      </c>
      <c r="E93" s="175" t="s">
        <v>131</v>
      </c>
      <c r="F93" s="175" t="s">
        <v>132</v>
      </c>
      <c r="G93" s="173"/>
      <c r="H93" s="173"/>
      <c r="I93" s="176"/>
      <c r="J93" s="177">
        <f>BK93</f>
        <v>0</v>
      </c>
      <c r="K93" s="173"/>
      <c r="L93" s="178"/>
      <c r="M93" s="179"/>
      <c r="N93" s="180"/>
      <c r="O93" s="180"/>
      <c r="P93" s="181">
        <f>P94+P99</f>
        <v>0</v>
      </c>
      <c r="Q93" s="180"/>
      <c r="R93" s="181">
        <f>R94+R99</f>
        <v>1.45622</v>
      </c>
      <c r="S93" s="180"/>
      <c r="T93" s="182">
        <f>T94+T99</f>
        <v>1.7550000000000001</v>
      </c>
      <c r="AR93" s="183" t="s">
        <v>24</v>
      </c>
      <c r="AT93" s="184" t="s">
        <v>74</v>
      </c>
      <c r="AU93" s="184" t="s">
        <v>75</v>
      </c>
      <c r="AY93" s="183" t="s">
        <v>133</v>
      </c>
      <c r="BK93" s="185">
        <f>BK94+BK99</f>
        <v>0</v>
      </c>
    </row>
    <row r="94" spans="2:63" s="10" customFormat="1" ht="19.9" customHeight="1">
      <c r="B94" s="172"/>
      <c r="C94" s="173"/>
      <c r="D94" s="186" t="s">
        <v>74</v>
      </c>
      <c r="E94" s="187" t="s">
        <v>134</v>
      </c>
      <c r="F94" s="187" t="s">
        <v>135</v>
      </c>
      <c r="G94" s="173"/>
      <c r="H94" s="173"/>
      <c r="I94" s="176"/>
      <c r="J94" s="188">
        <f>BK94</f>
        <v>0</v>
      </c>
      <c r="K94" s="173"/>
      <c r="L94" s="178"/>
      <c r="M94" s="179"/>
      <c r="N94" s="180"/>
      <c r="O94" s="180"/>
      <c r="P94" s="181">
        <f>SUM(P95:P98)</f>
        <v>0</v>
      </c>
      <c r="Q94" s="180"/>
      <c r="R94" s="181">
        <f>SUM(R95:R98)</f>
        <v>1.45622</v>
      </c>
      <c r="S94" s="180"/>
      <c r="T94" s="182">
        <f>SUM(T95:T98)</f>
        <v>0</v>
      </c>
      <c r="AR94" s="183" t="s">
        <v>24</v>
      </c>
      <c r="AT94" s="184" t="s">
        <v>74</v>
      </c>
      <c r="AU94" s="184" t="s">
        <v>24</v>
      </c>
      <c r="AY94" s="183" t="s">
        <v>133</v>
      </c>
      <c r="BK94" s="185">
        <f>SUM(BK95:BK98)</f>
        <v>0</v>
      </c>
    </row>
    <row r="95" spans="2:65" s="1" customFormat="1" ht="22.5" customHeight="1">
      <c r="B95" s="37"/>
      <c r="C95" s="189" t="s">
        <v>136</v>
      </c>
      <c r="D95" s="189" t="s">
        <v>137</v>
      </c>
      <c r="E95" s="190" t="s">
        <v>138</v>
      </c>
      <c r="F95" s="191" t="s">
        <v>139</v>
      </c>
      <c r="G95" s="192" t="s">
        <v>140</v>
      </c>
      <c r="H95" s="193">
        <v>8</v>
      </c>
      <c r="I95" s="194"/>
      <c r="J95" s="195">
        <f>ROUND(I95*H95,2)</f>
        <v>0</v>
      </c>
      <c r="K95" s="191" t="s">
        <v>141</v>
      </c>
      <c r="L95" s="57"/>
      <c r="M95" s="196" t="s">
        <v>22</v>
      </c>
      <c r="N95" s="197" t="s">
        <v>46</v>
      </c>
      <c r="O95" s="38"/>
      <c r="P95" s="198">
        <f>O95*H95</f>
        <v>0</v>
      </c>
      <c r="Q95" s="198">
        <v>0.04153</v>
      </c>
      <c r="R95" s="198">
        <f>Q95*H95</f>
        <v>0.33224</v>
      </c>
      <c r="S95" s="198">
        <v>0</v>
      </c>
      <c r="T95" s="199">
        <f>S95*H95</f>
        <v>0</v>
      </c>
      <c r="AR95" s="20" t="s">
        <v>142</v>
      </c>
      <c r="AT95" s="20" t="s">
        <v>137</v>
      </c>
      <c r="AU95" s="20" t="s">
        <v>84</v>
      </c>
      <c r="AY95" s="20" t="s">
        <v>133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0" t="s">
        <v>24</v>
      </c>
      <c r="BK95" s="200">
        <f>ROUND(I95*H95,2)</f>
        <v>0</v>
      </c>
      <c r="BL95" s="20" t="s">
        <v>142</v>
      </c>
      <c r="BM95" s="20" t="s">
        <v>143</v>
      </c>
    </row>
    <row r="96" spans="2:65" s="1" customFormat="1" ht="31.5" customHeight="1">
      <c r="B96" s="37"/>
      <c r="C96" s="189" t="s">
        <v>144</v>
      </c>
      <c r="D96" s="189" t="s">
        <v>137</v>
      </c>
      <c r="E96" s="190" t="s">
        <v>145</v>
      </c>
      <c r="F96" s="191" t="s">
        <v>146</v>
      </c>
      <c r="G96" s="192" t="s">
        <v>140</v>
      </c>
      <c r="H96" s="193">
        <v>25</v>
      </c>
      <c r="I96" s="194"/>
      <c r="J96" s="195">
        <f>ROUND(I96*H96,2)</f>
        <v>0</v>
      </c>
      <c r="K96" s="191" t="s">
        <v>141</v>
      </c>
      <c r="L96" s="57"/>
      <c r="M96" s="196" t="s">
        <v>22</v>
      </c>
      <c r="N96" s="197" t="s">
        <v>46</v>
      </c>
      <c r="O96" s="38"/>
      <c r="P96" s="198">
        <f>O96*H96</f>
        <v>0</v>
      </c>
      <c r="Q96" s="198">
        <v>0.01838</v>
      </c>
      <c r="R96" s="198">
        <f>Q96*H96</f>
        <v>0.4595</v>
      </c>
      <c r="S96" s="198">
        <v>0</v>
      </c>
      <c r="T96" s="199">
        <f>S96*H96</f>
        <v>0</v>
      </c>
      <c r="AR96" s="20" t="s">
        <v>142</v>
      </c>
      <c r="AT96" s="20" t="s">
        <v>137</v>
      </c>
      <c r="AU96" s="20" t="s">
        <v>84</v>
      </c>
      <c r="AY96" s="20" t="s">
        <v>133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0" t="s">
        <v>24</v>
      </c>
      <c r="BK96" s="200">
        <f>ROUND(I96*H96,2)</f>
        <v>0</v>
      </c>
      <c r="BL96" s="20" t="s">
        <v>142</v>
      </c>
      <c r="BM96" s="20" t="s">
        <v>147</v>
      </c>
    </row>
    <row r="97" spans="2:47" s="1" customFormat="1" ht="67.5">
      <c r="B97" s="37"/>
      <c r="C97" s="59"/>
      <c r="D97" s="201" t="s">
        <v>148</v>
      </c>
      <c r="E97" s="59"/>
      <c r="F97" s="202" t="s">
        <v>149</v>
      </c>
      <c r="G97" s="59"/>
      <c r="H97" s="59"/>
      <c r="I97" s="159"/>
      <c r="J97" s="59"/>
      <c r="K97" s="59"/>
      <c r="L97" s="57"/>
      <c r="M97" s="203"/>
      <c r="N97" s="38"/>
      <c r="O97" s="38"/>
      <c r="P97" s="38"/>
      <c r="Q97" s="38"/>
      <c r="R97" s="38"/>
      <c r="S97" s="38"/>
      <c r="T97" s="74"/>
      <c r="AT97" s="20" t="s">
        <v>148</v>
      </c>
      <c r="AU97" s="20" t="s">
        <v>84</v>
      </c>
    </row>
    <row r="98" spans="2:65" s="1" customFormat="1" ht="22.5" customHeight="1">
      <c r="B98" s="37"/>
      <c r="C98" s="189" t="s">
        <v>150</v>
      </c>
      <c r="D98" s="189" t="s">
        <v>137</v>
      </c>
      <c r="E98" s="190" t="s">
        <v>151</v>
      </c>
      <c r="F98" s="191" t="s">
        <v>152</v>
      </c>
      <c r="G98" s="192" t="s">
        <v>140</v>
      </c>
      <c r="H98" s="193">
        <v>16</v>
      </c>
      <c r="I98" s="194"/>
      <c r="J98" s="195">
        <f>ROUND(I98*H98,2)</f>
        <v>0</v>
      </c>
      <c r="K98" s="191" t="s">
        <v>141</v>
      </c>
      <c r="L98" s="57"/>
      <c r="M98" s="196" t="s">
        <v>22</v>
      </c>
      <c r="N98" s="197" t="s">
        <v>46</v>
      </c>
      <c r="O98" s="38"/>
      <c r="P98" s="198">
        <f>O98*H98</f>
        <v>0</v>
      </c>
      <c r="Q98" s="198">
        <v>0.04153</v>
      </c>
      <c r="R98" s="198">
        <f>Q98*H98</f>
        <v>0.66448</v>
      </c>
      <c r="S98" s="198">
        <v>0</v>
      </c>
      <c r="T98" s="199">
        <f>S98*H98</f>
        <v>0</v>
      </c>
      <c r="AR98" s="20" t="s">
        <v>142</v>
      </c>
      <c r="AT98" s="20" t="s">
        <v>137</v>
      </c>
      <c r="AU98" s="20" t="s">
        <v>84</v>
      </c>
      <c r="AY98" s="20" t="s">
        <v>133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0" t="s">
        <v>24</v>
      </c>
      <c r="BK98" s="200">
        <f>ROUND(I98*H98,2)</f>
        <v>0</v>
      </c>
      <c r="BL98" s="20" t="s">
        <v>142</v>
      </c>
      <c r="BM98" s="20" t="s">
        <v>153</v>
      </c>
    </row>
    <row r="99" spans="2:63" s="10" customFormat="1" ht="29.85" customHeight="1">
      <c r="B99" s="172"/>
      <c r="C99" s="173"/>
      <c r="D99" s="186" t="s">
        <v>74</v>
      </c>
      <c r="E99" s="187" t="s">
        <v>154</v>
      </c>
      <c r="F99" s="187" t="s">
        <v>155</v>
      </c>
      <c r="G99" s="173"/>
      <c r="H99" s="173"/>
      <c r="I99" s="176"/>
      <c r="J99" s="188">
        <f>BK99</f>
        <v>0</v>
      </c>
      <c r="K99" s="173"/>
      <c r="L99" s="178"/>
      <c r="M99" s="179"/>
      <c r="N99" s="180"/>
      <c r="O99" s="180"/>
      <c r="P99" s="181">
        <f>SUM(P100:P106)</f>
        <v>0</v>
      </c>
      <c r="Q99" s="180"/>
      <c r="R99" s="181">
        <f>SUM(R100:R106)</f>
        <v>0</v>
      </c>
      <c r="S99" s="180"/>
      <c r="T99" s="182">
        <f>SUM(T100:T106)</f>
        <v>1.7550000000000001</v>
      </c>
      <c r="AR99" s="183" t="s">
        <v>24</v>
      </c>
      <c r="AT99" s="184" t="s">
        <v>74</v>
      </c>
      <c r="AU99" s="184" t="s">
        <v>24</v>
      </c>
      <c r="AY99" s="183" t="s">
        <v>133</v>
      </c>
      <c r="BK99" s="185">
        <f>SUM(BK100:BK106)</f>
        <v>0</v>
      </c>
    </row>
    <row r="100" spans="2:65" s="1" customFormat="1" ht="44.25" customHeight="1">
      <c r="B100" s="37"/>
      <c r="C100" s="189" t="s">
        <v>24</v>
      </c>
      <c r="D100" s="189" t="s">
        <v>137</v>
      </c>
      <c r="E100" s="190" t="s">
        <v>156</v>
      </c>
      <c r="F100" s="191" t="s">
        <v>157</v>
      </c>
      <c r="G100" s="192" t="s">
        <v>158</v>
      </c>
      <c r="H100" s="193">
        <v>69</v>
      </c>
      <c r="I100" s="194"/>
      <c r="J100" s="195">
        <f>ROUND(I100*H100,2)</f>
        <v>0</v>
      </c>
      <c r="K100" s="191" t="s">
        <v>141</v>
      </c>
      <c r="L100" s="57"/>
      <c r="M100" s="196" t="s">
        <v>22</v>
      </c>
      <c r="N100" s="197" t="s">
        <v>46</v>
      </c>
      <c r="O100" s="38"/>
      <c r="P100" s="198">
        <f>O100*H100</f>
        <v>0</v>
      </c>
      <c r="Q100" s="198">
        <v>0</v>
      </c>
      <c r="R100" s="198">
        <f>Q100*H100</f>
        <v>0</v>
      </c>
      <c r="S100" s="198">
        <v>0.001</v>
      </c>
      <c r="T100" s="199">
        <f>S100*H100</f>
        <v>0.069</v>
      </c>
      <c r="AR100" s="20" t="s">
        <v>142</v>
      </c>
      <c r="AT100" s="20" t="s">
        <v>137</v>
      </c>
      <c r="AU100" s="20" t="s">
        <v>84</v>
      </c>
      <c r="AY100" s="20" t="s">
        <v>133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0" t="s">
        <v>24</v>
      </c>
      <c r="BK100" s="200">
        <f>ROUND(I100*H100,2)</f>
        <v>0</v>
      </c>
      <c r="BL100" s="20" t="s">
        <v>142</v>
      </c>
      <c r="BM100" s="20" t="s">
        <v>84</v>
      </c>
    </row>
    <row r="101" spans="2:65" s="1" customFormat="1" ht="22.5" customHeight="1">
      <c r="B101" s="37"/>
      <c r="C101" s="189" t="s">
        <v>84</v>
      </c>
      <c r="D101" s="189" t="s">
        <v>137</v>
      </c>
      <c r="E101" s="190" t="s">
        <v>159</v>
      </c>
      <c r="F101" s="191" t="s">
        <v>160</v>
      </c>
      <c r="G101" s="192" t="s">
        <v>158</v>
      </c>
      <c r="H101" s="193">
        <v>12</v>
      </c>
      <c r="I101" s="194"/>
      <c r="J101" s="195">
        <f>ROUND(I101*H101,2)</f>
        <v>0</v>
      </c>
      <c r="K101" s="191" t="s">
        <v>22</v>
      </c>
      <c r="L101" s="57"/>
      <c r="M101" s="196" t="s">
        <v>22</v>
      </c>
      <c r="N101" s="197" t="s">
        <v>46</v>
      </c>
      <c r="O101" s="38"/>
      <c r="P101" s="198">
        <f>O101*H101</f>
        <v>0</v>
      </c>
      <c r="Q101" s="198">
        <v>0</v>
      </c>
      <c r="R101" s="198">
        <f>Q101*H101</f>
        <v>0</v>
      </c>
      <c r="S101" s="198">
        <v>0</v>
      </c>
      <c r="T101" s="199">
        <f>S101*H101</f>
        <v>0</v>
      </c>
      <c r="AR101" s="20" t="s">
        <v>142</v>
      </c>
      <c r="AT101" s="20" t="s">
        <v>137</v>
      </c>
      <c r="AU101" s="20" t="s">
        <v>84</v>
      </c>
      <c r="AY101" s="20" t="s">
        <v>133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0" t="s">
        <v>24</v>
      </c>
      <c r="BK101" s="200">
        <f>ROUND(I101*H101,2)</f>
        <v>0</v>
      </c>
      <c r="BL101" s="20" t="s">
        <v>142</v>
      </c>
      <c r="BM101" s="20" t="s">
        <v>142</v>
      </c>
    </row>
    <row r="102" spans="2:65" s="1" customFormat="1" ht="31.5" customHeight="1">
      <c r="B102" s="37"/>
      <c r="C102" s="189" t="s">
        <v>161</v>
      </c>
      <c r="D102" s="189" t="s">
        <v>137</v>
      </c>
      <c r="E102" s="190" t="s">
        <v>162</v>
      </c>
      <c r="F102" s="191" t="s">
        <v>163</v>
      </c>
      <c r="G102" s="192" t="s">
        <v>158</v>
      </c>
      <c r="H102" s="193">
        <v>87</v>
      </c>
      <c r="I102" s="194"/>
      <c r="J102" s="195">
        <f>ROUND(I102*H102,2)</f>
        <v>0</v>
      </c>
      <c r="K102" s="191" t="s">
        <v>141</v>
      </c>
      <c r="L102" s="57"/>
      <c r="M102" s="196" t="s">
        <v>22</v>
      </c>
      <c r="N102" s="197" t="s">
        <v>46</v>
      </c>
      <c r="O102" s="38"/>
      <c r="P102" s="198">
        <f>O102*H102</f>
        <v>0</v>
      </c>
      <c r="Q102" s="198">
        <v>0</v>
      </c>
      <c r="R102" s="198">
        <f>Q102*H102</f>
        <v>0</v>
      </c>
      <c r="S102" s="198">
        <v>0.015</v>
      </c>
      <c r="T102" s="199">
        <f>S102*H102</f>
        <v>1.305</v>
      </c>
      <c r="AR102" s="20" t="s">
        <v>142</v>
      </c>
      <c r="AT102" s="20" t="s">
        <v>137</v>
      </c>
      <c r="AU102" s="20" t="s">
        <v>84</v>
      </c>
      <c r="AY102" s="20" t="s">
        <v>133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0" t="s">
        <v>24</v>
      </c>
      <c r="BK102" s="200">
        <f>ROUND(I102*H102,2)</f>
        <v>0</v>
      </c>
      <c r="BL102" s="20" t="s">
        <v>142</v>
      </c>
      <c r="BM102" s="20" t="s">
        <v>134</v>
      </c>
    </row>
    <row r="103" spans="2:65" s="1" customFormat="1" ht="22.5" customHeight="1">
      <c r="B103" s="37"/>
      <c r="C103" s="189" t="s">
        <v>142</v>
      </c>
      <c r="D103" s="189" t="s">
        <v>137</v>
      </c>
      <c r="E103" s="190" t="s">
        <v>164</v>
      </c>
      <c r="F103" s="191" t="s">
        <v>165</v>
      </c>
      <c r="G103" s="192" t="s">
        <v>166</v>
      </c>
      <c r="H103" s="193">
        <v>279</v>
      </c>
      <c r="I103" s="194"/>
      <c r="J103" s="195">
        <f>ROUND(I103*H103,2)</f>
        <v>0</v>
      </c>
      <c r="K103" s="191" t="s">
        <v>141</v>
      </c>
      <c r="L103" s="57"/>
      <c r="M103" s="196" t="s">
        <v>22</v>
      </c>
      <c r="N103" s="197" t="s">
        <v>46</v>
      </c>
      <c r="O103" s="38"/>
      <c r="P103" s="198">
        <f>O103*H103</f>
        <v>0</v>
      </c>
      <c r="Q103" s="198">
        <v>0</v>
      </c>
      <c r="R103" s="198">
        <f>Q103*H103</f>
        <v>0</v>
      </c>
      <c r="S103" s="198">
        <v>0.001</v>
      </c>
      <c r="T103" s="199">
        <f>S103*H103</f>
        <v>0.279</v>
      </c>
      <c r="AR103" s="20" t="s">
        <v>142</v>
      </c>
      <c r="AT103" s="20" t="s">
        <v>137</v>
      </c>
      <c r="AU103" s="20" t="s">
        <v>84</v>
      </c>
      <c r="AY103" s="20" t="s">
        <v>133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0" t="s">
        <v>24</v>
      </c>
      <c r="BK103" s="200">
        <f>ROUND(I103*H103,2)</f>
        <v>0</v>
      </c>
      <c r="BL103" s="20" t="s">
        <v>142</v>
      </c>
      <c r="BM103" s="20" t="s">
        <v>167</v>
      </c>
    </row>
    <row r="104" spans="2:47" s="1" customFormat="1" ht="27">
      <c r="B104" s="37"/>
      <c r="C104" s="59"/>
      <c r="D104" s="201" t="s">
        <v>168</v>
      </c>
      <c r="E104" s="59"/>
      <c r="F104" s="202" t="s">
        <v>169</v>
      </c>
      <c r="G104" s="59"/>
      <c r="H104" s="59"/>
      <c r="I104" s="159"/>
      <c r="J104" s="59"/>
      <c r="K104" s="59"/>
      <c r="L104" s="57"/>
      <c r="M104" s="203"/>
      <c r="N104" s="38"/>
      <c r="O104" s="38"/>
      <c r="P104" s="38"/>
      <c r="Q104" s="38"/>
      <c r="R104" s="38"/>
      <c r="S104" s="38"/>
      <c r="T104" s="74"/>
      <c r="AT104" s="20" t="s">
        <v>168</v>
      </c>
      <c r="AU104" s="20" t="s">
        <v>84</v>
      </c>
    </row>
    <row r="105" spans="2:65" s="1" customFormat="1" ht="22.5" customHeight="1">
      <c r="B105" s="37"/>
      <c r="C105" s="189" t="s">
        <v>170</v>
      </c>
      <c r="D105" s="189" t="s">
        <v>137</v>
      </c>
      <c r="E105" s="190" t="s">
        <v>171</v>
      </c>
      <c r="F105" s="191" t="s">
        <v>172</v>
      </c>
      <c r="G105" s="192" t="s">
        <v>166</v>
      </c>
      <c r="H105" s="193">
        <v>34</v>
      </c>
      <c r="I105" s="194"/>
      <c r="J105" s="195">
        <f>ROUND(I105*H105,2)</f>
        <v>0</v>
      </c>
      <c r="K105" s="191" t="s">
        <v>141</v>
      </c>
      <c r="L105" s="57"/>
      <c r="M105" s="196" t="s">
        <v>22</v>
      </c>
      <c r="N105" s="197" t="s">
        <v>46</v>
      </c>
      <c r="O105" s="38"/>
      <c r="P105" s="198">
        <f>O105*H105</f>
        <v>0</v>
      </c>
      <c r="Q105" s="198">
        <v>0</v>
      </c>
      <c r="R105" s="198">
        <f>Q105*H105</f>
        <v>0</v>
      </c>
      <c r="S105" s="198">
        <v>0.003</v>
      </c>
      <c r="T105" s="199">
        <f>S105*H105</f>
        <v>0.10200000000000001</v>
      </c>
      <c r="AR105" s="20" t="s">
        <v>142</v>
      </c>
      <c r="AT105" s="20" t="s">
        <v>137</v>
      </c>
      <c r="AU105" s="20" t="s">
        <v>84</v>
      </c>
      <c r="AY105" s="20" t="s">
        <v>133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0" t="s">
        <v>24</v>
      </c>
      <c r="BK105" s="200">
        <f>ROUND(I105*H105,2)</f>
        <v>0</v>
      </c>
      <c r="BL105" s="20" t="s">
        <v>142</v>
      </c>
      <c r="BM105" s="20" t="s">
        <v>29</v>
      </c>
    </row>
    <row r="106" spans="2:47" s="1" customFormat="1" ht="27">
      <c r="B106" s="37"/>
      <c r="C106" s="59"/>
      <c r="D106" s="204" t="s">
        <v>168</v>
      </c>
      <c r="E106" s="59"/>
      <c r="F106" s="205" t="s">
        <v>169</v>
      </c>
      <c r="G106" s="59"/>
      <c r="H106" s="59"/>
      <c r="I106" s="159"/>
      <c r="J106" s="59"/>
      <c r="K106" s="59"/>
      <c r="L106" s="57"/>
      <c r="M106" s="203"/>
      <c r="N106" s="38"/>
      <c r="O106" s="38"/>
      <c r="P106" s="38"/>
      <c r="Q106" s="38"/>
      <c r="R106" s="38"/>
      <c r="S106" s="38"/>
      <c r="T106" s="74"/>
      <c r="AT106" s="20" t="s">
        <v>168</v>
      </c>
      <c r="AU106" s="20" t="s">
        <v>84</v>
      </c>
    </row>
    <row r="107" spans="2:63" s="10" customFormat="1" ht="37.35" customHeight="1">
      <c r="B107" s="172"/>
      <c r="C107" s="173"/>
      <c r="D107" s="174" t="s">
        <v>74</v>
      </c>
      <c r="E107" s="175" t="s">
        <v>173</v>
      </c>
      <c r="F107" s="175" t="s">
        <v>174</v>
      </c>
      <c r="G107" s="173"/>
      <c r="H107" s="173"/>
      <c r="I107" s="176"/>
      <c r="J107" s="177">
        <f>BK107</f>
        <v>0</v>
      </c>
      <c r="K107" s="173"/>
      <c r="L107" s="178"/>
      <c r="M107" s="179"/>
      <c r="N107" s="180"/>
      <c r="O107" s="180"/>
      <c r="P107" s="181">
        <f>P108+P110+P119+P139+P157+P168+P208+P226</f>
        <v>0</v>
      </c>
      <c r="Q107" s="180"/>
      <c r="R107" s="181">
        <f>R108+R110+R119+R139+R157+R168+R208+R226</f>
        <v>0.59066</v>
      </c>
      <c r="S107" s="180"/>
      <c r="T107" s="182">
        <f>T108+T110+T119+T139+T157+T168+T208+T226</f>
        <v>0</v>
      </c>
      <c r="AR107" s="183" t="s">
        <v>24</v>
      </c>
      <c r="AT107" s="184" t="s">
        <v>74</v>
      </c>
      <c r="AU107" s="184" t="s">
        <v>75</v>
      </c>
      <c r="AY107" s="183" t="s">
        <v>133</v>
      </c>
      <c r="BK107" s="185">
        <f>BK108+BK110+BK119+BK139+BK157+BK168+BK208+BK226</f>
        <v>0</v>
      </c>
    </row>
    <row r="108" spans="2:63" s="10" customFormat="1" ht="19.9" customHeight="1">
      <c r="B108" s="172"/>
      <c r="C108" s="173"/>
      <c r="D108" s="186" t="s">
        <v>74</v>
      </c>
      <c r="E108" s="187" t="s">
        <v>175</v>
      </c>
      <c r="F108" s="187" t="s">
        <v>176</v>
      </c>
      <c r="G108" s="173"/>
      <c r="H108" s="173"/>
      <c r="I108" s="176"/>
      <c r="J108" s="188">
        <f>BK108</f>
        <v>0</v>
      </c>
      <c r="K108" s="173"/>
      <c r="L108" s="178"/>
      <c r="M108" s="179"/>
      <c r="N108" s="180"/>
      <c r="O108" s="180"/>
      <c r="P108" s="181">
        <f>P109</f>
        <v>0</v>
      </c>
      <c r="Q108" s="180"/>
      <c r="R108" s="181">
        <f>R109</f>
        <v>0</v>
      </c>
      <c r="S108" s="180"/>
      <c r="T108" s="182">
        <f>T109</f>
        <v>0</v>
      </c>
      <c r="AR108" s="183" t="s">
        <v>24</v>
      </c>
      <c r="AT108" s="184" t="s">
        <v>74</v>
      </c>
      <c r="AU108" s="184" t="s">
        <v>24</v>
      </c>
      <c r="AY108" s="183" t="s">
        <v>133</v>
      </c>
      <c r="BK108" s="185">
        <f>BK109</f>
        <v>0</v>
      </c>
    </row>
    <row r="109" spans="2:65" s="1" customFormat="1" ht="22.5" customHeight="1">
      <c r="B109" s="37"/>
      <c r="C109" s="189" t="s">
        <v>134</v>
      </c>
      <c r="D109" s="189" t="s">
        <v>137</v>
      </c>
      <c r="E109" s="190" t="s">
        <v>177</v>
      </c>
      <c r="F109" s="191" t="s">
        <v>178</v>
      </c>
      <c r="G109" s="192" t="s">
        <v>158</v>
      </c>
      <c r="H109" s="193">
        <v>1</v>
      </c>
      <c r="I109" s="194"/>
      <c r="J109" s="195">
        <f>ROUND(I109*H109,2)</f>
        <v>0</v>
      </c>
      <c r="K109" s="191" t="s">
        <v>22</v>
      </c>
      <c r="L109" s="57"/>
      <c r="M109" s="196" t="s">
        <v>22</v>
      </c>
      <c r="N109" s="197" t="s">
        <v>46</v>
      </c>
      <c r="O109" s="38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0" t="s">
        <v>142</v>
      </c>
      <c r="AT109" s="20" t="s">
        <v>137</v>
      </c>
      <c r="AU109" s="20" t="s">
        <v>84</v>
      </c>
      <c r="AY109" s="20" t="s">
        <v>133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0" t="s">
        <v>24</v>
      </c>
      <c r="BK109" s="200">
        <f>ROUND(I109*H109,2)</f>
        <v>0</v>
      </c>
      <c r="BL109" s="20" t="s">
        <v>142</v>
      </c>
      <c r="BM109" s="20" t="s">
        <v>179</v>
      </c>
    </row>
    <row r="110" spans="2:63" s="10" customFormat="1" ht="29.85" customHeight="1">
      <c r="B110" s="172"/>
      <c r="C110" s="173"/>
      <c r="D110" s="186" t="s">
        <v>74</v>
      </c>
      <c r="E110" s="187" t="s">
        <v>180</v>
      </c>
      <c r="F110" s="187" t="s">
        <v>181</v>
      </c>
      <c r="G110" s="173"/>
      <c r="H110" s="173"/>
      <c r="I110" s="176"/>
      <c r="J110" s="188">
        <f>BK110</f>
        <v>0</v>
      </c>
      <c r="K110" s="173"/>
      <c r="L110" s="178"/>
      <c r="M110" s="179"/>
      <c r="N110" s="180"/>
      <c r="O110" s="180"/>
      <c r="P110" s="181">
        <f>SUM(P111:P118)</f>
        <v>0</v>
      </c>
      <c r="Q110" s="180"/>
      <c r="R110" s="181">
        <f>SUM(R111:R118)</f>
        <v>0</v>
      </c>
      <c r="S110" s="180"/>
      <c r="T110" s="182">
        <f>SUM(T111:T118)</f>
        <v>0</v>
      </c>
      <c r="AR110" s="183" t="s">
        <v>24</v>
      </c>
      <c r="AT110" s="184" t="s">
        <v>74</v>
      </c>
      <c r="AU110" s="184" t="s">
        <v>24</v>
      </c>
      <c r="AY110" s="183" t="s">
        <v>133</v>
      </c>
      <c r="BK110" s="185">
        <f>SUM(BK111:BK118)</f>
        <v>0</v>
      </c>
    </row>
    <row r="111" spans="2:65" s="1" customFormat="1" ht="22.5" customHeight="1">
      <c r="B111" s="37"/>
      <c r="C111" s="189" t="s">
        <v>182</v>
      </c>
      <c r="D111" s="189" t="s">
        <v>137</v>
      </c>
      <c r="E111" s="190" t="s">
        <v>183</v>
      </c>
      <c r="F111" s="191" t="s">
        <v>184</v>
      </c>
      <c r="G111" s="192" t="s">
        <v>185</v>
      </c>
      <c r="H111" s="193">
        <v>8</v>
      </c>
      <c r="I111" s="194"/>
      <c r="J111" s="195">
        <f aca="true" t="shared" si="0" ref="J111:J118">ROUND(I111*H111,2)</f>
        <v>0</v>
      </c>
      <c r="K111" s="191" t="s">
        <v>22</v>
      </c>
      <c r="L111" s="57"/>
      <c r="M111" s="196" t="s">
        <v>22</v>
      </c>
      <c r="N111" s="197" t="s">
        <v>46</v>
      </c>
      <c r="O111" s="38"/>
      <c r="P111" s="198">
        <f aca="true" t="shared" si="1" ref="P111:P118">O111*H111</f>
        <v>0</v>
      </c>
      <c r="Q111" s="198">
        <v>0</v>
      </c>
      <c r="R111" s="198">
        <f aca="true" t="shared" si="2" ref="R111:R118">Q111*H111</f>
        <v>0</v>
      </c>
      <c r="S111" s="198">
        <v>0</v>
      </c>
      <c r="T111" s="199">
        <f aca="true" t="shared" si="3" ref="T111:T118">S111*H111</f>
        <v>0</v>
      </c>
      <c r="AR111" s="20" t="s">
        <v>142</v>
      </c>
      <c r="AT111" s="20" t="s">
        <v>137</v>
      </c>
      <c r="AU111" s="20" t="s">
        <v>84</v>
      </c>
      <c r="AY111" s="20" t="s">
        <v>133</v>
      </c>
      <c r="BE111" s="200">
        <f aca="true" t="shared" si="4" ref="BE111:BE118">IF(N111="základní",J111,0)</f>
        <v>0</v>
      </c>
      <c r="BF111" s="200">
        <f aca="true" t="shared" si="5" ref="BF111:BF118">IF(N111="snížená",J111,0)</f>
        <v>0</v>
      </c>
      <c r="BG111" s="200">
        <f aca="true" t="shared" si="6" ref="BG111:BG118">IF(N111="zákl. přenesená",J111,0)</f>
        <v>0</v>
      </c>
      <c r="BH111" s="200">
        <f aca="true" t="shared" si="7" ref="BH111:BH118">IF(N111="sníž. přenesená",J111,0)</f>
        <v>0</v>
      </c>
      <c r="BI111" s="200">
        <f aca="true" t="shared" si="8" ref="BI111:BI118">IF(N111="nulová",J111,0)</f>
        <v>0</v>
      </c>
      <c r="BJ111" s="20" t="s">
        <v>24</v>
      </c>
      <c r="BK111" s="200">
        <f aca="true" t="shared" si="9" ref="BK111:BK118">ROUND(I111*H111,2)</f>
        <v>0</v>
      </c>
      <c r="BL111" s="20" t="s">
        <v>142</v>
      </c>
      <c r="BM111" s="20" t="s">
        <v>186</v>
      </c>
    </row>
    <row r="112" spans="2:65" s="1" customFormat="1" ht="22.5" customHeight="1">
      <c r="B112" s="37"/>
      <c r="C112" s="206" t="s">
        <v>167</v>
      </c>
      <c r="D112" s="206" t="s">
        <v>187</v>
      </c>
      <c r="E112" s="207" t="s">
        <v>188</v>
      </c>
      <c r="F112" s="208" t="s">
        <v>189</v>
      </c>
      <c r="G112" s="209" t="s">
        <v>185</v>
      </c>
      <c r="H112" s="210">
        <v>1</v>
      </c>
      <c r="I112" s="211"/>
      <c r="J112" s="212">
        <f t="shared" si="0"/>
        <v>0</v>
      </c>
      <c r="K112" s="208" t="s">
        <v>22</v>
      </c>
      <c r="L112" s="213"/>
      <c r="M112" s="214" t="s">
        <v>22</v>
      </c>
      <c r="N112" s="215" t="s">
        <v>46</v>
      </c>
      <c r="O112" s="38"/>
      <c r="P112" s="198">
        <f t="shared" si="1"/>
        <v>0</v>
      </c>
      <c r="Q112" s="198">
        <v>0</v>
      </c>
      <c r="R112" s="198">
        <f t="shared" si="2"/>
        <v>0</v>
      </c>
      <c r="S112" s="198">
        <v>0</v>
      </c>
      <c r="T112" s="199">
        <f t="shared" si="3"/>
        <v>0</v>
      </c>
      <c r="AR112" s="20" t="s">
        <v>167</v>
      </c>
      <c r="AT112" s="20" t="s">
        <v>187</v>
      </c>
      <c r="AU112" s="20" t="s">
        <v>84</v>
      </c>
      <c r="AY112" s="20" t="s">
        <v>133</v>
      </c>
      <c r="BE112" s="200">
        <f t="shared" si="4"/>
        <v>0</v>
      </c>
      <c r="BF112" s="200">
        <f t="shared" si="5"/>
        <v>0</v>
      </c>
      <c r="BG112" s="200">
        <f t="shared" si="6"/>
        <v>0</v>
      </c>
      <c r="BH112" s="200">
        <f t="shared" si="7"/>
        <v>0</v>
      </c>
      <c r="BI112" s="200">
        <f t="shared" si="8"/>
        <v>0</v>
      </c>
      <c r="BJ112" s="20" t="s">
        <v>24</v>
      </c>
      <c r="BK112" s="200">
        <f t="shared" si="9"/>
        <v>0</v>
      </c>
      <c r="BL112" s="20" t="s">
        <v>142</v>
      </c>
      <c r="BM112" s="20" t="s">
        <v>190</v>
      </c>
    </row>
    <row r="113" spans="2:65" s="1" customFormat="1" ht="22.5" customHeight="1">
      <c r="B113" s="37"/>
      <c r="C113" s="206" t="s">
        <v>154</v>
      </c>
      <c r="D113" s="206" t="s">
        <v>187</v>
      </c>
      <c r="E113" s="207" t="s">
        <v>191</v>
      </c>
      <c r="F113" s="208" t="s">
        <v>192</v>
      </c>
      <c r="G113" s="209" t="s">
        <v>185</v>
      </c>
      <c r="H113" s="210">
        <v>1</v>
      </c>
      <c r="I113" s="211"/>
      <c r="J113" s="212">
        <f t="shared" si="0"/>
        <v>0</v>
      </c>
      <c r="K113" s="208" t="s">
        <v>22</v>
      </c>
      <c r="L113" s="213"/>
      <c r="M113" s="214" t="s">
        <v>22</v>
      </c>
      <c r="N113" s="215" t="s">
        <v>46</v>
      </c>
      <c r="O113" s="38"/>
      <c r="P113" s="198">
        <f t="shared" si="1"/>
        <v>0</v>
      </c>
      <c r="Q113" s="198">
        <v>0</v>
      </c>
      <c r="R113" s="198">
        <f t="shared" si="2"/>
        <v>0</v>
      </c>
      <c r="S113" s="198">
        <v>0</v>
      </c>
      <c r="T113" s="199">
        <f t="shared" si="3"/>
        <v>0</v>
      </c>
      <c r="AR113" s="20" t="s">
        <v>167</v>
      </c>
      <c r="AT113" s="20" t="s">
        <v>187</v>
      </c>
      <c r="AU113" s="20" t="s">
        <v>84</v>
      </c>
      <c r="AY113" s="20" t="s">
        <v>133</v>
      </c>
      <c r="BE113" s="200">
        <f t="shared" si="4"/>
        <v>0</v>
      </c>
      <c r="BF113" s="200">
        <f t="shared" si="5"/>
        <v>0</v>
      </c>
      <c r="BG113" s="200">
        <f t="shared" si="6"/>
        <v>0</v>
      </c>
      <c r="BH113" s="200">
        <f t="shared" si="7"/>
        <v>0</v>
      </c>
      <c r="BI113" s="200">
        <f t="shared" si="8"/>
        <v>0</v>
      </c>
      <c r="BJ113" s="20" t="s">
        <v>24</v>
      </c>
      <c r="BK113" s="200">
        <f t="shared" si="9"/>
        <v>0</v>
      </c>
      <c r="BL113" s="20" t="s">
        <v>142</v>
      </c>
      <c r="BM113" s="20" t="s">
        <v>193</v>
      </c>
    </row>
    <row r="114" spans="2:65" s="1" customFormat="1" ht="22.5" customHeight="1">
      <c r="B114" s="37"/>
      <c r="C114" s="206" t="s">
        <v>29</v>
      </c>
      <c r="D114" s="206" t="s">
        <v>187</v>
      </c>
      <c r="E114" s="207" t="s">
        <v>194</v>
      </c>
      <c r="F114" s="208" t="s">
        <v>195</v>
      </c>
      <c r="G114" s="209" t="s">
        <v>185</v>
      </c>
      <c r="H114" s="210">
        <v>1</v>
      </c>
      <c r="I114" s="211"/>
      <c r="J114" s="212">
        <f t="shared" si="0"/>
        <v>0</v>
      </c>
      <c r="K114" s="208" t="s">
        <v>22</v>
      </c>
      <c r="L114" s="213"/>
      <c r="M114" s="214" t="s">
        <v>22</v>
      </c>
      <c r="N114" s="215" t="s">
        <v>46</v>
      </c>
      <c r="O114" s="38"/>
      <c r="P114" s="198">
        <f t="shared" si="1"/>
        <v>0</v>
      </c>
      <c r="Q114" s="198">
        <v>0</v>
      </c>
      <c r="R114" s="198">
        <f t="shared" si="2"/>
        <v>0</v>
      </c>
      <c r="S114" s="198">
        <v>0</v>
      </c>
      <c r="T114" s="199">
        <f t="shared" si="3"/>
        <v>0</v>
      </c>
      <c r="AR114" s="20" t="s">
        <v>167</v>
      </c>
      <c r="AT114" s="20" t="s">
        <v>187</v>
      </c>
      <c r="AU114" s="20" t="s">
        <v>84</v>
      </c>
      <c r="AY114" s="20" t="s">
        <v>133</v>
      </c>
      <c r="BE114" s="200">
        <f t="shared" si="4"/>
        <v>0</v>
      </c>
      <c r="BF114" s="200">
        <f t="shared" si="5"/>
        <v>0</v>
      </c>
      <c r="BG114" s="200">
        <f t="shared" si="6"/>
        <v>0</v>
      </c>
      <c r="BH114" s="200">
        <f t="shared" si="7"/>
        <v>0</v>
      </c>
      <c r="BI114" s="200">
        <f t="shared" si="8"/>
        <v>0</v>
      </c>
      <c r="BJ114" s="20" t="s">
        <v>24</v>
      </c>
      <c r="BK114" s="200">
        <f t="shared" si="9"/>
        <v>0</v>
      </c>
      <c r="BL114" s="20" t="s">
        <v>142</v>
      </c>
      <c r="BM114" s="20" t="s">
        <v>196</v>
      </c>
    </row>
    <row r="115" spans="2:65" s="1" customFormat="1" ht="22.5" customHeight="1">
      <c r="B115" s="37"/>
      <c r="C115" s="206" t="s">
        <v>197</v>
      </c>
      <c r="D115" s="206" t="s">
        <v>187</v>
      </c>
      <c r="E115" s="207" t="s">
        <v>198</v>
      </c>
      <c r="F115" s="208" t="s">
        <v>199</v>
      </c>
      <c r="G115" s="209" t="s">
        <v>185</v>
      </c>
      <c r="H115" s="210">
        <v>1</v>
      </c>
      <c r="I115" s="211"/>
      <c r="J115" s="212">
        <f t="shared" si="0"/>
        <v>0</v>
      </c>
      <c r="K115" s="208" t="s">
        <v>22</v>
      </c>
      <c r="L115" s="213"/>
      <c r="M115" s="214" t="s">
        <v>22</v>
      </c>
      <c r="N115" s="215" t="s">
        <v>46</v>
      </c>
      <c r="O115" s="38"/>
      <c r="P115" s="198">
        <f t="shared" si="1"/>
        <v>0</v>
      </c>
      <c r="Q115" s="198">
        <v>0</v>
      </c>
      <c r="R115" s="198">
        <f t="shared" si="2"/>
        <v>0</v>
      </c>
      <c r="S115" s="198">
        <v>0</v>
      </c>
      <c r="T115" s="199">
        <f t="shared" si="3"/>
        <v>0</v>
      </c>
      <c r="AR115" s="20" t="s">
        <v>167</v>
      </c>
      <c r="AT115" s="20" t="s">
        <v>187</v>
      </c>
      <c r="AU115" s="20" t="s">
        <v>84</v>
      </c>
      <c r="AY115" s="20" t="s">
        <v>133</v>
      </c>
      <c r="BE115" s="200">
        <f t="shared" si="4"/>
        <v>0</v>
      </c>
      <c r="BF115" s="200">
        <f t="shared" si="5"/>
        <v>0</v>
      </c>
      <c r="BG115" s="200">
        <f t="shared" si="6"/>
        <v>0</v>
      </c>
      <c r="BH115" s="200">
        <f t="shared" si="7"/>
        <v>0</v>
      </c>
      <c r="BI115" s="200">
        <f t="shared" si="8"/>
        <v>0</v>
      </c>
      <c r="BJ115" s="20" t="s">
        <v>24</v>
      </c>
      <c r="BK115" s="200">
        <f t="shared" si="9"/>
        <v>0</v>
      </c>
      <c r="BL115" s="20" t="s">
        <v>142</v>
      </c>
      <c r="BM115" s="20" t="s">
        <v>200</v>
      </c>
    </row>
    <row r="116" spans="2:65" s="1" customFormat="1" ht="22.5" customHeight="1">
      <c r="B116" s="37"/>
      <c r="C116" s="206" t="s">
        <v>179</v>
      </c>
      <c r="D116" s="206" t="s">
        <v>187</v>
      </c>
      <c r="E116" s="207" t="s">
        <v>201</v>
      </c>
      <c r="F116" s="208" t="s">
        <v>202</v>
      </c>
      <c r="G116" s="209" t="s">
        <v>185</v>
      </c>
      <c r="H116" s="210">
        <v>1</v>
      </c>
      <c r="I116" s="211"/>
      <c r="J116" s="212">
        <f t="shared" si="0"/>
        <v>0</v>
      </c>
      <c r="K116" s="208" t="s">
        <v>22</v>
      </c>
      <c r="L116" s="213"/>
      <c r="M116" s="214" t="s">
        <v>22</v>
      </c>
      <c r="N116" s="215" t="s">
        <v>46</v>
      </c>
      <c r="O116" s="38"/>
      <c r="P116" s="198">
        <f t="shared" si="1"/>
        <v>0</v>
      </c>
      <c r="Q116" s="198">
        <v>0</v>
      </c>
      <c r="R116" s="198">
        <f t="shared" si="2"/>
        <v>0</v>
      </c>
      <c r="S116" s="198">
        <v>0</v>
      </c>
      <c r="T116" s="199">
        <f t="shared" si="3"/>
        <v>0</v>
      </c>
      <c r="AR116" s="20" t="s">
        <v>167</v>
      </c>
      <c r="AT116" s="20" t="s">
        <v>187</v>
      </c>
      <c r="AU116" s="20" t="s">
        <v>84</v>
      </c>
      <c r="AY116" s="20" t="s">
        <v>133</v>
      </c>
      <c r="BE116" s="200">
        <f t="shared" si="4"/>
        <v>0</v>
      </c>
      <c r="BF116" s="200">
        <f t="shared" si="5"/>
        <v>0</v>
      </c>
      <c r="BG116" s="200">
        <f t="shared" si="6"/>
        <v>0</v>
      </c>
      <c r="BH116" s="200">
        <f t="shared" si="7"/>
        <v>0</v>
      </c>
      <c r="BI116" s="200">
        <f t="shared" si="8"/>
        <v>0</v>
      </c>
      <c r="BJ116" s="20" t="s">
        <v>24</v>
      </c>
      <c r="BK116" s="200">
        <f t="shared" si="9"/>
        <v>0</v>
      </c>
      <c r="BL116" s="20" t="s">
        <v>142</v>
      </c>
      <c r="BM116" s="20" t="s">
        <v>203</v>
      </c>
    </row>
    <row r="117" spans="2:65" s="1" customFormat="1" ht="22.5" customHeight="1">
      <c r="B117" s="37"/>
      <c r="C117" s="206" t="s">
        <v>204</v>
      </c>
      <c r="D117" s="206" t="s">
        <v>187</v>
      </c>
      <c r="E117" s="207" t="s">
        <v>205</v>
      </c>
      <c r="F117" s="208" t="s">
        <v>206</v>
      </c>
      <c r="G117" s="209" t="s">
        <v>185</v>
      </c>
      <c r="H117" s="210">
        <v>3</v>
      </c>
      <c r="I117" s="211"/>
      <c r="J117" s="212">
        <f t="shared" si="0"/>
        <v>0</v>
      </c>
      <c r="K117" s="208" t="s">
        <v>22</v>
      </c>
      <c r="L117" s="213"/>
      <c r="M117" s="214" t="s">
        <v>22</v>
      </c>
      <c r="N117" s="215" t="s">
        <v>46</v>
      </c>
      <c r="O117" s="38"/>
      <c r="P117" s="198">
        <f t="shared" si="1"/>
        <v>0</v>
      </c>
      <c r="Q117" s="198">
        <v>0</v>
      </c>
      <c r="R117" s="198">
        <f t="shared" si="2"/>
        <v>0</v>
      </c>
      <c r="S117" s="198">
        <v>0</v>
      </c>
      <c r="T117" s="199">
        <f t="shared" si="3"/>
        <v>0</v>
      </c>
      <c r="AR117" s="20" t="s">
        <v>167</v>
      </c>
      <c r="AT117" s="20" t="s">
        <v>187</v>
      </c>
      <c r="AU117" s="20" t="s">
        <v>84</v>
      </c>
      <c r="AY117" s="20" t="s">
        <v>133</v>
      </c>
      <c r="BE117" s="200">
        <f t="shared" si="4"/>
        <v>0</v>
      </c>
      <c r="BF117" s="200">
        <f t="shared" si="5"/>
        <v>0</v>
      </c>
      <c r="BG117" s="200">
        <f t="shared" si="6"/>
        <v>0</v>
      </c>
      <c r="BH117" s="200">
        <f t="shared" si="7"/>
        <v>0</v>
      </c>
      <c r="BI117" s="200">
        <f t="shared" si="8"/>
        <v>0</v>
      </c>
      <c r="BJ117" s="20" t="s">
        <v>24</v>
      </c>
      <c r="BK117" s="200">
        <f t="shared" si="9"/>
        <v>0</v>
      </c>
      <c r="BL117" s="20" t="s">
        <v>142</v>
      </c>
      <c r="BM117" s="20" t="s">
        <v>207</v>
      </c>
    </row>
    <row r="118" spans="2:65" s="1" customFormat="1" ht="22.5" customHeight="1">
      <c r="B118" s="37"/>
      <c r="C118" s="189" t="s">
        <v>186</v>
      </c>
      <c r="D118" s="189" t="s">
        <v>137</v>
      </c>
      <c r="E118" s="190" t="s">
        <v>208</v>
      </c>
      <c r="F118" s="191" t="s">
        <v>209</v>
      </c>
      <c r="G118" s="192" t="s">
        <v>210</v>
      </c>
      <c r="H118" s="193">
        <v>4</v>
      </c>
      <c r="I118" s="194"/>
      <c r="J118" s="195">
        <f t="shared" si="0"/>
        <v>0</v>
      </c>
      <c r="K118" s="191" t="s">
        <v>22</v>
      </c>
      <c r="L118" s="57"/>
      <c r="M118" s="196" t="s">
        <v>22</v>
      </c>
      <c r="N118" s="197" t="s">
        <v>46</v>
      </c>
      <c r="O118" s="38"/>
      <c r="P118" s="198">
        <f t="shared" si="1"/>
        <v>0</v>
      </c>
      <c r="Q118" s="198">
        <v>0</v>
      </c>
      <c r="R118" s="198">
        <f t="shared" si="2"/>
        <v>0</v>
      </c>
      <c r="S118" s="198">
        <v>0</v>
      </c>
      <c r="T118" s="199">
        <f t="shared" si="3"/>
        <v>0</v>
      </c>
      <c r="AR118" s="20" t="s">
        <v>142</v>
      </c>
      <c r="AT118" s="20" t="s">
        <v>137</v>
      </c>
      <c r="AU118" s="20" t="s">
        <v>84</v>
      </c>
      <c r="AY118" s="20" t="s">
        <v>133</v>
      </c>
      <c r="BE118" s="200">
        <f t="shared" si="4"/>
        <v>0</v>
      </c>
      <c r="BF118" s="200">
        <f t="shared" si="5"/>
        <v>0</v>
      </c>
      <c r="BG118" s="200">
        <f t="shared" si="6"/>
        <v>0</v>
      </c>
      <c r="BH118" s="200">
        <f t="shared" si="7"/>
        <v>0</v>
      </c>
      <c r="BI118" s="200">
        <f t="shared" si="8"/>
        <v>0</v>
      </c>
      <c r="BJ118" s="20" t="s">
        <v>24</v>
      </c>
      <c r="BK118" s="200">
        <f t="shared" si="9"/>
        <v>0</v>
      </c>
      <c r="BL118" s="20" t="s">
        <v>142</v>
      </c>
      <c r="BM118" s="20" t="s">
        <v>211</v>
      </c>
    </row>
    <row r="119" spans="2:63" s="10" customFormat="1" ht="29.85" customHeight="1">
      <c r="B119" s="172"/>
      <c r="C119" s="173"/>
      <c r="D119" s="186" t="s">
        <v>74</v>
      </c>
      <c r="E119" s="187" t="s">
        <v>212</v>
      </c>
      <c r="F119" s="187" t="s">
        <v>213</v>
      </c>
      <c r="G119" s="173"/>
      <c r="H119" s="173"/>
      <c r="I119" s="176"/>
      <c r="J119" s="188">
        <f>BK119</f>
        <v>0</v>
      </c>
      <c r="K119" s="173"/>
      <c r="L119" s="178"/>
      <c r="M119" s="179"/>
      <c r="N119" s="180"/>
      <c r="O119" s="180"/>
      <c r="P119" s="181">
        <f>SUM(P120:P138)</f>
        <v>0</v>
      </c>
      <c r="Q119" s="180"/>
      <c r="R119" s="181">
        <f>SUM(R120:R138)</f>
        <v>0.09351000000000001</v>
      </c>
      <c r="S119" s="180"/>
      <c r="T119" s="182">
        <f>SUM(T120:T138)</f>
        <v>0</v>
      </c>
      <c r="AR119" s="183" t="s">
        <v>24</v>
      </c>
      <c r="AT119" s="184" t="s">
        <v>74</v>
      </c>
      <c r="AU119" s="184" t="s">
        <v>24</v>
      </c>
      <c r="AY119" s="183" t="s">
        <v>133</v>
      </c>
      <c r="BK119" s="185">
        <f>SUM(BK120:BK138)</f>
        <v>0</v>
      </c>
    </row>
    <row r="120" spans="2:65" s="1" customFormat="1" ht="22.5" customHeight="1">
      <c r="B120" s="37"/>
      <c r="C120" s="189" t="s">
        <v>10</v>
      </c>
      <c r="D120" s="189" t="s">
        <v>137</v>
      </c>
      <c r="E120" s="190" t="s">
        <v>214</v>
      </c>
      <c r="F120" s="191" t="s">
        <v>215</v>
      </c>
      <c r="G120" s="192" t="s">
        <v>166</v>
      </c>
      <c r="H120" s="193">
        <v>320</v>
      </c>
      <c r="I120" s="194"/>
      <c r="J120" s="195">
        <f aca="true" t="shared" si="10" ref="J120:J138">ROUND(I120*H120,2)</f>
        <v>0</v>
      </c>
      <c r="K120" s="191" t="s">
        <v>22</v>
      </c>
      <c r="L120" s="57"/>
      <c r="M120" s="196" t="s">
        <v>22</v>
      </c>
      <c r="N120" s="197" t="s">
        <v>46</v>
      </c>
      <c r="O120" s="38"/>
      <c r="P120" s="198">
        <f aca="true" t="shared" si="11" ref="P120:P138">O120*H120</f>
        <v>0</v>
      </c>
      <c r="Q120" s="198">
        <v>0</v>
      </c>
      <c r="R120" s="198">
        <f aca="true" t="shared" si="12" ref="R120:R138">Q120*H120</f>
        <v>0</v>
      </c>
      <c r="S120" s="198">
        <v>0</v>
      </c>
      <c r="T120" s="199">
        <f aca="true" t="shared" si="13" ref="T120:T138">S120*H120</f>
        <v>0</v>
      </c>
      <c r="AR120" s="20" t="s">
        <v>142</v>
      </c>
      <c r="AT120" s="20" t="s">
        <v>137</v>
      </c>
      <c r="AU120" s="20" t="s">
        <v>84</v>
      </c>
      <c r="AY120" s="20" t="s">
        <v>133</v>
      </c>
      <c r="BE120" s="200">
        <f aca="true" t="shared" si="14" ref="BE120:BE138">IF(N120="základní",J120,0)</f>
        <v>0</v>
      </c>
      <c r="BF120" s="200">
        <f aca="true" t="shared" si="15" ref="BF120:BF138">IF(N120="snížená",J120,0)</f>
        <v>0</v>
      </c>
      <c r="BG120" s="200">
        <f aca="true" t="shared" si="16" ref="BG120:BG138">IF(N120="zákl. přenesená",J120,0)</f>
        <v>0</v>
      </c>
      <c r="BH120" s="200">
        <f aca="true" t="shared" si="17" ref="BH120:BH138">IF(N120="sníž. přenesená",J120,0)</f>
        <v>0</v>
      </c>
      <c r="BI120" s="200">
        <f aca="true" t="shared" si="18" ref="BI120:BI138">IF(N120="nulová",J120,0)</f>
        <v>0</v>
      </c>
      <c r="BJ120" s="20" t="s">
        <v>24</v>
      </c>
      <c r="BK120" s="200">
        <f aca="true" t="shared" si="19" ref="BK120:BK138">ROUND(I120*H120,2)</f>
        <v>0</v>
      </c>
      <c r="BL120" s="20" t="s">
        <v>142</v>
      </c>
      <c r="BM120" s="20" t="s">
        <v>216</v>
      </c>
    </row>
    <row r="121" spans="2:65" s="1" customFormat="1" ht="22.5" customHeight="1">
      <c r="B121" s="37"/>
      <c r="C121" s="206" t="s">
        <v>190</v>
      </c>
      <c r="D121" s="206" t="s">
        <v>187</v>
      </c>
      <c r="E121" s="207" t="s">
        <v>217</v>
      </c>
      <c r="F121" s="208" t="s">
        <v>218</v>
      </c>
      <c r="G121" s="209" t="s">
        <v>166</v>
      </c>
      <c r="H121" s="210">
        <v>320</v>
      </c>
      <c r="I121" s="211"/>
      <c r="J121" s="212">
        <f t="shared" si="10"/>
        <v>0</v>
      </c>
      <c r="K121" s="208" t="s">
        <v>141</v>
      </c>
      <c r="L121" s="213"/>
      <c r="M121" s="214" t="s">
        <v>22</v>
      </c>
      <c r="N121" s="215" t="s">
        <v>46</v>
      </c>
      <c r="O121" s="38"/>
      <c r="P121" s="198">
        <f t="shared" si="11"/>
        <v>0</v>
      </c>
      <c r="Q121" s="198">
        <v>6E-05</v>
      </c>
      <c r="R121" s="198">
        <f t="shared" si="12"/>
        <v>0.019200000000000002</v>
      </c>
      <c r="S121" s="198">
        <v>0</v>
      </c>
      <c r="T121" s="199">
        <f t="shared" si="13"/>
        <v>0</v>
      </c>
      <c r="AR121" s="20" t="s">
        <v>167</v>
      </c>
      <c r="AT121" s="20" t="s">
        <v>187</v>
      </c>
      <c r="AU121" s="20" t="s">
        <v>84</v>
      </c>
      <c r="AY121" s="20" t="s">
        <v>133</v>
      </c>
      <c r="BE121" s="200">
        <f t="shared" si="14"/>
        <v>0</v>
      </c>
      <c r="BF121" s="200">
        <f t="shared" si="15"/>
        <v>0</v>
      </c>
      <c r="BG121" s="200">
        <f t="shared" si="16"/>
        <v>0</v>
      </c>
      <c r="BH121" s="200">
        <f t="shared" si="17"/>
        <v>0</v>
      </c>
      <c r="BI121" s="200">
        <f t="shared" si="18"/>
        <v>0</v>
      </c>
      <c r="BJ121" s="20" t="s">
        <v>24</v>
      </c>
      <c r="BK121" s="200">
        <f t="shared" si="19"/>
        <v>0</v>
      </c>
      <c r="BL121" s="20" t="s">
        <v>142</v>
      </c>
      <c r="BM121" s="20" t="s">
        <v>219</v>
      </c>
    </row>
    <row r="122" spans="2:65" s="1" customFormat="1" ht="22.5" customHeight="1">
      <c r="B122" s="37"/>
      <c r="C122" s="189" t="s">
        <v>220</v>
      </c>
      <c r="D122" s="189" t="s">
        <v>137</v>
      </c>
      <c r="E122" s="190" t="s">
        <v>221</v>
      </c>
      <c r="F122" s="191" t="s">
        <v>222</v>
      </c>
      <c r="G122" s="192" t="s">
        <v>166</v>
      </c>
      <c r="H122" s="193">
        <v>240</v>
      </c>
      <c r="I122" s="194"/>
      <c r="J122" s="195">
        <f t="shared" si="10"/>
        <v>0</v>
      </c>
      <c r="K122" s="191" t="s">
        <v>22</v>
      </c>
      <c r="L122" s="57"/>
      <c r="M122" s="196" t="s">
        <v>22</v>
      </c>
      <c r="N122" s="197" t="s">
        <v>46</v>
      </c>
      <c r="O122" s="38"/>
      <c r="P122" s="198">
        <f t="shared" si="11"/>
        <v>0</v>
      </c>
      <c r="Q122" s="198">
        <v>0</v>
      </c>
      <c r="R122" s="198">
        <f t="shared" si="12"/>
        <v>0</v>
      </c>
      <c r="S122" s="198">
        <v>0</v>
      </c>
      <c r="T122" s="199">
        <f t="shared" si="13"/>
        <v>0</v>
      </c>
      <c r="AR122" s="20" t="s">
        <v>142</v>
      </c>
      <c r="AT122" s="20" t="s">
        <v>137</v>
      </c>
      <c r="AU122" s="20" t="s">
        <v>84</v>
      </c>
      <c r="AY122" s="20" t="s">
        <v>133</v>
      </c>
      <c r="BE122" s="200">
        <f t="shared" si="14"/>
        <v>0</v>
      </c>
      <c r="BF122" s="200">
        <f t="shared" si="15"/>
        <v>0</v>
      </c>
      <c r="BG122" s="200">
        <f t="shared" si="16"/>
        <v>0</v>
      </c>
      <c r="BH122" s="200">
        <f t="shared" si="17"/>
        <v>0</v>
      </c>
      <c r="BI122" s="200">
        <f t="shared" si="18"/>
        <v>0</v>
      </c>
      <c r="BJ122" s="20" t="s">
        <v>24</v>
      </c>
      <c r="BK122" s="200">
        <f t="shared" si="19"/>
        <v>0</v>
      </c>
      <c r="BL122" s="20" t="s">
        <v>142</v>
      </c>
      <c r="BM122" s="20" t="s">
        <v>223</v>
      </c>
    </row>
    <row r="123" spans="2:65" s="1" customFormat="1" ht="22.5" customHeight="1">
      <c r="B123" s="37"/>
      <c r="C123" s="206" t="s">
        <v>193</v>
      </c>
      <c r="D123" s="206" t="s">
        <v>187</v>
      </c>
      <c r="E123" s="207" t="s">
        <v>224</v>
      </c>
      <c r="F123" s="208" t="s">
        <v>225</v>
      </c>
      <c r="G123" s="209" t="s">
        <v>166</v>
      </c>
      <c r="H123" s="210">
        <v>240</v>
      </c>
      <c r="I123" s="211"/>
      <c r="J123" s="212">
        <f t="shared" si="10"/>
        <v>0</v>
      </c>
      <c r="K123" s="208" t="s">
        <v>141</v>
      </c>
      <c r="L123" s="213"/>
      <c r="M123" s="214" t="s">
        <v>22</v>
      </c>
      <c r="N123" s="215" t="s">
        <v>46</v>
      </c>
      <c r="O123" s="38"/>
      <c r="P123" s="198">
        <f t="shared" si="11"/>
        <v>0</v>
      </c>
      <c r="Q123" s="198">
        <v>0.00018</v>
      </c>
      <c r="R123" s="198">
        <f t="shared" si="12"/>
        <v>0.0432</v>
      </c>
      <c r="S123" s="198">
        <v>0</v>
      </c>
      <c r="T123" s="199">
        <f t="shared" si="13"/>
        <v>0</v>
      </c>
      <c r="AR123" s="20" t="s">
        <v>167</v>
      </c>
      <c r="AT123" s="20" t="s">
        <v>187</v>
      </c>
      <c r="AU123" s="20" t="s">
        <v>84</v>
      </c>
      <c r="AY123" s="20" t="s">
        <v>133</v>
      </c>
      <c r="BE123" s="200">
        <f t="shared" si="14"/>
        <v>0</v>
      </c>
      <c r="BF123" s="200">
        <f t="shared" si="15"/>
        <v>0</v>
      </c>
      <c r="BG123" s="200">
        <f t="shared" si="16"/>
        <v>0</v>
      </c>
      <c r="BH123" s="200">
        <f t="shared" si="17"/>
        <v>0</v>
      </c>
      <c r="BI123" s="200">
        <f t="shared" si="18"/>
        <v>0</v>
      </c>
      <c r="BJ123" s="20" t="s">
        <v>24</v>
      </c>
      <c r="BK123" s="200">
        <f t="shared" si="19"/>
        <v>0</v>
      </c>
      <c r="BL123" s="20" t="s">
        <v>142</v>
      </c>
      <c r="BM123" s="20" t="s">
        <v>226</v>
      </c>
    </row>
    <row r="124" spans="2:65" s="1" customFormat="1" ht="22.5" customHeight="1">
      <c r="B124" s="37"/>
      <c r="C124" s="189" t="s">
        <v>227</v>
      </c>
      <c r="D124" s="189" t="s">
        <v>137</v>
      </c>
      <c r="E124" s="190" t="s">
        <v>228</v>
      </c>
      <c r="F124" s="191" t="s">
        <v>229</v>
      </c>
      <c r="G124" s="192" t="s">
        <v>166</v>
      </c>
      <c r="H124" s="193">
        <v>42</v>
      </c>
      <c r="I124" s="194"/>
      <c r="J124" s="195">
        <f t="shared" si="10"/>
        <v>0</v>
      </c>
      <c r="K124" s="191" t="s">
        <v>22</v>
      </c>
      <c r="L124" s="57"/>
      <c r="M124" s="196" t="s">
        <v>22</v>
      </c>
      <c r="N124" s="197" t="s">
        <v>46</v>
      </c>
      <c r="O124" s="38"/>
      <c r="P124" s="198">
        <f t="shared" si="11"/>
        <v>0</v>
      </c>
      <c r="Q124" s="198">
        <v>0</v>
      </c>
      <c r="R124" s="198">
        <f t="shared" si="12"/>
        <v>0</v>
      </c>
      <c r="S124" s="198">
        <v>0</v>
      </c>
      <c r="T124" s="199">
        <f t="shared" si="13"/>
        <v>0</v>
      </c>
      <c r="AR124" s="20" t="s">
        <v>142</v>
      </c>
      <c r="AT124" s="20" t="s">
        <v>137</v>
      </c>
      <c r="AU124" s="20" t="s">
        <v>84</v>
      </c>
      <c r="AY124" s="20" t="s">
        <v>133</v>
      </c>
      <c r="BE124" s="200">
        <f t="shared" si="14"/>
        <v>0</v>
      </c>
      <c r="BF124" s="200">
        <f t="shared" si="15"/>
        <v>0</v>
      </c>
      <c r="BG124" s="200">
        <f t="shared" si="16"/>
        <v>0</v>
      </c>
      <c r="BH124" s="200">
        <f t="shared" si="17"/>
        <v>0</v>
      </c>
      <c r="BI124" s="200">
        <f t="shared" si="18"/>
        <v>0</v>
      </c>
      <c r="BJ124" s="20" t="s">
        <v>24</v>
      </c>
      <c r="BK124" s="200">
        <f t="shared" si="19"/>
        <v>0</v>
      </c>
      <c r="BL124" s="20" t="s">
        <v>142</v>
      </c>
      <c r="BM124" s="20" t="s">
        <v>230</v>
      </c>
    </row>
    <row r="125" spans="2:65" s="1" customFormat="1" ht="22.5" customHeight="1">
      <c r="B125" s="37"/>
      <c r="C125" s="206" t="s">
        <v>196</v>
      </c>
      <c r="D125" s="206" t="s">
        <v>187</v>
      </c>
      <c r="E125" s="207" t="s">
        <v>231</v>
      </c>
      <c r="F125" s="208" t="s">
        <v>229</v>
      </c>
      <c r="G125" s="209" t="s">
        <v>166</v>
      </c>
      <c r="H125" s="210">
        <v>42</v>
      </c>
      <c r="I125" s="211"/>
      <c r="J125" s="212">
        <f t="shared" si="10"/>
        <v>0</v>
      </c>
      <c r="K125" s="208" t="s">
        <v>22</v>
      </c>
      <c r="L125" s="213"/>
      <c r="M125" s="214" t="s">
        <v>22</v>
      </c>
      <c r="N125" s="215" t="s">
        <v>46</v>
      </c>
      <c r="O125" s="38"/>
      <c r="P125" s="198">
        <f t="shared" si="11"/>
        <v>0</v>
      </c>
      <c r="Q125" s="198">
        <v>0</v>
      </c>
      <c r="R125" s="198">
        <f t="shared" si="12"/>
        <v>0</v>
      </c>
      <c r="S125" s="198">
        <v>0</v>
      </c>
      <c r="T125" s="199">
        <f t="shared" si="13"/>
        <v>0</v>
      </c>
      <c r="AR125" s="20" t="s">
        <v>167</v>
      </c>
      <c r="AT125" s="20" t="s">
        <v>187</v>
      </c>
      <c r="AU125" s="20" t="s">
        <v>84</v>
      </c>
      <c r="AY125" s="20" t="s">
        <v>133</v>
      </c>
      <c r="BE125" s="200">
        <f t="shared" si="14"/>
        <v>0</v>
      </c>
      <c r="BF125" s="200">
        <f t="shared" si="15"/>
        <v>0</v>
      </c>
      <c r="BG125" s="200">
        <f t="shared" si="16"/>
        <v>0</v>
      </c>
      <c r="BH125" s="200">
        <f t="shared" si="17"/>
        <v>0</v>
      </c>
      <c r="BI125" s="200">
        <f t="shared" si="18"/>
        <v>0</v>
      </c>
      <c r="BJ125" s="20" t="s">
        <v>24</v>
      </c>
      <c r="BK125" s="200">
        <f t="shared" si="19"/>
        <v>0</v>
      </c>
      <c r="BL125" s="20" t="s">
        <v>142</v>
      </c>
      <c r="BM125" s="20" t="s">
        <v>232</v>
      </c>
    </row>
    <row r="126" spans="2:65" s="1" customFormat="1" ht="22.5" customHeight="1">
      <c r="B126" s="37"/>
      <c r="C126" s="189" t="s">
        <v>9</v>
      </c>
      <c r="D126" s="189" t="s">
        <v>137</v>
      </c>
      <c r="E126" s="190" t="s">
        <v>233</v>
      </c>
      <c r="F126" s="191" t="s">
        <v>234</v>
      </c>
      <c r="G126" s="192" t="s">
        <v>185</v>
      </c>
      <c r="H126" s="193">
        <v>379</v>
      </c>
      <c r="I126" s="194"/>
      <c r="J126" s="195">
        <f t="shared" si="10"/>
        <v>0</v>
      </c>
      <c r="K126" s="191" t="s">
        <v>22</v>
      </c>
      <c r="L126" s="57"/>
      <c r="M126" s="196" t="s">
        <v>22</v>
      </c>
      <c r="N126" s="197" t="s">
        <v>46</v>
      </c>
      <c r="O126" s="38"/>
      <c r="P126" s="198">
        <f t="shared" si="11"/>
        <v>0</v>
      </c>
      <c r="Q126" s="198">
        <v>0</v>
      </c>
      <c r="R126" s="198">
        <f t="shared" si="12"/>
        <v>0</v>
      </c>
      <c r="S126" s="198">
        <v>0</v>
      </c>
      <c r="T126" s="199">
        <f t="shared" si="13"/>
        <v>0</v>
      </c>
      <c r="AR126" s="20" t="s">
        <v>142</v>
      </c>
      <c r="AT126" s="20" t="s">
        <v>137</v>
      </c>
      <c r="AU126" s="20" t="s">
        <v>84</v>
      </c>
      <c r="AY126" s="20" t="s">
        <v>133</v>
      </c>
      <c r="BE126" s="200">
        <f t="shared" si="14"/>
        <v>0</v>
      </c>
      <c r="BF126" s="200">
        <f t="shared" si="15"/>
        <v>0</v>
      </c>
      <c r="BG126" s="200">
        <f t="shared" si="16"/>
        <v>0</v>
      </c>
      <c r="BH126" s="200">
        <f t="shared" si="17"/>
        <v>0</v>
      </c>
      <c r="BI126" s="200">
        <f t="shared" si="18"/>
        <v>0</v>
      </c>
      <c r="BJ126" s="20" t="s">
        <v>24</v>
      </c>
      <c r="BK126" s="200">
        <f t="shared" si="19"/>
        <v>0</v>
      </c>
      <c r="BL126" s="20" t="s">
        <v>142</v>
      </c>
      <c r="BM126" s="20" t="s">
        <v>235</v>
      </c>
    </row>
    <row r="127" spans="2:65" s="1" customFormat="1" ht="22.5" customHeight="1">
      <c r="B127" s="37"/>
      <c r="C127" s="206" t="s">
        <v>200</v>
      </c>
      <c r="D127" s="206" t="s">
        <v>187</v>
      </c>
      <c r="E127" s="207" t="s">
        <v>236</v>
      </c>
      <c r="F127" s="208" t="s">
        <v>237</v>
      </c>
      <c r="G127" s="209" t="s">
        <v>158</v>
      </c>
      <c r="H127" s="210">
        <v>196</v>
      </c>
      <c r="I127" s="211"/>
      <c r="J127" s="212">
        <f t="shared" si="10"/>
        <v>0</v>
      </c>
      <c r="K127" s="208" t="s">
        <v>141</v>
      </c>
      <c r="L127" s="213"/>
      <c r="M127" s="214" t="s">
        <v>22</v>
      </c>
      <c r="N127" s="215" t="s">
        <v>46</v>
      </c>
      <c r="O127" s="38"/>
      <c r="P127" s="198">
        <f t="shared" si="11"/>
        <v>0</v>
      </c>
      <c r="Q127" s="198">
        <v>3E-05</v>
      </c>
      <c r="R127" s="198">
        <f t="shared" si="12"/>
        <v>0.00588</v>
      </c>
      <c r="S127" s="198">
        <v>0</v>
      </c>
      <c r="T127" s="199">
        <f t="shared" si="13"/>
        <v>0</v>
      </c>
      <c r="AR127" s="20" t="s">
        <v>167</v>
      </c>
      <c r="AT127" s="20" t="s">
        <v>187</v>
      </c>
      <c r="AU127" s="20" t="s">
        <v>84</v>
      </c>
      <c r="AY127" s="20" t="s">
        <v>133</v>
      </c>
      <c r="BE127" s="200">
        <f t="shared" si="14"/>
        <v>0</v>
      </c>
      <c r="BF127" s="200">
        <f t="shared" si="15"/>
        <v>0</v>
      </c>
      <c r="BG127" s="200">
        <f t="shared" si="16"/>
        <v>0</v>
      </c>
      <c r="BH127" s="200">
        <f t="shared" si="17"/>
        <v>0</v>
      </c>
      <c r="BI127" s="200">
        <f t="shared" si="18"/>
        <v>0</v>
      </c>
      <c r="BJ127" s="20" t="s">
        <v>24</v>
      </c>
      <c r="BK127" s="200">
        <f t="shared" si="19"/>
        <v>0</v>
      </c>
      <c r="BL127" s="20" t="s">
        <v>142</v>
      </c>
      <c r="BM127" s="20" t="s">
        <v>238</v>
      </c>
    </row>
    <row r="128" spans="2:65" s="1" customFormat="1" ht="31.5" customHeight="1">
      <c r="B128" s="37"/>
      <c r="C128" s="206" t="s">
        <v>239</v>
      </c>
      <c r="D128" s="206" t="s">
        <v>187</v>
      </c>
      <c r="E128" s="207" t="s">
        <v>240</v>
      </c>
      <c r="F128" s="208" t="s">
        <v>241</v>
      </c>
      <c r="G128" s="209" t="s">
        <v>158</v>
      </c>
      <c r="H128" s="210">
        <v>104</v>
      </c>
      <c r="I128" s="211"/>
      <c r="J128" s="212">
        <f t="shared" si="10"/>
        <v>0</v>
      </c>
      <c r="K128" s="208" t="s">
        <v>141</v>
      </c>
      <c r="L128" s="213"/>
      <c r="M128" s="214" t="s">
        <v>22</v>
      </c>
      <c r="N128" s="215" t="s">
        <v>46</v>
      </c>
      <c r="O128" s="38"/>
      <c r="P128" s="198">
        <f t="shared" si="11"/>
        <v>0</v>
      </c>
      <c r="Q128" s="198">
        <v>9E-05</v>
      </c>
      <c r="R128" s="198">
        <f t="shared" si="12"/>
        <v>0.00936</v>
      </c>
      <c r="S128" s="198">
        <v>0</v>
      </c>
      <c r="T128" s="199">
        <f t="shared" si="13"/>
        <v>0</v>
      </c>
      <c r="AR128" s="20" t="s">
        <v>167</v>
      </c>
      <c r="AT128" s="20" t="s">
        <v>187</v>
      </c>
      <c r="AU128" s="20" t="s">
        <v>84</v>
      </c>
      <c r="AY128" s="20" t="s">
        <v>133</v>
      </c>
      <c r="BE128" s="200">
        <f t="shared" si="14"/>
        <v>0</v>
      </c>
      <c r="BF128" s="200">
        <f t="shared" si="15"/>
        <v>0</v>
      </c>
      <c r="BG128" s="200">
        <f t="shared" si="16"/>
        <v>0</v>
      </c>
      <c r="BH128" s="200">
        <f t="shared" si="17"/>
        <v>0</v>
      </c>
      <c r="BI128" s="200">
        <f t="shared" si="18"/>
        <v>0</v>
      </c>
      <c r="BJ128" s="20" t="s">
        <v>24</v>
      </c>
      <c r="BK128" s="200">
        <f t="shared" si="19"/>
        <v>0</v>
      </c>
      <c r="BL128" s="20" t="s">
        <v>142</v>
      </c>
      <c r="BM128" s="20" t="s">
        <v>242</v>
      </c>
    </row>
    <row r="129" spans="2:65" s="1" customFormat="1" ht="22.5" customHeight="1">
      <c r="B129" s="37"/>
      <c r="C129" s="206" t="s">
        <v>203</v>
      </c>
      <c r="D129" s="206" t="s">
        <v>187</v>
      </c>
      <c r="E129" s="207" t="s">
        <v>243</v>
      </c>
      <c r="F129" s="208" t="s">
        <v>244</v>
      </c>
      <c r="G129" s="209" t="s">
        <v>158</v>
      </c>
      <c r="H129" s="210">
        <v>69</v>
      </c>
      <c r="I129" s="211"/>
      <c r="J129" s="212">
        <f t="shared" si="10"/>
        <v>0</v>
      </c>
      <c r="K129" s="208" t="s">
        <v>141</v>
      </c>
      <c r="L129" s="213"/>
      <c r="M129" s="214" t="s">
        <v>22</v>
      </c>
      <c r="N129" s="215" t="s">
        <v>46</v>
      </c>
      <c r="O129" s="38"/>
      <c r="P129" s="198">
        <f t="shared" si="11"/>
        <v>0</v>
      </c>
      <c r="Q129" s="198">
        <v>0.00023</v>
      </c>
      <c r="R129" s="198">
        <f t="shared" si="12"/>
        <v>0.015870000000000002</v>
      </c>
      <c r="S129" s="198">
        <v>0</v>
      </c>
      <c r="T129" s="199">
        <f t="shared" si="13"/>
        <v>0</v>
      </c>
      <c r="AR129" s="20" t="s">
        <v>167</v>
      </c>
      <c r="AT129" s="20" t="s">
        <v>187</v>
      </c>
      <c r="AU129" s="20" t="s">
        <v>84</v>
      </c>
      <c r="AY129" s="20" t="s">
        <v>133</v>
      </c>
      <c r="BE129" s="200">
        <f t="shared" si="14"/>
        <v>0</v>
      </c>
      <c r="BF129" s="200">
        <f t="shared" si="15"/>
        <v>0</v>
      </c>
      <c r="BG129" s="200">
        <f t="shared" si="16"/>
        <v>0</v>
      </c>
      <c r="BH129" s="200">
        <f t="shared" si="17"/>
        <v>0</v>
      </c>
      <c r="BI129" s="200">
        <f t="shared" si="18"/>
        <v>0</v>
      </c>
      <c r="BJ129" s="20" t="s">
        <v>24</v>
      </c>
      <c r="BK129" s="200">
        <f t="shared" si="19"/>
        <v>0</v>
      </c>
      <c r="BL129" s="20" t="s">
        <v>142</v>
      </c>
      <c r="BM129" s="20" t="s">
        <v>245</v>
      </c>
    </row>
    <row r="130" spans="2:65" s="1" customFormat="1" ht="22.5" customHeight="1">
      <c r="B130" s="37"/>
      <c r="C130" s="206" t="s">
        <v>246</v>
      </c>
      <c r="D130" s="206" t="s">
        <v>187</v>
      </c>
      <c r="E130" s="207" t="s">
        <v>247</v>
      </c>
      <c r="F130" s="208" t="s">
        <v>248</v>
      </c>
      <c r="G130" s="209" t="s">
        <v>158</v>
      </c>
      <c r="H130" s="210">
        <v>10</v>
      </c>
      <c r="I130" s="211"/>
      <c r="J130" s="212">
        <f t="shared" si="10"/>
        <v>0</v>
      </c>
      <c r="K130" s="208" t="s">
        <v>22</v>
      </c>
      <c r="L130" s="213"/>
      <c r="M130" s="214" t="s">
        <v>22</v>
      </c>
      <c r="N130" s="215" t="s">
        <v>46</v>
      </c>
      <c r="O130" s="38"/>
      <c r="P130" s="198">
        <f t="shared" si="11"/>
        <v>0</v>
      </c>
      <c r="Q130" s="198">
        <v>0</v>
      </c>
      <c r="R130" s="198">
        <f t="shared" si="12"/>
        <v>0</v>
      </c>
      <c r="S130" s="198">
        <v>0</v>
      </c>
      <c r="T130" s="199">
        <f t="shared" si="13"/>
        <v>0</v>
      </c>
      <c r="AR130" s="20" t="s">
        <v>167</v>
      </c>
      <c r="AT130" s="20" t="s">
        <v>187</v>
      </c>
      <c r="AU130" s="20" t="s">
        <v>84</v>
      </c>
      <c r="AY130" s="20" t="s">
        <v>133</v>
      </c>
      <c r="BE130" s="200">
        <f t="shared" si="14"/>
        <v>0</v>
      </c>
      <c r="BF130" s="200">
        <f t="shared" si="15"/>
        <v>0</v>
      </c>
      <c r="BG130" s="200">
        <f t="shared" si="16"/>
        <v>0</v>
      </c>
      <c r="BH130" s="200">
        <f t="shared" si="17"/>
        <v>0</v>
      </c>
      <c r="BI130" s="200">
        <f t="shared" si="18"/>
        <v>0</v>
      </c>
      <c r="BJ130" s="20" t="s">
        <v>24</v>
      </c>
      <c r="BK130" s="200">
        <f t="shared" si="19"/>
        <v>0</v>
      </c>
      <c r="BL130" s="20" t="s">
        <v>142</v>
      </c>
      <c r="BM130" s="20" t="s">
        <v>249</v>
      </c>
    </row>
    <row r="131" spans="2:65" s="1" customFormat="1" ht="22.5" customHeight="1">
      <c r="B131" s="37"/>
      <c r="C131" s="189" t="s">
        <v>207</v>
      </c>
      <c r="D131" s="189" t="s">
        <v>137</v>
      </c>
      <c r="E131" s="190" t="s">
        <v>250</v>
      </c>
      <c r="F131" s="191" t="s">
        <v>251</v>
      </c>
      <c r="G131" s="192" t="s">
        <v>158</v>
      </c>
      <c r="H131" s="193">
        <v>3</v>
      </c>
      <c r="I131" s="194"/>
      <c r="J131" s="195">
        <f t="shared" si="10"/>
        <v>0</v>
      </c>
      <c r="K131" s="191" t="s">
        <v>22</v>
      </c>
      <c r="L131" s="57"/>
      <c r="M131" s="196" t="s">
        <v>22</v>
      </c>
      <c r="N131" s="197" t="s">
        <v>46</v>
      </c>
      <c r="O131" s="38"/>
      <c r="P131" s="198">
        <f t="shared" si="11"/>
        <v>0</v>
      </c>
      <c r="Q131" s="198">
        <v>0</v>
      </c>
      <c r="R131" s="198">
        <f t="shared" si="12"/>
        <v>0</v>
      </c>
      <c r="S131" s="198">
        <v>0</v>
      </c>
      <c r="T131" s="199">
        <f t="shared" si="13"/>
        <v>0</v>
      </c>
      <c r="AR131" s="20" t="s">
        <v>142</v>
      </c>
      <c r="AT131" s="20" t="s">
        <v>137</v>
      </c>
      <c r="AU131" s="20" t="s">
        <v>84</v>
      </c>
      <c r="AY131" s="20" t="s">
        <v>133</v>
      </c>
      <c r="BE131" s="200">
        <f t="shared" si="14"/>
        <v>0</v>
      </c>
      <c r="BF131" s="200">
        <f t="shared" si="15"/>
        <v>0</v>
      </c>
      <c r="BG131" s="200">
        <f t="shared" si="16"/>
        <v>0</v>
      </c>
      <c r="BH131" s="200">
        <f t="shared" si="17"/>
        <v>0</v>
      </c>
      <c r="BI131" s="200">
        <f t="shared" si="18"/>
        <v>0</v>
      </c>
      <c r="BJ131" s="20" t="s">
        <v>24</v>
      </c>
      <c r="BK131" s="200">
        <f t="shared" si="19"/>
        <v>0</v>
      </c>
      <c r="BL131" s="20" t="s">
        <v>142</v>
      </c>
      <c r="BM131" s="20" t="s">
        <v>252</v>
      </c>
    </row>
    <row r="132" spans="2:65" s="1" customFormat="1" ht="22.5" customHeight="1">
      <c r="B132" s="37"/>
      <c r="C132" s="206" t="s">
        <v>253</v>
      </c>
      <c r="D132" s="206" t="s">
        <v>187</v>
      </c>
      <c r="E132" s="207" t="s">
        <v>254</v>
      </c>
      <c r="F132" s="208" t="s">
        <v>255</v>
      </c>
      <c r="G132" s="209" t="s">
        <v>158</v>
      </c>
      <c r="H132" s="210">
        <v>3</v>
      </c>
      <c r="I132" s="211"/>
      <c r="J132" s="212">
        <f t="shared" si="10"/>
        <v>0</v>
      </c>
      <c r="K132" s="208" t="s">
        <v>22</v>
      </c>
      <c r="L132" s="213"/>
      <c r="M132" s="214" t="s">
        <v>22</v>
      </c>
      <c r="N132" s="215" t="s">
        <v>46</v>
      </c>
      <c r="O132" s="38"/>
      <c r="P132" s="198">
        <f t="shared" si="11"/>
        <v>0</v>
      </c>
      <c r="Q132" s="198">
        <v>0</v>
      </c>
      <c r="R132" s="198">
        <f t="shared" si="12"/>
        <v>0</v>
      </c>
      <c r="S132" s="198">
        <v>0</v>
      </c>
      <c r="T132" s="199">
        <f t="shared" si="13"/>
        <v>0</v>
      </c>
      <c r="AR132" s="20" t="s">
        <v>167</v>
      </c>
      <c r="AT132" s="20" t="s">
        <v>187</v>
      </c>
      <c r="AU132" s="20" t="s">
        <v>84</v>
      </c>
      <c r="AY132" s="20" t="s">
        <v>133</v>
      </c>
      <c r="BE132" s="200">
        <f t="shared" si="14"/>
        <v>0</v>
      </c>
      <c r="BF132" s="200">
        <f t="shared" si="15"/>
        <v>0</v>
      </c>
      <c r="BG132" s="200">
        <f t="shared" si="16"/>
        <v>0</v>
      </c>
      <c r="BH132" s="200">
        <f t="shared" si="17"/>
        <v>0</v>
      </c>
      <c r="BI132" s="200">
        <f t="shared" si="18"/>
        <v>0</v>
      </c>
      <c r="BJ132" s="20" t="s">
        <v>24</v>
      </c>
      <c r="BK132" s="200">
        <f t="shared" si="19"/>
        <v>0</v>
      </c>
      <c r="BL132" s="20" t="s">
        <v>142</v>
      </c>
      <c r="BM132" s="20" t="s">
        <v>256</v>
      </c>
    </row>
    <row r="133" spans="2:65" s="1" customFormat="1" ht="22.5" customHeight="1">
      <c r="B133" s="37"/>
      <c r="C133" s="189" t="s">
        <v>211</v>
      </c>
      <c r="D133" s="189" t="s">
        <v>137</v>
      </c>
      <c r="E133" s="190" t="s">
        <v>257</v>
      </c>
      <c r="F133" s="191" t="s">
        <v>258</v>
      </c>
      <c r="G133" s="192" t="s">
        <v>166</v>
      </c>
      <c r="H133" s="193">
        <v>20</v>
      </c>
      <c r="I133" s="194"/>
      <c r="J133" s="195">
        <f t="shared" si="10"/>
        <v>0</v>
      </c>
      <c r="K133" s="191" t="s">
        <v>22</v>
      </c>
      <c r="L133" s="57"/>
      <c r="M133" s="196" t="s">
        <v>22</v>
      </c>
      <c r="N133" s="197" t="s">
        <v>46</v>
      </c>
      <c r="O133" s="38"/>
      <c r="P133" s="198">
        <f t="shared" si="11"/>
        <v>0</v>
      </c>
      <c r="Q133" s="198">
        <v>0</v>
      </c>
      <c r="R133" s="198">
        <f t="shared" si="12"/>
        <v>0</v>
      </c>
      <c r="S133" s="198">
        <v>0</v>
      </c>
      <c r="T133" s="199">
        <f t="shared" si="13"/>
        <v>0</v>
      </c>
      <c r="AR133" s="20" t="s">
        <v>142</v>
      </c>
      <c r="AT133" s="20" t="s">
        <v>137</v>
      </c>
      <c r="AU133" s="20" t="s">
        <v>84</v>
      </c>
      <c r="AY133" s="20" t="s">
        <v>133</v>
      </c>
      <c r="BE133" s="200">
        <f t="shared" si="14"/>
        <v>0</v>
      </c>
      <c r="BF133" s="200">
        <f t="shared" si="15"/>
        <v>0</v>
      </c>
      <c r="BG133" s="200">
        <f t="shared" si="16"/>
        <v>0</v>
      </c>
      <c r="BH133" s="200">
        <f t="shared" si="17"/>
        <v>0</v>
      </c>
      <c r="BI133" s="200">
        <f t="shared" si="18"/>
        <v>0</v>
      </c>
      <c r="BJ133" s="20" t="s">
        <v>24</v>
      </c>
      <c r="BK133" s="200">
        <f t="shared" si="19"/>
        <v>0</v>
      </c>
      <c r="BL133" s="20" t="s">
        <v>142</v>
      </c>
      <c r="BM133" s="20" t="s">
        <v>259</v>
      </c>
    </row>
    <row r="134" spans="2:65" s="1" customFormat="1" ht="22.5" customHeight="1">
      <c r="B134" s="37"/>
      <c r="C134" s="206" t="s">
        <v>260</v>
      </c>
      <c r="D134" s="206" t="s">
        <v>187</v>
      </c>
      <c r="E134" s="207" t="s">
        <v>261</v>
      </c>
      <c r="F134" s="208" t="s">
        <v>262</v>
      </c>
      <c r="G134" s="209" t="s">
        <v>166</v>
      </c>
      <c r="H134" s="210">
        <v>20</v>
      </c>
      <c r="I134" s="211"/>
      <c r="J134" s="212">
        <f t="shared" si="10"/>
        <v>0</v>
      </c>
      <c r="K134" s="208" t="s">
        <v>22</v>
      </c>
      <c r="L134" s="213"/>
      <c r="M134" s="214" t="s">
        <v>22</v>
      </c>
      <c r="N134" s="215" t="s">
        <v>46</v>
      </c>
      <c r="O134" s="38"/>
      <c r="P134" s="198">
        <f t="shared" si="11"/>
        <v>0</v>
      </c>
      <c r="Q134" s="198">
        <v>0</v>
      </c>
      <c r="R134" s="198">
        <f t="shared" si="12"/>
        <v>0</v>
      </c>
      <c r="S134" s="198">
        <v>0</v>
      </c>
      <c r="T134" s="199">
        <f t="shared" si="13"/>
        <v>0</v>
      </c>
      <c r="AR134" s="20" t="s">
        <v>167</v>
      </c>
      <c r="AT134" s="20" t="s">
        <v>187</v>
      </c>
      <c r="AU134" s="20" t="s">
        <v>84</v>
      </c>
      <c r="AY134" s="20" t="s">
        <v>133</v>
      </c>
      <c r="BE134" s="200">
        <f t="shared" si="14"/>
        <v>0</v>
      </c>
      <c r="BF134" s="200">
        <f t="shared" si="15"/>
        <v>0</v>
      </c>
      <c r="BG134" s="200">
        <f t="shared" si="16"/>
        <v>0</v>
      </c>
      <c r="BH134" s="200">
        <f t="shared" si="17"/>
        <v>0</v>
      </c>
      <c r="BI134" s="200">
        <f t="shared" si="18"/>
        <v>0</v>
      </c>
      <c r="BJ134" s="20" t="s">
        <v>24</v>
      </c>
      <c r="BK134" s="200">
        <f t="shared" si="19"/>
        <v>0</v>
      </c>
      <c r="BL134" s="20" t="s">
        <v>142</v>
      </c>
      <c r="BM134" s="20" t="s">
        <v>263</v>
      </c>
    </row>
    <row r="135" spans="2:65" s="1" customFormat="1" ht="22.5" customHeight="1">
      <c r="B135" s="37"/>
      <c r="C135" s="189" t="s">
        <v>216</v>
      </c>
      <c r="D135" s="189" t="s">
        <v>137</v>
      </c>
      <c r="E135" s="190" t="s">
        <v>264</v>
      </c>
      <c r="F135" s="191" t="s">
        <v>265</v>
      </c>
      <c r="G135" s="192" t="s">
        <v>166</v>
      </c>
      <c r="H135" s="193">
        <v>4</v>
      </c>
      <c r="I135" s="194"/>
      <c r="J135" s="195">
        <f t="shared" si="10"/>
        <v>0</v>
      </c>
      <c r="K135" s="191" t="s">
        <v>22</v>
      </c>
      <c r="L135" s="57"/>
      <c r="M135" s="196" t="s">
        <v>22</v>
      </c>
      <c r="N135" s="197" t="s">
        <v>46</v>
      </c>
      <c r="O135" s="38"/>
      <c r="P135" s="198">
        <f t="shared" si="11"/>
        <v>0</v>
      </c>
      <c r="Q135" s="198">
        <v>0</v>
      </c>
      <c r="R135" s="198">
        <f t="shared" si="12"/>
        <v>0</v>
      </c>
      <c r="S135" s="198">
        <v>0</v>
      </c>
      <c r="T135" s="199">
        <f t="shared" si="13"/>
        <v>0</v>
      </c>
      <c r="AR135" s="20" t="s">
        <v>142</v>
      </c>
      <c r="AT135" s="20" t="s">
        <v>137</v>
      </c>
      <c r="AU135" s="20" t="s">
        <v>84</v>
      </c>
      <c r="AY135" s="20" t="s">
        <v>133</v>
      </c>
      <c r="BE135" s="200">
        <f t="shared" si="14"/>
        <v>0</v>
      </c>
      <c r="BF135" s="200">
        <f t="shared" si="15"/>
        <v>0</v>
      </c>
      <c r="BG135" s="200">
        <f t="shared" si="16"/>
        <v>0</v>
      </c>
      <c r="BH135" s="200">
        <f t="shared" si="17"/>
        <v>0</v>
      </c>
      <c r="BI135" s="200">
        <f t="shared" si="18"/>
        <v>0</v>
      </c>
      <c r="BJ135" s="20" t="s">
        <v>24</v>
      </c>
      <c r="BK135" s="200">
        <f t="shared" si="19"/>
        <v>0</v>
      </c>
      <c r="BL135" s="20" t="s">
        <v>142</v>
      </c>
      <c r="BM135" s="20" t="s">
        <v>266</v>
      </c>
    </row>
    <row r="136" spans="2:65" s="1" customFormat="1" ht="22.5" customHeight="1">
      <c r="B136" s="37"/>
      <c r="C136" s="206" t="s">
        <v>267</v>
      </c>
      <c r="D136" s="206" t="s">
        <v>187</v>
      </c>
      <c r="E136" s="207" t="s">
        <v>268</v>
      </c>
      <c r="F136" s="208" t="s">
        <v>269</v>
      </c>
      <c r="G136" s="209" t="s">
        <v>166</v>
      </c>
      <c r="H136" s="210">
        <v>4</v>
      </c>
      <c r="I136" s="211"/>
      <c r="J136" s="212">
        <f t="shared" si="10"/>
        <v>0</v>
      </c>
      <c r="K136" s="208" t="s">
        <v>22</v>
      </c>
      <c r="L136" s="213"/>
      <c r="M136" s="214" t="s">
        <v>22</v>
      </c>
      <c r="N136" s="215" t="s">
        <v>46</v>
      </c>
      <c r="O136" s="38"/>
      <c r="P136" s="198">
        <f t="shared" si="11"/>
        <v>0</v>
      </c>
      <c r="Q136" s="198">
        <v>0</v>
      </c>
      <c r="R136" s="198">
        <f t="shared" si="12"/>
        <v>0</v>
      </c>
      <c r="S136" s="198">
        <v>0</v>
      </c>
      <c r="T136" s="199">
        <f t="shared" si="13"/>
        <v>0</v>
      </c>
      <c r="AR136" s="20" t="s">
        <v>167</v>
      </c>
      <c r="AT136" s="20" t="s">
        <v>187</v>
      </c>
      <c r="AU136" s="20" t="s">
        <v>84</v>
      </c>
      <c r="AY136" s="20" t="s">
        <v>133</v>
      </c>
      <c r="BE136" s="200">
        <f t="shared" si="14"/>
        <v>0</v>
      </c>
      <c r="BF136" s="200">
        <f t="shared" si="15"/>
        <v>0</v>
      </c>
      <c r="BG136" s="200">
        <f t="shared" si="16"/>
        <v>0</v>
      </c>
      <c r="BH136" s="200">
        <f t="shared" si="17"/>
        <v>0</v>
      </c>
      <c r="BI136" s="200">
        <f t="shared" si="18"/>
        <v>0</v>
      </c>
      <c r="BJ136" s="20" t="s">
        <v>24</v>
      </c>
      <c r="BK136" s="200">
        <f t="shared" si="19"/>
        <v>0</v>
      </c>
      <c r="BL136" s="20" t="s">
        <v>142</v>
      </c>
      <c r="BM136" s="20" t="s">
        <v>270</v>
      </c>
    </row>
    <row r="137" spans="2:65" s="1" customFormat="1" ht="22.5" customHeight="1">
      <c r="B137" s="37"/>
      <c r="C137" s="189" t="s">
        <v>219</v>
      </c>
      <c r="D137" s="189" t="s">
        <v>137</v>
      </c>
      <c r="E137" s="190" t="s">
        <v>271</v>
      </c>
      <c r="F137" s="191" t="s">
        <v>272</v>
      </c>
      <c r="G137" s="192" t="s">
        <v>166</v>
      </c>
      <c r="H137" s="193">
        <v>4</v>
      </c>
      <c r="I137" s="194"/>
      <c r="J137" s="195">
        <f t="shared" si="10"/>
        <v>0</v>
      </c>
      <c r="K137" s="191" t="s">
        <v>22</v>
      </c>
      <c r="L137" s="57"/>
      <c r="M137" s="196" t="s">
        <v>22</v>
      </c>
      <c r="N137" s="197" t="s">
        <v>46</v>
      </c>
      <c r="O137" s="38"/>
      <c r="P137" s="198">
        <f t="shared" si="11"/>
        <v>0</v>
      </c>
      <c r="Q137" s="198">
        <v>0</v>
      </c>
      <c r="R137" s="198">
        <f t="shared" si="12"/>
        <v>0</v>
      </c>
      <c r="S137" s="198">
        <v>0</v>
      </c>
      <c r="T137" s="199">
        <f t="shared" si="13"/>
        <v>0</v>
      </c>
      <c r="AR137" s="20" t="s">
        <v>142</v>
      </c>
      <c r="AT137" s="20" t="s">
        <v>137</v>
      </c>
      <c r="AU137" s="20" t="s">
        <v>84</v>
      </c>
      <c r="AY137" s="20" t="s">
        <v>133</v>
      </c>
      <c r="BE137" s="200">
        <f t="shared" si="14"/>
        <v>0</v>
      </c>
      <c r="BF137" s="200">
        <f t="shared" si="15"/>
        <v>0</v>
      </c>
      <c r="BG137" s="200">
        <f t="shared" si="16"/>
        <v>0</v>
      </c>
      <c r="BH137" s="200">
        <f t="shared" si="17"/>
        <v>0</v>
      </c>
      <c r="BI137" s="200">
        <f t="shared" si="18"/>
        <v>0</v>
      </c>
      <c r="BJ137" s="20" t="s">
        <v>24</v>
      </c>
      <c r="BK137" s="200">
        <f t="shared" si="19"/>
        <v>0</v>
      </c>
      <c r="BL137" s="20" t="s">
        <v>142</v>
      </c>
      <c r="BM137" s="20" t="s">
        <v>273</v>
      </c>
    </row>
    <row r="138" spans="2:65" s="1" customFormat="1" ht="22.5" customHeight="1">
      <c r="B138" s="37"/>
      <c r="C138" s="206" t="s">
        <v>274</v>
      </c>
      <c r="D138" s="206" t="s">
        <v>187</v>
      </c>
      <c r="E138" s="207" t="s">
        <v>275</v>
      </c>
      <c r="F138" s="208" t="s">
        <v>272</v>
      </c>
      <c r="G138" s="209" t="s">
        <v>166</v>
      </c>
      <c r="H138" s="210">
        <v>4</v>
      </c>
      <c r="I138" s="211"/>
      <c r="J138" s="212">
        <f t="shared" si="10"/>
        <v>0</v>
      </c>
      <c r="K138" s="208" t="s">
        <v>22</v>
      </c>
      <c r="L138" s="213"/>
      <c r="M138" s="214" t="s">
        <v>22</v>
      </c>
      <c r="N138" s="215" t="s">
        <v>46</v>
      </c>
      <c r="O138" s="38"/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99">
        <f t="shared" si="13"/>
        <v>0</v>
      </c>
      <c r="AR138" s="20" t="s">
        <v>167</v>
      </c>
      <c r="AT138" s="20" t="s">
        <v>187</v>
      </c>
      <c r="AU138" s="20" t="s">
        <v>84</v>
      </c>
      <c r="AY138" s="20" t="s">
        <v>133</v>
      </c>
      <c r="BE138" s="200">
        <f t="shared" si="14"/>
        <v>0</v>
      </c>
      <c r="BF138" s="200">
        <f t="shared" si="15"/>
        <v>0</v>
      </c>
      <c r="BG138" s="200">
        <f t="shared" si="16"/>
        <v>0</v>
      </c>
      <c r="BH138" s="200">
        <f t="shared" si="17"/>
        <v>0</v>
      </c>
      <c r="BI138" s="200">
        <f t="shared" si="18"/>
        <v>0</v>
      </c>
      <c r="BJ138" s="20" t="s">
        <v>24</v>
      </c>
      <c r="BK138" s="200">
        <f t="shared" si="19"/>
        <v>0</v>
      </c>
      <c r="BL138" s="20" t="s">
        <v>142</v>
      </c>
      <c r="BM138" s="20" t="s">
        <v>276</v>
      </c>
    </row>
    <row r="139" spans="2:63" s="10" customFormat="1" ht="29.85" customHeight="1">
      <c r="B139" s="172"/>
      <c r="C139" s="173"/>
      <c r="D139" s="186" t="s">
        <v>74</v>
      </c>
      <c r="E139" s="187" t="s">
        <v>277</v>
      </c>
      <c r="F139" s="187" t="s">
        <v>278</v>
      </c>
      <c r="G139" s="173"/>
      <c r="H139" s="173"/>
      <c r="I139" s="176"/>
      <c r="J139" s="188">
        <f>BK139</f>
        <v>0</v>
      </c>
      <c r="K139" s="173"/>
      <c r="L139" s="178"/>
      <c r="M139" s="179"/>
      <c r="N139" s="180"/>
      <c r="O139" s="180"/>
      <c r="P139" s="181">
        <f>SUM(P140:P156)</f>
        <v>0</v>
      </c>
      <c r="Q139" s="180"/>
      <c r="R139" s="181">
        <f>SUM(R140:R156)</f>
        <v>0.4697</v>
      </c>
      <c r="S139" s="180"/>
      <c r="T139" s="182">
        <f>SUM(T140:T156)</f>
        <v>0</v>
      </c>
      <c r="AR139" s="183" t="s">
        <v>24</v>
      </c>
      <c r="AT139" s="184" t="s">
        <v>74</v>
      </c>
      <c r="AU139" s="184" t="s">
        <v>24</v>
      </c>
      <c r="AY139" s="183" t="s">
        <v>133</v>
      </c>
      <c r="BK139" s="185">
        <f>SUM(BK140:BK156)</f>
        <v>0</v>
      </c>
    </row>
    <row r="140" spans="2:65" s="1" customFormat="1" ht="22.5" customHeight="1">
      <c r="B140" s="37"/>
      <c r="C140" s="189" t="s">
        <v>223</v>
      </c>
      <c r="D140" s="189" t="s">
        <v>137</v>
      </c>
      <c r="E140" s="190" t="s">
        <v>279</v>
      </c>
      <c r="F140" s="191" t="s">
        <v>280</v>
      </c>
      <c r="G140" s="192" t="s">
        <v>166</v>
      </c>
      <c r="H140" s="193">
        <v>200</v>
      </c>
      <c r="I140" s="194"/>
      <c r="J140" s="195">
        <f aca="true" t="shared" si="20" ref="J140:J156">ROUND(I140*H140,2)</f>
        <v>0</v>
      </c>
      <c r="K140" s="191" t="s">
        <v>22</v>
      </c>
      <c r="L140" s="57"/>
      <c r="M140" s="196" t="s">
        <v>22</v>
      </c>
      <c r="N140" s="197" t="s">
        <v>46</v>
      </c>
      <c r="O140" s="38"/>
      <c r="P140" s="198">
        <f aca="true" t="shared" si="21" ref="P140:P156">O140*H140</f>
        <v>0</v>
      </c>
      <c r="Q140" s="198">
        <v>0</v>
      </c>
      <c r="R140" s="198">
        <f aca="true" t="shared" si="22" ref="R140:R156">Q140*H140</f>
        <v>0</v>
      </c>
      <c r="S140" s="198">
        <v>0</v>
      </c>
      <c r="T140" s="199">
        <f aca="true" t="shared" si="23" ref="T140:T156">S140*H140</f>
        <v>0</v>
      </c>
      <c r="AR140" s="20" t="s">
        <v>142</v>
      </c>
      <c r="AT140" s="20" t="s">
        <v>137</v>
      </c>
      <c r="AU140" s="20" t="s">
        <v>84</v>
      </c>
      <c r="AY140" s="20" t="s">
        <v>133</v>
      </c>
      <c r="BE140" s="200">
        <f aca="true" t="shared" si="24" ref="BE140:BE156">IF(N140="základní",J140,0)</f>
        <v>0</v>
      </c>
      <c r="BF140" s="200">
        <f aca="true" t="shared" si="25" ref="BF140:BF156">IF(N140="snížená",J140,0)</f>
        <v>0</v>
      </c>
      <c r="BG140" s="200">
        <f aca="true" t="shared" si="26" ref="BG140:BG156">IF(N140="zákl. přenesená",J140,0)</f>
        <v>0</v>
      </c>
      <c r="BH140" s="200">
        <f aca="true" t="shared" si="27" ref="BH140:BH156">IF(N140="sníž. přenesená",J140,0)</f>
        <v>0</v>
      </c>
      <c r="BI140" s="200">
        <f aca="true" t="shared" si="28" ref="BI140:BI156">IF(N140="nulová",J140,0)</f>
        <v>0</v>
      </c>
      <c r="BJ140" s="20" t="s">
        <v>24</v>
      </c>
      <c r="BK140" s="200">
        <f aca="true" t="shared" si="29" ref="BK140:BK156">ROUND(I140*H140,2)</f>
        <v>0</v>
      </c>
      <c r="BL140" s="20" t="s">
        <v>142</v>
      </c>
      <c r="BM140" s="20" t="s">
        <v>281</v>
      </c>
    </row>
    <row r="141" spans="2:65" s="1" customFormat="1" ht="22.5" customHeight="1">
      <c r="B141" s="37"/>
      <c r="C141" s="206" t="s">
        <v>282</v>
      </c>
      <c r="D141" s="206" t="s">
        <v>187</v>
      </c>
      <c r="E141" s="207" t="s">
        <v>283</v>
      </c>
      <c r="F141" s="208" t="s">
        <v>284</v>
      </c>
      <c r="G141" s="209" t="s">
        <v>166</v>
      </c>
      <c r="H141" s="210">
        <v>120</v>
      </c>
      <c r="I141" s="211"/>
      <c r="J141" s="212">
        <f t="shared" si="20"/>
        <v>0</v>
      </c>
      <c r="K141" s="208" t="s">
        <v>22</v>
      </c>
      <c r="L141" s="213"/>
      <c r="M141" s="214" t="s">
        <v>22</v>
      </c>
      <c r="N141" s="215" t="s">
        <v>46</v>
      </c>
      <c r="O141" s="38"/>
      <c r="P141" s="198">
        <f t="shared" si="21"/>
        <v>0</v>
      </c>
      <c r="Q141" s="198">
        <v>0</v>
      </c>
      <c r="R141" s="198">
        <f t="shared" si="22"/>
        <v>0</v>
      </c>
      <c r="S141" s="198">
        <v>0</v>
      </c>
      <c r="T141" s="199">
        <f t="shared" si="23"/>
        <v>0</v>
      </c>
      <c r="AR141" s="20" t="s">
        <v>167</v>
      </c>
      <c r="AT141" s="20" t="s">
        <v>187</v>
      </c>
      <c r="AU141" s="20" t="s">
        <v>84</v>
      </c>
      <c r="AY141" s="20" t="s">
        <v>133</v>
      </c>
      <c r="BE141" s="200">
        <f t="shared" si="24"/>
        <v>0</v>
      </c>
      <c r="BF141" s="200">
        <f t="shared" si="25"/>
        <v>0</v>
      </c>
      <c r="BG141" s="200">
        <f t="shared" si="26"/>
        <v>0</v>
      </c>
      <c r="BH141" s="200">
        <f t="shared" si="27"/>
        <v>0</v>
      </c>
      <c r="BI141" s="200">
        <f t="shared" si="28"/>
        <v>0</v>
      </c>
      <c r="BJ141" s="20" t="s">
        <v>24</v>
      </c>
      <c r="BK141" s="200">
        <f t="shared" si="29"/>
        <v>0</v>
      </c>
      <c r="BL141" s="20" t="s">
        <v>142</v>
      </c>
      <c r="BM141" s="20" t="s">
        <v>285</v>
      </c>
    </row>
    <row r="142" spans="2:65" s="1" customFormat="1" ht="22.5" customHeight="1">
      <c r="B142" s="37"/>
      <c r="C142" s="206" t="s">
        <v>226</v>
      </c>
      <c r="D142" s="206" t="s">
        <v>187</v>
      </c>
      <c r="E142" s="207" t="s">
        <v>286</v>
      </c>
      <c r="F142" s="208" t="s">
        <v>287</v>
      </c>
      <c r="G142" s="209" t="s">
        <v>166</v>
      </c>
      <c r="H142" s="210">
        <v>40</v>
      </c>
      <c r="I142" s="211"/>
      <c r="J142" s="212">
        <f t="shared" si="20"/>
        <v>0</v>
      </c>
      <c r="K142" s="208" t="s">
        <v>22</v>
      </c>
      <c r="L142" s="213"/>
      <c r="M142" s="214" t="s">
        <v>22</v>
      </c>
      <c r="N142" s="215" t="s">
        <v>46</v>
      </c>
      <c r="O142" s="38"/>
      <c r="P142" s="198">
        <f t="shared" si="21"/>
        <v>0</v>
      </c>
      <c r="Q142" s="198">
        <v>0</v>
      </c>
      <c r="R142" s="198">
        <f t="shared" si="22"/>
        <v>0</v>
      </c>
      <c r="S142" s="198">
        <v>0</v>
      </c>
      <c r="T142" s="199">
        <f t="shared" si="23"/>
        <v>0</v>
      </c>
      <c r="AR142" s="20" t="s">
        <v>167</v>
      </c>
      <c r="AT142" s="20" t="s">
        <v>187</v>
      </c>
      <c r="AU142" s="20" t="s">
        <v>84</v>
      </c>
      <c r="AY142" s="20" t="s">
        <v>133</v>
      </c>
      <c r="BE142" s="200">
        <f t="shared" si="24"/>
        <v>0</v>
      </c>
      <c r="BF142" s="200">
        <f t="shared" si="25"/>
        <v>0</v>
      </c>
      <c r="BG142" s="200">
        <f t="shared" si="26"/>
        <v>0</v>
      </c>
      <c r="BH142" s="200">
        <f t="shared" si="27"/>
        <v>0</v>
      </c>
      <c r="BI142" s="200">
        <f t="shared" si="28"/>
        <v>0</v>
      </c>
      <c r="BJ142" s="20" t="s">
        <v>24</v>
      </c>
      <c r="BK142" s="200">
        <f t="shared" si="29"/>
        <v>0</v>
      </c>
      <c r="BL142" s="20" t="s">
        <v>142</v>
      </c>
      <c r="BM142" s="20" t="s">
        <v>288</v>
      </c>
    </row>
    <row r="143" spans="2:65" s="1" customFormat="1" ht="22.5" customHeight="1">
      <c r="B143" s="37"/>
      <c r="C143" s="206" t="s">
        <v>289</v>
      </c>
      <c r="D143" s="206" t="s">
        <v>187</v>
      </c>
      <c r="E143" s="207" t="s">
        <v>290</v>
      </c>
      <c r="F143" s="208" t="s">
        <v>291</v>
      </c>
      <c r="G143" s="209" t="s">
        <v>166</v>
      </c>
      <c r="H143" s="210">
        <v>40</v>
      </c>
      <c r="I143" s="211"/>
      <c r="J143" s="212">
        <f t="shared" si="20"/>
        <v>0</v>
      </c>
      <c r="K143" s="208" t="s">
        <v>141</v>
      </c>
      <c r="L143" s="213"/>
      <c r="M143" s="214" t="s">
        <v>22</v>
      </c>
      <c r="N143" s="215" t="s">
        <v>46</v>
      </c>
      <c r="O143" s="38"/>
      <c r="P143" s="198">
        <f t="shared" si="21"/>
        <v>0</v>
      </c>
      <c r="Q143" s="198">
        <v>7E-05</v>
      </c>
      <c r="R143" s="198">
        <f t="shared" si="22"/>
        <v>0.0027999999999999995</v>
      </c>
      <c r="S143" s="198">
        <v>0</v>
      </c>
      <c r="T143" s="199">
        <f t="shared" si="23"/>
        <v>0</v>
      </c>
      <c r="AR143" s="20" t="s">
        <v>167</v>
      </c>
      <c r="AT143" s="20" t="s">
        <v>187</v>
      </c>
      <c r="AU143" s="20" t="s">
        <v>84</v>
      </c>
      <c r="AY143" s="20" t="s">
        <v>133</v>
      </c>
      <c r="BE143" s="200">
        <f t="shared" si="24"/>
        <v>0</v>
      </c>
      <c r="BF143" s="200">
        <f t="shared" si="25"/>
        <v>0</v>
      </c>
      <c r="BG143" s="200">
        <f t="shared" si="26"/>
        <v>0</v>
      </c>
      <c r="BH143" s="200">
        <f t="shared" si="27"/>
        <v>0</v>
      </c>
      <c r="BI143" s="200">
        <f t="shared" si="28"/>
        <v>0</v>
      </c>
      <c r="BJ143" s="20" t="s">
        <v>24</v>
      </c>
      <c r="BK143" s="200">
        <f t="shared" si="29"/>
        <v>0</v>
      </c>
      <c r="BL143" s="20" t="s">
        <v>142</v>
      </c>
      <c r="BM143" s="20" t="s">
        <v>292</v>
      </c>
    </row>
    <row r="144" spans="2:65" s="1" customFormat="1" ht="22.5" customHeight="1">
      <c r="B144" s="37"/>
      <c r="C144" s="189" t="s">
        <v>230</v>
      </c>
      <c r="D144" s="189" t="s">
        <v>137</v>
      </c>
      <c r="E144" s="190" t="s">
        <v>293</v>
      </c>
      <c r="F144" s="191" t="s">
        <v>294</v>
      </c>
      <c r="G144" s="192" t="s">
        <v>166</v>
      </c>
      <c r="H144" s="193">
        <v>20</v>
      </c>
      <c r="I144" s="194"/>
      <c r="J144" s="195">
        <f t="shared" si="20"/>
        <v>0</v>
      </c>
      <c r="K144" s="191" t="s">
        <v>22</v>
      </c>
      <c r="L144" s="57"/>
      <c r="M144" s="196" t="s">
        <v>22</v>
      </c>
      <c r="N144" s="197" t="s">
        <v>46</v>
      </c>
      <c r="O144" s="38"/>
      <c r="P144" s="198">
        <f t="shared" si="21"/>
        <v>0</v>
      </c>
      <c r="Q144" s="198">
        <v>0</v>
      </c>
      <c r="R144" s="198">
        <f t="shared" si="22"/>
        <v>0</v>
      </c>
      <c r="S144" s="198">
        <v>0</v>
      </c>
      <c r="T144" s="199">
        <f t="shared" si="23"/>
        <v>0</v>
      </c>
      <c r="AR144" s="20" t="s">
        <v>142</v>
      </c>
      <c r="AT144" s="20" t="s">
        <v>137</v>
      </c>
      <c r="AU144" s="20" t="s">
        <v>84</v>
      </c>
      <c r="AY144" s="20" t="s">
        <v>133</v>
      </c>
      <c r="BE144" s="200">
        <f t="shared" si="24"/>
        <v>0</v>
      </c>
      <c r="BF144" s="200">
        <f t="shared" si="25"/>
        <v>0</v>
      </c>
      <c r="BG144" s="200">
        <f t="shared" si="26"/>
        <v>0</v>
      </c>
      <c r="BH144" s="200">
        <f t="shared" si="27"/>
        <v>0</v>
      </c>
      <c r="BI144" s="200">
        <f t="shared" si="28"/>
        <v>0</v>
      </c>
      <c r="BJ144" s="20" t="s">
        <v>24</v>
      </c>
      <c r="BK144" s="200">
        <f t="shared" si="29"/>
        <v>0</v>
      </c>
      <c r="BL144" s="20" t="s">
        <v>142</v>
      </c>
      <c r="BM144" s="20" t="s">
        <v>295</v>
      </c>
    </row>
    <row r="145" spans="2:65" s="1" customFormat="1" ht="22.5" customHeight="1">
      <c r="B145" s="37"/>
      <c r="C145" s="206" t="s">
        <v>296</v>
      </c>
      <c r="D145" s="206" t="s">
        <v>187</v>
      </c>
      <c r="E145" s="207" t="s">
        <v>297</v>
      </c>
      <c r="F145" s="208" t="s">
        <v>298</v>
      </c>
      <c r="G145" s="209" t="s">
        <v>166</v>
      </c>
      <c r="H145" s="210">
        <v>120</v>
      </c>
      <c r="I145" s="211"/>
      <c r="J145" s="212">
        <f t="shared" si="20"/>
        <v>0</v>
      </c>
      <c r="K145" s="208" t="s">
        <v>141</v>
      </c>
      <c r="L145" s="213"/>
      <c r="M145" s="214" t="s">
        <v>22</v>
      </c>
      <c r="N145" s="215" t="s">
        <v>46</v>
      </c>
      <c r="O145" s="38"/>
      <c r="P145" s="198">
        <f t="shared" si="21"/>
        <v>0</v>
      </c>
      <c r="Q145" s="198">
        <v>0.00012</v>
      </c>
      <c r="R145" s="198">
        <f t="shared" si="22"/>
        <v>0.0144</v>
      </c>
      <c r="S145" s="198">
        <v>0</v>
      </c>
      <c r="T145" s="199">
        <f t="shared" si="23"/>
        <v>0</v>
      </c>
      <c r="AR145" s="20" t="s">
        <v>167</v>
      </c>
      <c r="AT145" s="20" t="s">
        <v>187</v>
      </c>
      <c r="AU145" s="20" t="s">
        <v>84</v>
      </c>
      <c r="AY145" s="20" t="s">
        <v>133</v>
      </c>
      <c r="BE145" s="200">
        <f t="shared" si="24"/>
        <v>0</v>
      </c>
      <c r="BF145" s="200">
        <f t="shared" si="25"/>
        <v>0</v>
      </c>
      <c r="BG145" s="200">
        <f t="shared" si="26"/>
        <v>0</v>
      </c>
      <c r="BH145" s="200">
        <f t="shared" si="27"/>
        <v>0</v>
      </c>
      <c r="BI145" s="200">
        <f t="shared" si="28"/>
        <v>0</v>
      </c>
      <c r="BJ145" s="20" t="s">
        <v>24</v>
      </c>
      <c r="BK145" s="200">
        <f t="shared" si="29"/>
        <v>0</v>
      </c>
      <c r="BL145" s="20" t="s">
        <v>142</v>
      </c>
      <c r="BM145" s="20" t="s">
        <v>299</v>
      </c>
    </row>
    <row r="146" spans="2:65" s="1" customFormat="1" ht="22.5" customHeight="1">
      <c r="B146" s="37"/>
      <c r="C146" s="189" t="s">
        <v>232</v>
      </c>
      <c r="D146" s="189" t="s">
        <v>137</v>
      </c>
      <c r="E146" s="190" t="s">
        <v>300</v>
      </c>
      <c r="F146" s="191" t="s">
        <v>301</v>
      </c>
      <c r="G146" s="192" t="s">
        <v>166</v>
      </c>
      <c r="H146" s="193">
        <v>1370</v>
      </c>
      <c r="I146" s="194"/>
      <c r="J146" s="195">
        <f t="shared" si="20"/>
        <v>0</v>
      </c>
      <c r="K146" s="191" t="s">
        <v>22</v>
      </c>
      <c r="L146" s="57"/>
      <c r="M146" s="196" t="s">
        <v>22</v>
      </c>
      <c r="N146" s="197" t="s">
        <v>46</v>
      </c>
      <c r="O146" s="38"/>
      <c r="P146" s="198">
        <f t="shared" si="21"/>
        <v>0</v>
      </c>
      <c r="Q146" s="198">
        <v>0</v>
      </c>
      <c r="R146" s="198">
        <f t="shared" si="22"/>
        <v>0</v>
      </c>
      <c r="S146" s="198">
        <v>0</v>
      </c>
      <c r="T146" s="199">
        <f t="shared" si="23"/>
        <v>0</v>
      </c>
      <c r="AR146" s="20" t="s">
        <v>142</v>
      </c>
      <c r="AT146" s="20" t="s">
        <v>137</v>
      </c>
      <c r="AU146" s="20" t="s">
        <v>84</v>
      </c>
      <c r="AY146" s="20" t="s">
        <v>133</v>
      </c>
      <c r="BE146" s="200">
        <f t="shared" si="24"/>
        <v>0</v>
      </c>
      <c r="BF146" s="200">
        <f t="shared" si="25"/>
        <v>0</v>
      </c>
      <c r="BG146" s="200">
        <f t="shared" si="26"/>
        <v>0</v>
      </c>
      <c r="BH146" s="200">
        <f t="shared" si="27"/>
        <v>0</v>
      </c>
      <c r="BI146" s="200">
        <f t="shared" si="28"/>
        <v>0</v>
      </c>
      <c r="BJ146" s="20" t="s">
        <v>24</v>
      </c>
      <c r="BK146" s="200">
        <f t="shared" si="29"/>
        <v>0</v>
      </c>
      <c r="BL146" s="20" t="s">
        <v>142</v>
      </c>
      <c r="BM146" s="20" t="s">
        <v>302</v>
      </c>
    </row>
    <row r="147" spans="2:65" s="1" customFormat="1" ht="22.5" customHeight="1">
      <c r="B147" s="37"/>
      <c r="C147" s="206" t="s">
        <v>303</v>
      </c>
      <c r="D147" s="206" t="s">
        <v>187</v>
      </c>
      <c r="E147" s="207" t="s">
        <v>304</v>
      </c>
      <c r="F147" s="208" t="s">
        <v>305</v>
      </c>
      <c r="G147" s="209" t="s">
        <v>166</v>
      </c>
      <c r="H147" s="210">
        <v>1260</v>
      </c>
      <c r="I147" s="211"/>
      <c r="J147" s="212">
        <f t="shared" si="20"/>
        <v>0</v>
      </c>
      <c r="K147" s="208" t="s">
        <v>141</v>
      </c>
      <c r="L147" s="213"/>
      <c r="M147" s="214" t="s">
        <v>22</v>
      </c>
      <c r="N147" s="215" t="s">
        <v>46</v>
      </c>
      <c r="O147" s="38"/>
      <c r="P147" s="198">
        <f t="shared" si="21"/>
        <v>0</v>
      </c>
      <c r="Q147" s="198">
        <v>0.00012</v>
      </c>
      <c r="R147" s="198">
        <f t="shared" si="22"/>
        <v>0.1512</v>
      </c>
      <c r="S147" s="198">
        <v>0</v>
      </c>
      <c r="T147" s="199">
        <f t="shared" si="23"/>
        <v>0</v>
      </c>
      <c r="AR147" s="20" t="s">
        <v>167</v>
      </c>
      <c r="AT147" s="20" t="s">
        <v>187</v>
      </c>
      <c r="AU147" s="20" t="s">
        <v>84</v>
      </c>
      <c r="AY147" s="20" t="s">
        <v>133</v>
      </c>
      <c r="BE147" s="200">
        <f t="shared" si="24"/>
        <v>0</v>
      </c>
      <c r="BF147" s="200">
        <f t="shared" si="25"/>
        <v>0</v>
      </c>
      <c r="BG147" s="200">
        <f t="shared" si="26"/>
        <v>0</v>
      </c>
      <c r="BH147" s="200">
        <f t="shared" si="27"/>
        <v>0</v>
      </c>
      <c r="BI147" s="200">
        <f t="shared" si="28"/>
        <v>0</v>
      </c>
      <c r="BJ147" s="20" t="s">
        <v>24</v>
      </c>
      <c r="BK147" s="200">
        <f t="shared" si="29"/>
        <v>0</v>
      </c>
      <c r="BL147" s="20" t="s">
        <v>142</v>
      </c>
      <c r="BM147" s="20" t="s">
        <v>306</v>
      </c>
    </row>
    <row r="148" spans="2:65" s="1" customFormat="1" ht="22.5" customHeight="1">
      <c r="B148" s="37"/>
      <c r="C148" s="206" t="s">
        <v>235</v>
      </c>
      <c r="D148" s="206" t="s">
        <v>187</v>
      </c>
      <c r="E148" s="207" t="s">
        <v>307</v>
      </c>
      <c r="F148" s="208" t="s">
        <v>308</v>
      </c>
      <c r="G148" s="209" t="s">
        <v>166</v>
      </c>
      <c r="H148" s="210">
        <v>110</v>
      </c>
      <c r="I148" s="211"/>
      <c r="J148" s="212">
        <f t="shared" si="20"/>
        <v>0</v>
      </c>
      <c r="K148" s="208" t="s">
        <v>141</v>
      </c>
      <c r="L148" s="213"/>
      <c r="M148" s="214" t="s">
        <v>22</v>
      </c>
      <c r="N148" s="215" t="s">
        <v>46</v>
      </c>
      <c r="O148" s="38"/>
      <c r="P148" s="198">
        <f t="shared" si="21"/>
        <v>0</v>
      </c>
      <c r="Q148" s="198">
        <v>0.0001</v>
      </c>
      <c r="R148" s="198">
        <f t="shared" si="22"/>
        <v>0.011000000000000001</v>
      </c>
      <c r="S148" s="198">
        <v>0</v>
      </c>
      <c r="T148" s="199">
        <f t="shared" si="23"/>
        <v>0</v>
      </c>
      <c r="AR148" s="20" t="s">
        <v>167</v>
      </c>
      <c r="AT148" s="20" t="s">
        <v>187</v>
      </c>
      <c r="AU148" s="20" t="s">
        <v>84</v>
      </c>
      <c r="AY148" s="20" t="s">
        <v>133</v>
      </c>
      <c r="BE148" s="200">
        <f t="shared" si="24"/>
        <v>0</v>
      </c>
      <c r="BF148" s="200">
        <f t="shared" si="25"/>
        <v>0</v>
      </c>
      <c r="BG148" s="200">
        <f t="shared" si="26"/>
        <v>0</v>
      </c>
      <c r="BH148" s="200">
        <f t="shared" si="27"/>
        <v>0</v>
      </c>
      <c r="BI148" s="200">
        <f t="shared" si="28"/>
        <v>0</v>
      </c>
      <c r="BJ148" s="20" t="s">
        <v>24</v>
      </c>
      <c r="BK148" s="200">
        <f t="shared" si="29"/>
        <v>0</v>
      </c>
      <c r="BL148" s="20" t="s">
        <v>142</v>
      </c>
      <c r="BM148" s="20" t="s">
        <v>309</v>
      </c>
    </row>
    <row r="149" spans="2:65" s="1" customFormat="1" ht="22.5" customHeight="1">
      <c r="B149" s="37"/>
      <c r="C149" s="189" t="s">
        <v>310</v>
      </c>
      <c r="D149" s="189" t="s">
        <v>137</v>
      </c>
      <c r="E149" s="190" t="s">
        <v>311</v>
      </c>
      <c r="F149" s="191" t="s">
        <v>312</v>
      </c>
      <c r="G149" s="192" t="s">
        <v>166</v>
      </c>
      <c r="H149" s="193">
        <v>1916</v>
      </c>
      <c r="I149" s="194"/>
      <c r="J149" s="195">
        <f t="shared" si="20"/>
        <v>0</v>
      </c>
      <c r="K149" s="191" t="s">
        <v>22</v>
      </c>
      <c r="L149" s="57"/>
      <c r="M149" s="196" t="s">
        <v>22</v>
      </c>
      <c r="N149" s="197" t="s">
        <v>46</v>
      </c>
      <c r="O149" s="38"/>
      <c r="P149" s="198">
        <f t="shared" si="21"/>
        <v>0</v>
      </c>
      <c r="Q149" s="198">
        <v>0</v>
      </c>
      <c r="R149" s="198">
        <f t="shared" si="22"/>
        <v>0</v>
      </c>
      <c r="S149" s="198">
        <v>0</v>
      </c>
      <c r="T149" s="199">
        <f t="shared" si="23"/>
        <v>0</v>
      </c>
      <c r="AR149" s="20" t="s">
        <v>142</v>
      </c>
      <c r="AT149" s="20" t="s">
        <v>137</v>
      </c>
      <c r="AU149" s="20" t="s">
        <v>84</v>
      </c>
      <c r="AY149" s="20" t="s">
        <v>133</v>
      </c>
      <c r="BE149" s="200">
        <f t="shared" si="24"/>
        <v>0</v>
      </c>
      <c r="BF149" s="200">
        <f t="shared" si="25"/>
        <v>0</v>
      </c>
      <c r="BG149" s="200">
        <f t="shared" si="26"/>
        <v>0</v>
      </c>
      <c r="BH149" s="200">
        <f t="shared" si="27"/>
        <v>0</v>
      </c>
      <c r="BI149" s="200">
        <f t="shared" si="28"/>
        <v>0</v>
      </c>
      <c r="BJ149" s="20" t="s">
        <v>24</v>
      </c>
      <c r="BK149" s="200">
        <f t="shared" si="29"/>
        <v>0</v>
      </c>
      <c r="BL149" s="20" t="s">
        <v>142</v>
      </c>
      <c r="BM149" s="20" t="s">
        <v>313</v>
      </c>
    </row>
    <row r="150" spans="2:65" s="1" customFormat="1" ht="22.5" customHeight="1">
      <c r="B150" s="37"/>
      <c r="C150" s="206" t="s">
        <v>238</v>
      </c>
      <c r="D150" s="206" t="s">
        <v>187</v>
      </c>
      <c r="E150" s="207" t="s">
        <v>314</v>
      </c>
      <c r="F150" s="208" t="s">
        <v>315</v>
      </c>
      <c r="G150" s="209" t="s">
        <v>166</v>
      </c>
      <c r="H150" s="210">
        <v>160</v>
      </c>
      <c r="I150" s="211"/>
      <c r="J150" s="212">
        <f t="shared" si="20"/>
        <v>0</v>
      </c>
      <c r="K150" s="208" t="s">
        <v>22</v>
      </c>
      <c r="L150" s="213"/>
      <c r="M150" s="214" t="s">
        <v>22</v>
      </c>
      <c r="N150" s="215" t="s">
        <v>46</v>
      </c>
      <c r="O150" s="38"/>
      <c r="P150" s="198">
        <f t="shared" si="21"/>
        <v>0</v>
      </c>
      <c r="Q150" s="198">
        <v>0</v>
      </c>
      <c r="R150" s="198">
        <f t="shared" si="22"/>
        <v>0</v>
      </c>
      <c r="S150" s="198">
        <v>0</v>
      </c>
      <c r="T150" s="199">
        <f t="shared" si="23"/>
        <v>0</v>
      </c>
      <c r="AR150" s="20" t="s">
        <v>167</v>
      </c>
      <c r="AT150" s="20" t="s">
        <v>187</v>
      </c>
      <c r="AU150" s="20" t="s">
        <v>84</v>
      </c>
      <c r="AY150" s="20" t="s">
        <v>133</v>
      </c>
      <c r="BE150" s="200">
        <f t="shared" si="24"/>
        <v>0</v>
      </c>
      <c r="BF150" s="200">
        <f t="shared" si="25"/>
        <v>0</v>
      </c>
      <c r="BG150" s="200">
        <f t="shared" si="26"/>
        <v>0</v>
      </c>
      <c r="BH150" s="200">
        <f t="shared" si="27"/>
        <v>0</v>
      </c>
      <c r="BI150" s="200">
        <f t="shared" si="28"/>
        <v>0</v>
      </c>
      <c r="BJ150" s="20" t="s">
        <v>24</v>
      </c>
      <c r="BK150" s="200">
        <f t="shared" si="29"/>
        <v>0</v>
      </c>
      <c r="BL150" s="20" t="s">
        <v>142</v>
      </c>
      <c r="BM150" s="20" t="s">
        <v>316</v>
      </c>
    </row>
    <row r="151" spans="2:65" s="1" customFormat="1" ht="22.5" customHeight="1">
      <c r="B151" s="37"/>
      <c r="C151" s="206" t="s">
        <v>317</v>
      </c>
      <c r="D151" s="206" t="s">
        <v>187</v>
      </c>
      <c r="E151" s="207" t="s">
        <v>318</v>
      </c>
      <c r="F151" s="208" t="s">
        <v>319</v>
      </c>
      <c r="G151" s="209" t="s">
        <v>166</v>
      </c>
      <c r="H151" s="210">
        <v>40</v>
      </c>
      <c r="I151" s="211"/>
      <c r="J151" s="212">
        <f t="shared" si="20"/>
        <v>0</v>
      </c>
      <c r="K151" s="208" t="s">
        <v>22</v>
      </c>
      <c r="L151" s="213"/>
      <c r="M151" s="214" t="s">
        <v>22</v>
      </c>
      <c r="N151" s="215" t="s">
        <v>46</v>
      </c>
      <c r="O151" s="38"/>
      <c r="P151" s="198">
        <f t="shared" si="21"/>
        <v>0</v>
      </c>
      <c r="Q151" s="198">
        <v>0</v>
      </c>
      <c r="R151" s="198">
        <f t="shared" si="22"/>
        <v>0</v>
      </c>
      <c r="S151" s="198">
        <v>0</v>
      </c>
      <c r="T151" s="199">
        <f t="shared" si="23"/>
        <v>0</v>
      </c>
      <c r="AR151" s="20" t="s">
        <v>167</v>
      </c>
      <c r="AT151" s="20" t="s">
        <v>187</v>
      </c>
      <c r="AU151" s="20" t="s">
        <v>84</v>
      </c>
      <c r="AY151" s="20" t="s">
        <v>133</v>
      </c>
      <c r="BE151" s="200">
        <f t="shared" si="24"/>
        <v>0</v>
      </c>
      <c r="BF151" s="200">
        <f t="shared" si="25"/>
        <v>0</v>
      </c>
      <c r="BG151" s="200">
        <f t="shared" si="26"/>
        <v>0</v>
      </c>
      <c r="BH151" s="200">
        <f t="shared" si="27"/>
        <v>0</v>
      </c>
      <c r="BI151" s="200">
        <f t="shared" si="28"/>
        <v>0</v>
      </c>
      <c r="BJ151" s="20" t="s">
        <v>24</v>
      </c>
      <c r="BK151" s="200">
        <f t="shared" si="29"/>
        <v>0</v>
      </c>
      <c r="BL151" s="20" t="s">
        <v>142</v>
      </c>
      <c r="BM151" s="20" t="s">
        <v>320</v>
      </c>
    </row>
    <row r="152" spans="2:65" s="1" customFormat="1" ht="22.5" customHeight="1">
      <c r="B152" s="37"/>
      <c r="C152" s="206" t="s">
        <v>242</v>
      </c>
      <c r="D152" s="206" t="s">
        <v>187</v>
      </c>
      <c r="E152" s="207" t="s">
        <v>321</v>
      </c>
      <c r="F152" s="208" t="s">
        <v>322</v>
      </c>
      <c r="G152" s="209" t="s">
        <v>166</v>
      </c>
      <c r="H152" s="210">
        <v>80</v>
      </c>
      <c r="I152" s="211"/>
      <c r="J152" s="212">
        <f t="shared" si="20"/>
        <v>0</v>
      </c>
      <c r="K152" s="208" t="s">
        <v>141</v>
      </c>
      <c r="L152" s="213"/>
      <c r="M152" s="214" t="s">
        <v>22</v>
      </c>
      <c r="N152" s="215" t="s">
        <v>46</v>
      </c>
      <c r="O152" s="38"/>
      <c r="P152" s="198">
        <f t="shared" si="21"/>
        <v>0</v>
      </c>
      <c r="Q152" s="198">
        <v>0.00025</v>
      </c>
      <c r="R152" s="198">
        <f t="shared" si="22"/>
        <v>0.02</v>
      </c>
      <c r="S152" s="198">
        <v>0</v>
      </c>
      <c r="T152" s="199">
        <f t="shared" si="23"/>
        <v>0</v>
      </c>
      <c r="AR152" s="20" t="s">
        <v>167</v>
      </c>
      <c r="AT152" s="20" t="s">
        <v>187</v>
      </c>
      <c r="AU152" s="20" t="s">
        <v>84</v>
      </c>
      <c r="AY152" s="20" t="s">
        <v>133</v>
      </c>
      <c r="BE152" s="200">
        <f t="shared" si="24"/>
        <v>0</v>
      </c>
      <c r="BF152" s="200">
        <f t="shared" si="25"/>
        <v>0</v>
      </c>
      <c r="BG152" s="200">
        <f t="shared" si="26"/>
        <v>0</v>
      </c>
      <c r="BH152" s="200">
        <f t="shared" si="27"/>
        <v>0</v>
      </c>
      <c r="BI152" s="200">
        <f t="shared" si="28"/>
        <v>0</v>
      </c>
      <c r="BJ152" s="20" t="s">
        <v>24</v>
      </c>
      <c r="BK152" s="200">
        <f t="shared" si="29"/>
        <v>0</v>
      </c>
      <c r="BL152" s="20" t="s">
        <v>142</v>
      </c>
      <c r="BM152" s="20" t="s">
        <v>323</v>
      </c>
    </row>
    <row r="153" spans="2:65" s="1" customFormat="1" ht="22.5" customHeight="1">
      <c r="B153" s="37"/>
      <c r="C153" s="206" t="s">
        <v>324</v>
      </c>
      <c r="D153" s="206" t="s">
        <v>187</v>
      </c>
      <c r="E153" s="207" t="s">
        <v>325</v>
      </c>
      <c r="F153" s="208" t="s">
        <v>326</v>
      </c>
      <c r="G153" s="209" t="s">
        <v>166</v>
      </c>
      <c r="H153" s="210">
        <v>1590</v>
      </c>
      <c r="I153" s="211"/>
      <c r="J153" s="212">
        <f t="shared" si="20"/>
        <v>0</v>
      </c>
      <c r="K153" s="208" t="s">
        <v>141</v>
      </c>
      <c r="L153" s="213"/>
      <c r="M153" s="214" t="s">
        <v>22</v>
      </c>
      <c r="N153" s="215" t="s">
        <v>46</v>
      </c>
      <c r="O153" s="38"/>
      <c r="P153" s="198">
        <f t="shared" si="21"/>
        <v>0</v>
      </c>
      <c r="Q153" s="198">
        <v>0.00017</v>
      </c>
      <c r="R153" s="198">
        <f t="shared" si="22"/>
        <v>0.27030000000000004</v>
      </c>
      <c r="S153" s="198">
        <v>0</v>
      </c>
      <c r="T153" s="199">
        <f t="shared" si="23"/>
        <v>0</v>
      </c>
      <c r="AR153" s="20" t="s">
        <v>167</v>
      </c>
      <c r="AT153" s="20" t="s">
        <v>187</v>
      </c>
      <c r="AU153" s="20" t="s">
        <v>84</v>
      </c>
      <c r="AY153" s="20" t="s">
        <v>133</v>
      </c>
      <c r="BE153" s="200">
        <f t="shared" si="24"/>
        <v>0</v>
      </c>
      <c r="BF153" s="200">
        <f t="shared" si="25"/>
        <v>0</v>
      </c>
      <c r="BG153" s="200">
        <f t="shared" si="26"/>
        <v>0</v>
      </c>
      <c r="BH153" s="200">
        <f t="shared" si="27"/>
        <v>0</v>
      </c>
      <c r="BI153" s="200">
        <f t="shared" si="28"/>
        <v>0</v>
      </c>
      <c r="BJ153" s="20" t="s">
        <v>24</v>
      </c>
      <c r="BK153" s="200">
        <f t="shared" si="29"/>
        <v>0</v>
      </c>
      <c r="BL153" s="20" t="s">
        <v>142</v>
      </c>
      <c r="BM153" s="20" t="s">
        <v>327</v>
      </c>
    </row>
    <row r="154" spans="2:65" s="1" customFormat="1" ht="22.5" customHeight="1">
      <c r="B154" s="37"/>
      <c r="C154" s="189" t="s">
        <v>245</v>
      </c>
      <c r="D154" s="189" t="s">
        <v>137</v>
      </c>
      <c r="E154" s="190" t="s">
        <v>328</v>
      </c>
      <c r="F154" s="191" t="s">
        <v>329</v>
      </c>
      <c r="G154" s="192" t="s">
        <v>166</v>
      </c>
      <c r="H154" s="193">
        <v>16</v>
      </c>
      <c r="I154" s="194"/>
      <c r="J154" s="195">
        <f t="shared" si="20"/>
        <v>0</v>
      </c>
      <c r="K154" s="191" t="s">
        <v>22</v>
      </c>
      <c r="L154" s="57"/>
      <c r="M154" s="196" t="s">
        <v>22</v>
      </c>
      <c r="N154" s="197" t="s">
        <v>46</v>
      </c>
      <c r="O154" s="38"/>
      <c r="P154" s="198">
        <f t="shared" si="21"/>
        <v>0</v>
      </c>
      <c r="Q154" s="198">
        <v>0</v>
      </c>
      <c r="R154" s="198">
        <f t="shared" si="22"/>
        <v>0</v>
      </c>
      <c r="S154" s="198">
        <v>0</v>
      </c>
      <c r="T154" s="199">
        <f t="shared" si="23"/>
        <v>0</v>
      </c>
      <c r="AR154" s="20" t="s">
        <v>142</v>
      </c>
      <c r="AT154" s="20" t="s">
        <v>137</v>
      </c>
      <c r="AU154" s="20" t="s">
        <v>84</v>
      </c>
      <c r="AY154" s="20" t="s">
        <v>133</v>
      </c>
      <c r="BE154" s="200">
        <f t="shared" si="24"/>
        <v>0</v>
      </c>
      <c r="BF154" s="200">
        <f t="shared" si="25"/>
        <v>0</v>
      </c>
      <c r="BG154" s="200">
        <f t="shared" si="26"/>
        <v>0</v>
      </c>
      <c r="BH154" s="200">
        <f t="shared" si="27"/>
        <v>0</v>
      </c>
      <c r="BI154" s="200">
        <f t="shared" si="28"/>
        <v>0</v>
      </c>
      <c r="BJ154" s="20" t="s">
        <v>24</v>
      </c>
      <c r="BK154" s="200">
        <f t="shared" si="29"/>
        <v>0</v>
      </c>
      <c r="BL154" s="20" t="s">
        <v>142</v>
      </c>
      <c r="BM154" s="20" t="s">
        <v>330</v>
      </c>
    </row>
    <row r="155" spans="2:65" s="1" customFormat="1" ht="22.5" customHeight="1">
      <c r="B155" s="37"/>
      <c r="C155" s="206" t="s">
        <v>331</v>
      </c>
      <c r="D155" s="206" t="s">
        <v>187</v>
      </c>
      <c r="E155" s="207" t="s">
        <v>332</v>
      </c>
      <c r="F155" s="208" t="s">
        <v>333</v>
      </c>
      <c r="G155" s="209" t="s">
        <v>166</v>
      </c>
      <c r="H155" s="210">
        <v>42</v>
      </c>
      <c r="I155" s="211"/>
      <c r="J155" s="212">
        <f t="shared" si="20"/>
        <v>0</v>
      </c>
      <c r="K155" s="208" t="s">
        <v>22</v>
      </c>
      <c r="L155" s="213"/>
      <c r="M155" s="214" t="s">
        <v>22</v>
      </c>
      <c r="N155" s="215" t="s">
        <v>46</v>
      </c>
      <c r="O155" s="38"/>
      <c r="P155" s="198">
        <f t="shared" si="21"/>
        <v>0</v>
      </c>
      <c r="Q155" s="198">
        <v>0</v>
      </c>
      <c r="R155" s="198">
        <f t="shared" si="22"/>
        <v>0</v>
      </c>
      <c r="S155" s="198">
        <v>0</v>
      </c>
      <c r="T155" s="199">
        <f t="shared" si="23"/>
        <v>0</v>
      </c>
      <c r="AR155" s="20" t="s">
        <v>167</v>
      </c>
      <c r="AT155" s="20" t="s">
        <v>187</v>
      </c>
      <c r="AU155" s="20" t="s">
        <v>84</v>
      </c>
      <c r="AY155" s="20" t="s">
        <v>133</v>
      </c>
      <c r="BE155" s="200">
        <f t="shared" si="24"/>
        <v>0</v>
      </c>
      <c r="BF155" s="200">
        <f t="shared" si="25"/>
        <v>0</v>
      </c>
      <c r="BG155" s="200">
        <f t="shared" si="26"/>
        <v>0</v>
      </c>
      <c r="BH155" s="200">
        <f t="shared" si="27"/>
        <v>0</v>
      </c>
      <c r="BI155" s="200">
        <f t="shared" si="28"/>
        <v>0</v>
      </c>
      <c r="BJ155" s="20" t="s">
        <v>24</v>
      </c>
      <c r="BK155" s="200">
        <f t="shared" si="29"/>
        <v>0</v>
      </c>
      <c r="BL155" s="20" t="s">
        <v>142</v>
      </c>
      <c r="BM155" s="20" t="s">
        <v>334</v>
      </c>
    </row>
    <row r="156" spans="2:65" s="1" customFormat="1" ht="22.5" customHeight="1">
      <c r="B156" s="37"/>
      <c r="C156" s="206" t="s">
        <v>249</v>
      </c>
      <c r="D156" s="206" t="s">
        <v>187</v>
      </c>
      <c r="E156" s="207" t="s">
        <v>335</v>
      </c>
      <c r="F156" s="208" t="s">
        <v>336</v>
      </c>
      <c r="G156" s="209" t="s">
        <v>166</v>
      </c>
      <c r="H156" s="210">
        <v>86</v>
      </c>
      <c r="I156" s="211"/>
      <c r="J156" s="212">
        <f t="shared" si="20"/>
        <v>0</v>
      </c>
      <c r="K156" s="208" t="s">
        <v>22</v>
      </c>
      <c r="L156" s="213"/>
      <c r="M156" s="214" t="s">
        <v>22</v>
      </c>
      <c r="N156" s="215" t="s">
        <v>46</v>
      </c>
      <c r="O156" s="38"/>
      <c r="P156" s="198">
        <f t="shared" si="21"/>
        <v>0</v>
      </c>
      <c r="Q156" s="198">
        <v>0</v>
      </c>
      <c r="R156" s="198">
        <f t="shared" si="22"/>
        <v>0</v>
      </c>
      <c r="S156" s="198">
        <v>0</v>
      </c>
      <c r="T156" s="199">
        <f t="shared" si="23"/>
        <v>0</v>
      </c>
      <c r="AR156" s="20" t="s">
        <v>167</v>
      </c>
      <c r="AT156" s="20" t="s">
        <v>187</v>
      </c>
      <c r="AU156" s="20" t="s">
        <v>84</v>
      </c>
      <c r="AY156" s="20" t="s">
        <v>133</v>
      </c>
      <c r="BE156" s="200">
        <f t="shared" si="24"/>
        <v>0</v>
      </c>
      <c r="BF156" s="200">
        <f t="shared" si="25"/>
        <v>0</v>
      </c>
      <c r="BG156" s="200">
        <f t="shared" si="26"/>
        <v>0</v>
      </c>
      <c r="BH156" s="200">
        <f t="shared" si="27"/>
        <v>0</v>
      </c>
      <c r="BI156" s="200">
        <f t="shared" si="28"/>
        <v>0</v>
      </c>
      <c r="BJ156" s="20" t="s">
        <v>24</v>
      </c>
      <c r="BK156" s="200">
        <f t="shared" si="29"/>
        <v>0</v>
      </c>
      <c r="BL156" s="20" t="s">
        <v>142</v>
      </c>
      <c r="BM156" s="20" t="s">
        <v>30</v>
      </c>
    </row>
    <row r="157" spans="2:63" s="10" customFormat="1" ht="29.85" customHeight="1">
      <c r="B157" s="172"/>
      <c r="C157" s="173"/>
      <c r="D157" s="186" t="s">
        <v>74</v>
      </c>
      <c r="E157" s="187" t="s">
        <v>337</v>
      </c>
      <c r="F157" s="187" t="s">
        <v>338</v>
      </c>
      <c r="G157" s="173"/>
      <c r="H157" s="173"/>
      <c r="I157" s="176"/>
      <c r="J157" s="188">
        <f>BK157</f>
        <v>0</v>
      </c>
      <c r="K157" s="173"/>
      <c r="L157" s="178"/>
      <c r="M157" s="179"/>
      <c r="N157" s="180"/>
      <c r="O157" s="180"/>
      <c r="P157" s="181">
        <f>SUM(P158:P167)</f>
        <v>0</v>
      </c>
      <c r="Q157" s="180"/>
      <c r="R157" s="181">
        <f>SUM(R158:R167)</f>
        <v>0.0273</v>
      </c>
      <c r="S157" s="180"/>
      <c r="T157" s="182">
        <f>SUM(T158:T167)</f>
        <v>0</v>
      </c>
      <c r="AR157" s="183" t="s">
        <v>24</v>
      </c>
      <c r="AT157" s="184" t="s">
        <v>74</v>
      </c>
      <c r="AU157" s="184" t="s">
        <v>24</v>
      </c>
      <c r="AY157" s="183" t="s">
        <v>133</v>
      </c>
      <c r="BK157" s="185">
        <f>SUM(BK158:BK167)</f>
        <v>0</v>
      </c>
    </row>
    <row r="158" spans="2:65" s="1" customFormat="1" ht="22.5" customHeight="1">
      <c r="B158" s="37"/>
      <c r="C158" s="189" t="s">
        <v>339</v>
      </c>
      <c r="D158" s="189" t="s">
        <v>137</v>
      </c>
      <c r="E158" s="190" t="s">
        <v>340</v>
      </c>
      <c r="F158" s="191" t="s">
        <v>341</v>
      </c>
      <c r="G158" s="192" t="s">
        <v>158</v>
      </c>
      <c r="H158" s="193">
        <v>319</v>
      </c>
      <c r="I158" s="194"/>
      <c r="J158" s="195">
        <f aca="true" t="shared" si="30" ref="J158:J167">ROUND(I158*H158,2)</f>
        <v>0</v>
      </c>
      <c r="K158" s="191" t="s">
        <v>22</v>
      </c>
      <c r="L158" s="57"/>
      <c r="M158" s="196" t="s">
        <v>22</v>
      </c>
      <c r="N158" s="197" t="s">
        <v>46</v>
      </c>
      <c r="O158" s="38"/>
      <c r="P158" s="198">
        <f aca="true" t="shared" si="31" ref="P158:P167">O158*H158</f>
        <v>0</v>
      </c>
      <c r="Q158" s="198">
        <v>0</v>
      </c>
      <c r="R158" s="198">
        <f aca="true" t="shared" si="32" ref="R158:R167">Q158*H158</f>
        <v>0</v>
      </c>
      <c r="S158" s="198">
        <v>0</v>
      </c>
      <c r="T158" s="199">
        <f aca="true" t="shared" si="33" ref="T158:T167">S158*H158</f>
        <v>0</v>
      </c>
      <c r="AR158" s="20" t="s">
        <v>142</v>
      </c>
      <c r="AT158" s="20" t="s">
        <v>137</v>
      </c>
      <c r="AU158" s="20" t="s">
        <v>84</v>
      </c>
      <c r="AY158" s="20" t="s">
        <v>133</v>
      </c>
      <c r="BE158" s="200">
        <f aca="true" t="shared" si="34" ref="BE158:BE167">IF(N158="základní",J158,0)</f>
        <v>0</v>
      </c>
      <c r="BF158" s="200">
        <f aca="true" t="shared" si="35" ref="BF158:BF167">IF(N158="snížená",J158,0)</f>
        <v>0</v>
      </c>
      <c r="BG158" s="200">
        <f aca="true" t="shared" si="36" ref="BG158:BG167">IF(N158="zákl. přenesená",J158,0)</f>
        <v>0</v>
      </c>
      <c r="BH158" s="200">
        <f aca="true" t="shared" si="37" ref="BH158:BH167">IF(N158="sníž. přenesená",J158,0)</f>
        <v>0</v>
      </c>
      <c r="BI158" s="200">
        <f aca="true" t="shared" si="38" ref="BI158:BI167">IF(N158="nulová",J158,0)</f>
        <v>0</v>
      </c>
      <c r="BJ158" s="20" t="s">
        <v>24</v>
      </c>
      <c r="BK158" s="200">
        <f aca="true" t="shared" si="39" ref="BK158:BK167">ROUND(I158*H158,2)</f>
        <v>0</v>
      </c>
      <c r="BL158" s="20" t="s">
        <v>142</v>
      </c>
      <c r="BM158" s="20" t="s">
        <v>342</v>
      </c>
    </row>
    <row r="159" spans="2:65" s="1" customFormat="1" ht="22.5" customHeight="1">
      <c r="B159" s="37"/>
      <c r="C159" s="206" t="s">
        <v>252</v>
      </c>
      <c r="D159" s="206" t="s">
        <v>187</v>
      </c>
      <c r="E159" s="207" t="s">
        <v>343</v>
      </c>
      <c r="F159" s="208" t="s">
        <v>344</v>
      </c>
      <c r="G159" s="209" t="s">
        <v>185</v>
      </c>
      <c r="H159" s="210">
        <v>12</v>
      </c>
      <c r="I159" s="211"/>
      <c r="J159" s="212">
        <f t="shared" si="30"/>
        <v>0</v>
      </c>
      <c r="K159" s="208" t="s">
        <v>22</v>
      </c>
      <c r="L159" s="213"/>
      <c r="M159" s="214" t="s">
        <v>22</v>
      </c>
      <c r="N159" s="215" t="s">
        <v>46</v>
      </c>
      <c r="O159" s="38"/>
      <c r="P159" s="198">
        <f t="shared" si="31"/>
        <v>0</v>
      </c>
      <c r="Q159" s="198">
        <v>0</v>
      </c>
      <c r="R159" s="198">
        <f t="shared" si="32"/>
        <v>0</v>
      </c>
      <c r="S159" s="198">
        <v>0</v>
      </c>
      <c r="T159" s="199">
        <f t="shared" si="33"/>
        <v>0</v>
      </c>
      <c r="AR159" s="20" t="s">
        <v>167</v>
      </c>
      <c r="AT159" s="20" t="s">
        <v>187</v>
      </c>
      <c r="AU159" s="20" t="s">
        <v>84</v>
      </c>
      <c r="AY159" s="20" t="s">
        <v>133</v>
      </c>
      <c r="BE159" s="200">
        <f t="shared" si="34"/>
        <v>0</v>
      </c>
      <c r="BF159" s="200">
        <f t="shared" si="35"/>
        <v>0</v>
      </c>
      <c r="BG159" s="200">
        <f t="shared" si="36"/>
        <v>0</v>
      </c>
      <c r="BH159" s="200">
        <f t="shared" si="37"/>
        <v>0</v>
      </c>
      <c r="BI159" s="200">
        <f t="shared" si="38"/>
        <v>0</v>
      </c>
      <c r="BJ159" s="20" t="s">
        <v>24</v>
      </c>
      <c r="BK159" s="200">
        <f t="shared" si="39"/>
        <v>0</v>
      </c>
      <c r="BL159" s="20" t="s">
        <v>142</v>
      </c>
      <c r="BM159" s="20" t="s">
        <v>345</v>
      </c>
    </row>
    <row r="160" spans="2:65" s="1" customFormat="1" ht="22.5" customHeight="1">
      <c r="B160" s="37"/>
      <c r="C160" s="206" t="s">
        <v>346</v>
      </c>
      <c r="D160" s="206" t="s">
        <v>187</v>
      </c>
      <c r="E160" s="207" t="s">
        <v>347</v>
      </c>
      <c r="F160" s="208" t="s">
        <v>348</v>
      </c>
      <c r="G160" s="209" t="s">
        <v>185</v>
      </c>
      <c r="H160" s="210">
        <v>150</v>
      </c>
      <c r="I160" s="211"/>
      <c r="J160" s="212">
        <f t="shared" si="30"/>
        <v>0</v>
      </c>
      <c r="K160" s="208" t="s">
        <v>22</v>
      </c>
      <c r="L160" s="213"/>
      <c r="M160" s="214" t="s">
        <v>22</v>
      </c>
      <c r="N160" s="215" t="s">
        <v>46</v>
      </c>
      <c r="O160" s="38"/>
      <c r="P160" s="198">
        <f t="shared" si="31"/>
        <v>0</v>
      </c>
      <c r="Q160" s="198">
        <v>0</v>
      </c>
      <c r="R160" s="198">
        <f t="shared" si="32"/>
        <v>0</v>
      </c>
      <c r="S160" s="198">
        <v>0</v>
      </c>
      <c r="T160" s="199">
        <f t="shared" si="33"/>
        <v>0</v>
      </c>
      <c r="AR160" s="20" t="s">
        <v>167</v>
      </c>
      <c r="AT160" s="20" t="s">
        <v>187</v>
      </c>
      <c r="AU160" s="20" t="s">
        <v>84</v>
      </c>
      <c r="AY160" s="20" t="s">
        <v>133</v>
      </c>
      <c r="BE160" s="200">
        <f t="shared" si="34"/>
        <v>0</v>
      </c>
      <c r="BF160" s="200">
        <f t="shared" si="35"/>
        <v>0</v>
      </c>
      <c r="BG160" s="200">
        <f t="shared" si="36"/>
        <v>0</v>
      </c>
      <c r="BH160" s="200">
        <f t="shared" si="37"/>
        <v>0</v>
      </c>
      <c r="BI160" s="200">
        <f t="shared" si="38"/>
        <v>0</v>
      </c>
      <c r="BJ160" s="20" t="s">
        <v>24</v>
      </c>
      <c r="BK160" s="200">
        <f t="shared" si="39"/>
        <v>0</v>
      </c>
      <c r="BL160" s="20" t="s">
        <v>142</v>
      </c>
      <c r="BM160" s="20" t="s">
        <v>349</v>
      </c>
    </row>
    <row r="161" spans="2:65" s="1" customFormat="1" ht="22.5" customHeight="1">
      <c r="B161" s="37"/>
      <c r="C161" s="206" t="s">
        <v>256</v>
      </c>
      <c r="D161" s="206" t="s">
        <v>187</v>
      </c>
      <c r="E161" s="207" t="s">
        <v>350</v>
      </c>
      <c r="F161" s="208" t="s">
        <v>351</v>
      </c>
      <c r="G161" s="209" t="s">
        <v>185</v>
      </c>
      <c r="H161" s="210">
        <v>4</v>
      </c>
      <c r="I161" s="211"/>
      <c r="J161" s="212">
        <f t="shared" si="30"/>
        <v>0</v>
      </c>
      <c r="K161" s="208" t="s">
        <v>22</v>
      </c>
      <c r="L161" s="213"/>
      <c r="M161" s="214" t="s">
        <v>22</v>
      </c>
      <c r="N161" s="215" t="s">
        <v>46</v>
      </c>
      <c r="O161" s="38"/>
      <c r="P161" s="198">
        <f t="shared" si="31"/>
        <v>0</v>
      </c>
      <c r="Q161" s="198">
        <v>0</v>
      </c>
      <c r="R161" s="198">
        <f t="shared" si="32"/>
        <v>0</v>
      </c>
      <c r="S161" s="198">
        <v>0</v>
      </c>
      <c r="T161" s="199">
        <f t="shared" si="33"/>
        <v>0</v>
      </c>
      <c r="AR161" s="20" t="s">
        <v>167</v>
      </c>
      <c r="AT161" s="20" t="s">
        <v>187</v>
      </c>
      <c r="AU161" s="20" t="s">
        <v>84</v>
      </c>
      <c r="AY161" s="20" t="s">
        <v>133</v>
      </c>
      <c r="BE161" s="200">
        <f t="shared" si="34"/>
        <v>0</v>
      </c>
      <c r="BF161" s="200">
        <f t="shared" si="35"/>
        <v>0</v>
      </c>
      <c r="BG161" s="200">
        <f t="shared" si="36"/>
        <v>0</v>
      </c>
      <c r="BH161" s="200">
        <f t="shared" si="37"/>
        <v>0</v>
      </c>
      <c r="BI161" s="200">
        <f t="shared" si="38"/>
        <v>0</v>
      </c>
      <c r="BJ161" s="20" t="s">
        <v>24</v>
      </c>
      <c r="BK161" s="200">
        <f t="shared" si="39"/>
        <v>0</v>
      </c>
      <c r="BL161" s="20" t="s">
        <v>142</v>
      </c>
      <c r="BM161" s="20" t="s">
        <v>352</v>
      </c>
    </row>
    <row r="162" spans="2:65" s="1" customFormat="1" ht="22.5" customHeight="1">
      <c r="B162" s="37"/>
      <c r="C162" s="206" t="s">
        <v>353</v>
      </c>
      <c r="D162" s="206" t="s">
        <v>187</v>
      </c>
      <c r="E162" s="207" t="s">
        <v>354</v>
      </c>
      <c r="F162" s="208" t="s">
        <v>355</v>
      </c>
      <c r="G162" s="209" t="s">
        <v>185</v>
      </c>
      <c r="H162" s="210">
        <v>123</v>
      </c>
      <c r="I162" s="211"/>
      <c r="J162" s="212">
        <f t="shared" si="30"/>
        <v>0</v>
      </c>
      <c r="K162" s="208" t="s">
        <v>22</v>
      </c>
      <c r="L162" s="213"/>
      <c r="M162" s="214" t="s">
        <v>22</v>
      </c>
      <c r="N162" s="215" t="s">
        <v>46</v>
      </c>
      <c r="O162" s="38"/>
      <c r="P162" s="198">
        <f t="shared" si="31"/>
        <v>0</v>
      </c>
      <c r="Q162" s="198">
        <v>0</v>
      </c>
      <c r="R162" s="198">
        <f t="shared" si="32"/>
        <v>0</v>
      </c>
      <c r="S162" s="198">
        <v>0</v>
      </c>
      <c r="T162" s="199">
        <f t="shared" si="33"/>
        <v>0</v>
      </c>
      <c r="AR162" s="20" t="s">
        <v>167</v>
      </c>
      <c r="AT162" s="20" t="s">
        <v>187</v>
      </c>
      <c r="AU162" s="20" t="s">
        <v>84</v>
      </c>
      <c r="AY162" s="20" t="s">
        <v>133</v>
      </c>
      <c r="BE162" s="200">
        <f t="shared" si="34"/>
        <v>0</v>
      </c>
      <c r="BF162" s="200">
        <f t="shared" si="35"/>
        <v>0</v>
      </c>
      <c r="BG162" s="200">
        <f t="shared" si="36"/>
        <v>0</v>
      </c>
      <c r="BH162" s="200">
        <f t="shared" si="37"/>
        <v>0</v>
      </c>
      <c r="BI162" s="200">
        <f t="shared" si="38"/>
        <v>0</v>
      </c>
      <c r="BJ162" s="20" t="s">
        <v>24</v>
      </c>
      <c r="BK162" s="200">
        <f t="shared" si="39"/>
        <v>0</v>
      </c>
      <c r="BL162" s="20" t="s">
        <v>142</v>
      </c>
      <c r="BM162" s="20" t="s">
        <v>356</v>
      </c>
    </row>
    <row r="163" spans="2:65" s="1" customFormat="1" ht="22.5" customHeight="1">
      <c r="B163" s="37"/>
      <c r="C163" s="206" t="s">
        <v>259</v>
      </c>
      <c r="D163" s="206" t="s">
        <v>187</v>
      </c>
      <c r="E163" s="207" t="s">
        <v>357</v>
      </c>
      <c r="F163" s="208" t="s">
        <v>358</v>
      </c>
      <c r="G163" s="209" t="s">
        <v>359</v>
      </c>
      <c r="H163" s="210">
        <v>30</v>
      </c>
      <c r="I163" s="211"/>
      <c r="J163" s="212">
        <f t="shared" si="30"/>
        <v>0</v>
      </c>
      <c r="K163" s="208" t="s">
        <v>141</v>
      </c>
      <c r="L163" s="213"/>
      <c r="M163" s="214" t="s">
        <v>22</v>
      </c>
      <c r="N163" s="215" t="s">
        <v>46</v>
      </c>
      <c r="O163" s="38"/>
      <c r="P163" s="198">
        <f t="shared" si="31"/>
        <v>0</v>
      </c>
      <c r="Q163" s="198">
        <v>0.00091</v>
      </c>
      <c r="R163" s="198">
        <f t="shared" si="32"/>
        <v>0.0273</v>
      </c>
      <c r="S163" s="198">
        <v>0</v>
      </c>
      <c r="T163" s="199">
        <f t="shared" si="33"/>
        <v>0</v>
      </c>
      <c r="AR163" s="20" t="s">
        <v>167</v>
      </c>
      <c r="AT163" s="20" t="s">
        <v>187</v>
      </c>
      <c r="AU163" s="20" t="s">
        <v>84</v>
      </c>
      <c r="AY163" s="20" t="s">
        <v>133</v>
      </c>
      <c r="BE163" s="200">
        <f t="shared" si="34"/>
        <v>0</v>
      </c>
      <c r="BF163" s="200">
        <f t="shared" si="35"/>
        <v>0</v>
      </c>
      <c r="BG163" s="200">
        <f t="shared" si="36"/>
        <v>0</v>
      </c>
      <c r="BH163" s="200">
        <f t="shared" si="37"/>
        <v>0</v>
      </c>
      <c r="BI163" s="200">
        <f t="shared" si="38"/>
        <v>0</v>
      </c>
      <c r="BJ163" s="20" t="s">
        <v>24</v>
      </c>
      <c r="BK163" s="200">
        <f t="shared" si="39"/>
        <v>0</v>
      </c>
      <c r="BL163" s="20" t="s">
        <v>142</v>
      </c>
      <c r="BM163" s="20" t="s">
        <v>360</v>
      </c>
    </row>
    <row r="164" spans="2:65" s="1" customFormat="1" ht="22.5" customHeight="1">
      <c r="B164" s="37"/>
      <c r="C164" s="189" t="s">
        <v>361</v>
      </c>
      <c r="D164" s="189" t="s">
        <v>137</v>
      </c>
      <c r="E164" s="190" t="s">
        <v>362</v>
      </c>
      <c r="F164" s="191" t="s">
        <v>363</v>
      </c>
      <c r="G164" s="192" t="s">
        <v>158</v>
      </c>
      <c r="H164" s="193">
        <v>50</v>
      </c>
      <c r="I164" s="194"/>
      <c r="J164" s="195">
        <f t="shared" si="30"/>
        <v>0</v>
      </c>
      <c r="K164" s="191" t="s">
        <v>22</v>
      </c>
      <c r="L164" s="57"/>
      <c r="M164" s="196" t="s">
        <v>22</v>
      </c>
      <c r="N164" s="197" t="s">
        <v>46</v>
      </c>
      <c r="O164" s="38"/>
      <c r="P164" s="198">
        <f t="shared" si="31"/>
        <v>0</v>
      </c>
      <c r="Q164" s="198">
        <v>0</v>
      </c>
      <c r="R164" s="198">
        <f t="shared" si="32"/>
        <v>0</v>
      </c>
      <c r="S164" s="198">
        <v>0</v>
      </c>
      <c r="T164" s="199">
        <f t="shared" si="33"/>
        <v>0</v>
      </c>
      <c r="AR164" s="20" t="s">
        <v>142</v>
      </c>
      <c r="AT164" s="20" t="s">
        <v>137</v>
      </c>
      <c r="AU164" s="20" t="s">
        <v>84</v>
      </c>
      <c r="AY164" s="20" t="s">
        <v>133</v>
      </c>
      <c r="BE164" s="200">
        <f t="shared" si="34"/>
        <v>0</v>
      </c>
      <c r="BF164" s="200">
        <f t="shared" si="35"/>
        <v>0</v>
      </c>
      <c r="BG164" s="200">
        <f t="shared" si="36"/>
        <v>0</v>
      </c>
      <c r="BH164" s="200">
        <f t="shared" si="37"/>
        <v>0</v>
      </c>
      <c r="BI164" s="200">
        <f t="shared" si="38"/>
        <v>0</v>
      </c>
      <c r="BJ164" s="20" t="s">
        <v>24</v>
      </c>
      <c r="BK164" s="200">
        <f t="shared" si="39"/>
        <v>0</v>
      </c>
      <c r="BL164" s="20" t="s">
        <v>142</v>
      </c>
      <c r="BM164" s="20" t="s">
        <v>364</v>
      </c>
    </row>
    <row r="165" spans="2:65" s="1" customFormat="1" ht="22.5" customHeight="1">
      <c r="B165" s="37"/>
      <c r="C165" s="189" t="s">
        <v>263</v>
      </c>
      <c r="D165" s="189" t="s">
        <v>137</v>
      </c>
      <c r="E165" s="190" t="s">
        <v>365</v>
      </c>
      <c r="F165" s="191" t="s">
        <v>366</v>
      </c>
      <c r="G165" s="192" t="s">
        <v>158</v>
      </c>
      <c r="H165" s="193">
        <v>10</v>
      </c>
      <c r="I165" s="194"/>
      <c r="J165" s="195">
        <f t="shared" si="30"/>
        <v>0</v>
      </c>
      <c r="K165" s="191" t="s">
        <v>22</v>
      </c>
      <c r="L165" s="57"/>
      <c r="M165" s="196" t="s">
        <v>22</v>
      </c>
      <c r="N165" s="197" t="s">
        <v>46</v>
      </c>
      <c r="O165" s="38"/>
      <c r="P165" s="198">
        <f t="shared" si="31"/>
        <v>0</v>
      </c>
      <c r="Q165" s="198">
        <v>0</v>
      </c>
      <c r="R165" s="198">
        <f t="shared" si="32"/>
        <v>0</v>
      </c>
      <c r="S165" s="198">
        <v>0</v>
      </c>
      <c r="T165" s="199">
        <f t="shared" si="33"/>
        <v>0</v>
      </c>
      <c r="AR165" s="20" t="s">
        <v>142</v>
      </c>
      <c r="AT165" s="20" t="s">
        <v>137</v>
      </c>
      <c r="AU165" s="20" t="s">
        <v>84</v>
      </c>
      <c r="AY165" s="20" t="s">
        <v>133</v>
      </c>
      <c r="BE165" s="200">
        <f t="shared" si="34"/>
        <v>0</v>
      </c>
      <c r="BF165" s="200">
        <f t="shared" si="35"/>
        <v>0</v>
      </c>
      <c r="BG165" s="200">
        <f t="shared" si="36"/>
        <v>0</v>
      </c>
      <c r="BH165" s="200">
        <f t="shared" si="37"/>
        <v>0</v>
      </c>
      <c r="BI165" s="200">
        <f t="shared" si="38"/>
        <v>0</v>
      </c>
      <c r="BJ165" s="20" t="s">
        <v>24</v>
      </c>
      <c r="BK165" s="200">
        <f t="shared" si="39"/>
        <v>0</v>
      </c>
      <c r="BL165" s="20" t="s">
        <v>142</v>
      </c>
      <c r="BM165" s="20" t="s">
        <v>367</v>
      </c>
    </row>
    <row r="166" spans="2:65" s="1" customFormat="1" ht="22.5" customHeight="1">
      <c r="B166" s="37"/>
      <c r="C166" s="189" t="s">
        <v>368</v>
      </c>
      <c r="D166" s="189" t="s">
        <v>137</v>
      </c>
      <c r="E166" s="190" t="s">
        <v>369</v>
      </c>
      <c r="F166" s="191" t="s">
        <v>370</v>
      </c>
      <c r="G166" s="192" t="s">
        <v>158</v>
      </c>
      <c r="H166" s="193">
        <v>3</v>
      </c>
      <c r="I166" s="194"/>
      <c r="J166" s="195">
        <f t="shared" si="30"/>
        <v>0</v>
      </c>
      <c r="K166" s="191" t="s">
        <v>22</v>
      </c>
      <c r="L166" s="57"/>
      <c r="M166" s="196" t="s">
        <v>22</v>
      </c>
      <c r="N166" s="197" t="s">
        <v>46</v>
      </c>
      <c r="O166" s="38"/>
      <c r="P166" s="198">
        <f t="shared" si="31"/>
        <v>0</v>
      </c>
      <c r="Q166" s="198">
        <v>0</v>
      </c>
      <c r="R166" s="198">
        <f t="shared" si="32"/>
        <v>0</v>
      </c>
      <c r="S166" s="198">
        <v>0</v>
      </c>
      <c r="T166" s="199">
        <f t="shared" si="33"/>
        <v>0</v>
      </c>
      <c r="AR166" s="20" t="s">
        <v>142</v>
      </c>
      <c r="AT166" s="20" t="s">
        <v>137</v>
      </c>
      <c r="AU166" s="20" t="s">
        <v>84</v>
      </c>
      <c r="AY166" s="20" t="s">
        <v>133</v>
      </c>
      <c r="BE166" s="200">
        <f t="shared" si="34"/>
        <v>0</v>
      </c>
      <c r="BF166" s="200">
        <f t="shared" si="35"/>
        <v>0</v>
      </c>
      <c r="BG166" s="200">
        <f t="shared" si="36"/>
        <v>0</v>
      </c>
      <c r="BH166" s="200">
        <f t="shared" si="37"/>
        <v>0</v>
      </c>
      <c r="BI166" s="200">
        <f t="shared" si="38"/>
        <v>0</v>
      </c>
      <c r="BJ166" s="20" t="s">
        <v>24</v>
      </c>
      <c r="BK166" s="200">
        <f t="shared" si="39"/>
        <v>0</v>
      </c>
      <c r="BL166" s="20" t="s">
        <v>142</v>
      </c>
      <c r="BM166" s="20" t="s">
        <v>371</v>
      </c>
    </row>
    <row r="167" spans="2:65" s="1" customFormat="1" ht="22.5" customHeight="1">
      <c r="B167" s="37"/>
      <c r="C167" s="206" t="s">
        <v>266</v>
      </c>
      <c r="D167" s="206" t="s">
        <v>187</v>
      </c>
      <c r="E167" s="207" t="s">
        <v>372</v>
      </c>
      <c r="F167" s="208" t="s">
        <v>373</v>
      </c>
      <c r="G167" s="209" t="s">
        <v>374</v>
      </c>
      <c r="H167" s="210">
        <v>3</v>
      </c>
      <c r="I167" s="211"/>
      <c r="J167" s="212">
        <f t="shared" si="30"/>
        <v>0</v>
      </c>
      <c r="K167" s="208" t="s">
        <v>22</v>
      </c>
      <c r="L167" s="213"/>
      <c r="M167" s="214" t="s">
        <v>22</v>
      </c>
      <c r="N167" s="215" t="s">
        <v>46</v>
      </c>
      <c r="O167" s="38"/>
      <c r="P167" s="198">
        <f t="shared" si="31"/>
        <v>0</v>
      </c>
      <c r="Q167" s="198">
        <v>0</v>
      </c>
      <c r="R167" s="198">
        <f t="shared" si="32"/>
        <v>0</v>
      </c>
      <c r="S167" s="198">
        <v>0</v>
      </c>
      <c r="T167" s="199">
        <f t="shared" si="33"/>
        <v>0</v>
      </c>
      <c r="AR167" s="20" t="s">
        <v>167</v>
      </c>
      <c r="AT167" s="20" t="s">
        <v>187</v>
      </c>
      <c r="AU167" s="20" t="s">
        <v>84</v>
      </c>
      <c r="AY167" s="20" t="s">
        <v>133</v>
      </c>
      <c r="BE167" s="200">
        <f t="shared" si="34"/>
        <v>0</v>
      </c>
      <c r="BF167" s="200">
        <f t="shared" si="35"/>
        <v>0</v>
      </c>
      <c r="BG167" s="200">
        <f t="shared" si="36"/>
        <v>0</v>
      </c>
      <c r="BH167" s="200">
        <f t="shared" si="37"/>
        <v>0</v>
      </c>
      <c r="BI167" s="200">
        <f t="shared" si="38"/>
        <v>0</v>
      </c>
      <c r="BJ167" s="20" t="s">
        <v>24</v>
      </c>
      <c r="BK167" s="200">
        <f t="shared" si="39"/>
        <v>0</v>
      </c>
      <c r="BL167" s="20" t="s">
        <v>142</v>
      </c>
      <c r="BM167" s="20" t="s">
        <v>375</v>
      </c>
    </row>
    <row r="168" spans="2:63" s="10" customFormat="1" ht="29.85" customHeight="1">
      <c r="B168" s="172"/>
      <c r="C168" s="173"/>
      <c r="D168" s="186" t="s">
        <v>74</v>
      </c>
      <c r="E168" s="187" t="s">
        <v>376</v>
      </c>
      <c r="F168" s="187" t="s">
        <v>377</v>
      </c>
      <c r="G168" s="173"/>
      <c r="H168" s="173"/>
      <c r="I168" s="176"/>
      <c r="J168" s="188">
        <f>BK168</f>
        <v>0</v>
      </c>
      <c r="K168" s="173"/>
      <c r="L168" s="178"/>
      <c r="M168" s="179"/>
      <c r="N168" s="180"/>
      <c r="O168" s="180"/>
      <c r="P168" s="181">
        <f>SUM(P169:P207)</f>
        <v>0</v>
      </c>
      <c r="Q168" s="180"/>
      <c r="R168" s="181">
        <f>SUM(R169:R207)</f>
        <v>0.00015000000000000001</v>
      </c>
      <c r="S168" s="180"/>
      <c r="T168" s="182">
        <f>SUM(T169:T207)</f>
        <v>0</v>
      </c>
      <c r="AR168" s="183" t="s">
        <v>24</v>
      </c>
      <c r="AT168" s="184" t="s">
        <v>74</v>
      </c>
      <c r="AU168" s="184" t="s">
        <v>24</v>
      </c>
      <c r="AY168" s="183" t="s">
        <v>133</v>
      </c>
      <c r="BK168" s="185">
        <f>SUM(BK169:BK207)</f>
        <v>0</v>
      </c>
    </row>
    <row r="169" spans="2:65" s="1" customFormat="1" ht="22.5" customHeight="1">
      <c r="B169" s="37"/>
      <c r="C169" s="189" t="s">
        <v>378</v>
      </c>
      <c r="D169" s="189" t="s">
        <v>137</v>
      </c>
      <c r="E169" s="190" t="s">
        <v>379</v>
      </c>
      <c r="F169" s="191" t="s">
        <v>380</v>
      </c>
      <c r="G169" s="192" t="s">
        <v>158</v>
      </c>
      <c r="H169" s="193">
        <v>21</v>
      </c>
      <c r="I169" s="194"/>
      <c r="J169" s="195">
        <f aca="true" t="shared" si="40" ref="J169:J207">ROUND(I169*H169,2)</f>
        <v>0</v>
      </c>
      <c r="K169" s="191" t="s">
        <v>22</v>
      </c>
      <c r="L169" s="57"/>
      <c r="M169" s="196" t="s">
        <v>22</v>
      </c>
      <c r="N169" s="197" t="s">
        <v>46</v>
      </c>
      <c r="O169" s="38"/>
      <c r="P169" s="198">
        <f aca="true" t="shared" si="41" ref="P169:P207">O169*H169</f>
        <v>0</v>
      </c>
      <c r="Q169" s="198">
        <v>0</v>
      </c>
      <c r="R169" s="198">
        <f aca="true" t="shared" si="42" ref="R169:R207">Q169*H169</f>
        <v>0</v>
      </c>
      <c r="S169" s="198">
        <v>0</v>
      </c>
      <c r="T169" s="199">
        <f aca="true" t="shared" si="43" ref="T169:T207">S169*H169</f>
        <v>0</v>
      </c>
      <c r="AR169" s="20" t="s">
        <v>142</v>
      </c>
      <c r="AT169" s="20" t="s">
        <v>137</v>
      </c>
      <c r="AU169" s="20" t="s">
        <v>84</v>
      </c>
      <c r="AY169" s="20" t="s">
        <v>133</v>
      </c>
      <c r="BE169" s="200">
        <f aca="true" t="shared" si="44" ref="BE169:BE207">IF(N169="základní",J169,0)</f>
        <v>0</v>
      </c>
      <c r="BF169" s="200">
        <f aca="true" t="shared" si="45" ref="BF169:BF207">IF(N169="snížená",J169,0)</f>
        <v>0</v>
      </c>
      <c r="BG169" s="200">
        <f aca="true" t="shared" si="46" ref="BG169:BG207">IF(N169="zákl. přenesená",J169,0)</f>
        <v>0</v>
      </c>
      <c r="BH169" s="200">
        <f aca="true" t="shared" si="47" ref="BH169:BH207">IF(N169="sníž. přenesená",J169,0)</f>
        <v>0</v>
      </c>
      <c r="BI169" s="200">
        <f aca="true" t="shared" si="48" ref="BI169:BI207">IF(N169="nulová",J169,0)</f>
        <v>0</v>
      </c>
      <c r="BJ169" s="20" t="s">
        <v>24</v>
      </c>
      <c r="BK169" s="200">
        <f aca="true" t="shared" si="49" ref="BK169:BK207">ROUND(I169*H169,2)</f>
        <v>0</v>
      </c>
      <c r="BL169" s="20" t="s">
        <v>142</v>
      </c>
      <c r="BM169" s="20" t="s">
        <v>381</v>
      </c>
    </row>
    <row r="170" spans="2:65" s="1" customFormat="1" ht="22.5" customHeight="1">
      <c r="B170" s="37"/>
      <c r="C170" s="206" t="s">
        <v>270</v>
      </c>
      <c r="D170" s="206" t="s">
        <v>187</v>
      </c>
      <c r="E170" s="207" t="s">
        <v>382</v>
      </c>
      <c r="F170" s="208" t="s">
        <v>383</v>
      </c>
      <c r="G170" s="209" t="s">
        <v>158</v>
      </c>
      <c r="H170" s="210">
        <v>17</v>
      </c>
      <c r="I170" s="211"/>
      <c r="J170" s="212">
        <f t="shared" si="40"/>
        <v>0</v>
      </c>
      <c r="K170" s="208" t="s">
        <v>22</v>
      </c>
      <c r="L170" s="213"/>
      <c r="M170" s="214" t="s">
        <v>22</v>
      </c>
      <c r="N170" s="215" t="s">
        <v>46</v>
      </c>
      <c r="O170" s="38"/>
      <c r="P170" s="198">
        <f t="shared" si="41"/>
        <v>0</v>
      </c>
      <c r="Q170" s="198">
        <v>0</v>
      </c>
      <c r="R170" s="198">
        <f t="shared" si="42"/>
        <v>0</v>
      </c>
      <c r="S170" s="198">
        <v>0</v>
      </c>
      <c r="T170" s="199">
        <f t="shared" si="43"/>
        <v>0</v>
      </c>
      <c r="AR170" s="20" t="s">
        <v>167</v>
      </c>
      <c r="AT170" s="20" t="s">
        <v>187</v>
      </c>
      <c r="AU170" s="20" t="s">
        <v>84</v>
      </c>
      <c r="AY170" s="20" t="s">
        <v>133</v>
      </c>
      <c r="BE170" s="200">
        <f t="shared" si="44"/>
        <v>0</v>
      </c>
      <c r="BF170" s="200">
        <f t="shared" si="45"/>
        <v>0</v>
      </c>
      <c r="BG170" s="200">
        <f t="shared" si="46"/>
        <v>0</v>
      </c>
      <c r="BH170" s="200">
        <f t="shared" si="47"/>
        <v>0</v>
      </c>
      <c r="BI170" s="200">
        <f t="shared" si="48"/>
        <v>0</v>
      </c>
      <c r="BJ170" s="20" t="s">
        <v>24</v>
      </c>
      <c r="BK170" s="200">
        <f t="shared" si="49"/>
        <v>0</v>
      </c>
      <c r="BL170" s="20" t="s">
        <v>142</v>
      </c>
      <c r="BM170" s="20" t="s">
        <v>384</v>
      </c>
    </row>
    <row r="171" spans="2:65" s="1" customFormat="1" ht="22.5" customHeight="1">
      <c r="B171" s="37"/>
      <c r="C171" s="206" t="s">
        <v>385</v>
      </c>
      <c r="D171" s="206" t="s">
        <v>187</v>
      </c>
      <c r="E171" s="207" t="s">
        <v>386</v>
      </c>
      <c r="F171" s="208" t="s">
        <v>387</v>
      </c>
      <c r="G171" s="209" t="s">
        <v>158</v>
      </c>
      <c r="H171" s="210">
        <v>4</v>
      </c>
      <c r="I171" s="211"/>
      <c r="J171" s="212">
        <f t="shared" si="40"/>
        <v>0</v>
      </c>
      <c r="K171" s="208" t="s">
        <v>22</v>
      </c>
      <c r="L171" s="213"/>
      <c r="M171" s="214" t="s">
        <v>22</v>
      </c>
      <c r="N171" s="215" t="s">
        <v>46</v>
      </c>
      <c r="O171" s="38"/>
      <c r="P171" s="198">
        <f t="shared" si="41"/>
        <v>0</v>
      </c>
      <c r="Q171" s="198">
        <v>0</v>
      </c>
      <c r="R171" s="198">
        <f t="shared" si="42"/>
        <v>0</v>
      </c>
      <c r="S171" s="198">
        <v>0</v>
      </c>
      <c r="T171" s="199">
        <f t="shared" si="43"/>
        <v>0</v>
      </c>
      <c r="AR171" s="20" t="s">
        <v>167</v>
      </c>
      <c r="AT171" s="20" t="s">
        <v>187</v>
      </c>
      <c r="AU171" s="20" t="s">
        <v>84</v>
      </c>
      <c r="AY171" s="20" t="s">
        <v>133</v>
      </c>
      <c r="BE171" s="200">
        <f t="shared" si="44"/>
        <v>0</v>
      </c>
      <c r="BF171" s="200">
        <f t="shared" si="45"/>
        <v>0</v>
      </c>
      <c r="BG171" s="200">
        <f t="shared" si="46"/>
        <v>0</v>
      </c>
      <c r="BH171" s="200">
        <f t="shared" si="47"/>
        <v>0</v>
      </c>
      <c r="BI171" s="200">
        <f t="shared" si="48"/>
        <v>0</v>
      </c>
      <c r="BJ171" s="20" t="s">
        <v>24</v>
      </c>
      <c r="BK171" s="200">
        <f t="shared" si="49"/>
        <v>0</v>
      </c>
      <c r="BL171" s="20" t="s">
        <v>142</v>
      </c>
      <c r="BM171" s="20" t="s">
        <v>388</v>
      </c>
    </row>
    <row r="172" spans="2:65" s="1" customFormat="1" ht="22.5" customHeight="1">
      <c r="B172" s="37"/>
      <c r="C172" s="189" t="s">
        <v>273</v>
      </c>
      <c r="D172" s="189" t="s">
        <v>137</v>
      </c>
      <c r="E172" s="190" t="s">
        <v>389</v>
      </c>
      <c r="F172" s="191" t="s">
        <v>390</v>
      </c>
      <c r="G172" s="192" t="s">
        <v>158</v>
      </c>
      <c r="H172" s="193">
        <v>11</v>
      </c>
      <c r="I172" s="194"/>
      <c r="J172" s="195">
        <f t="shared" si="40"/>
        <v>0</v>
      </c>
      <c r="K172" s="191" t="s">
        <v>22</v>
      </c>
      <c r="L172" s="57"/>
      <c r="M172" s="196" t="s">
        <v>22</v>
      </c>
      <c r="N172" s="197" t="s">
        <v>46</v>
      </c>
      <c r="O172" s="38"/>
      <c r="P172" s="198">
        <f t="shared" si="41"/>
        <v>0</v>
      </c>
      <c r="Q172" s="198">
        <v>0</v>
      </c>
      <c r="R172" s="198">
        <f t="shared" si="42"/>
        <v>0</v>
      </c>
      <c r="S172" s="198">
        <v>0</v>
      </c>
      <c r="T172" s="199">
        <f t="shared" si="43"/>
        <v>0</v>
      </c>
      <c r="AR172" s="20" t="s">
        <v>142</v>
      </c>
      <c r="AT172" s="20" t="s">
        <v>137</v>
      </c>
      <c r="AU172" s="20" t="s">
        <v>84</v>
      </c>
      <c r="AY172" s="20" t="s">
        <v>133</v>
      </c>
      <c r="BE172" s="200">
        <f t="shared" si="44"/>
        <v>0</v>
      </c>
      <c r="BF172" s="200">
        <f t="shared" si="45"/>
        <v>0</v>
      </c>
      <c r="BG172" s="200">
        <f t="shared" si="46"/>
        <v>0</v>
      </c>
      <c r="BH172" s="200">
        <f t="shared" si="47"/>
        <v>0</v>
      </c>
      <c r="BI172" s="200">
        <f t="shared" si="48"/>
        <v>0</v>
      </c>
      <c r="BJ172" s="20" t="s">
        <v>24</v>
      </c>
      <c r="BK172" s="200">
        <f t="shared" si="49"/>
        <v>0</v>
      </c>
      <c r="BL172" s="20" t="s">
        <v>142</v>
      </c>
      <c r="BM172" s="20" t="s">
        <v>391</v>
      </c>
    </row>
    <row r="173" spans="2:65" s="1" customFormat="1" ht="22.5" customHeight="1">
      <c r="B173" s="37"/>
      <c r="C173" s="206" t="s">
        <v>392</v>
      </c>
      <c r="D173" s="206" t="s">
        <v>187</v>
      </c>
      <c r="E173" s="207" t="s">
        <v>393</v>
      </c>
      <c r="F173" s="208" t="s">
        <v>394</v>
      </c>
      <c r="G173" s="209" t="s">
        <v>158</v>
      </c>
      <c r="H173" s="210">
        <v>11</v>
      </c>
      <c r="I173" s="211"/>
      <c r="J173" s="212">
        <f t="shared" si="40"/>
        <v>0</v>
      </c>
      <c r="K173" s="208" t="s">
        <v>22</v>
      </c>
      <c r="L173" s="213"/>
      <c r="M173" s="214" t="s">
        <v>22</v>
      </c>
      <c r="N173" s="215" t="s">
        <v>46</v>
      </c>
      <c r="O173" s="38"/>
      <c r="P173" s="198">
        <f t="shared" si="41"/>
        <v>0</v>
      </c>
      <c r="Q173" s="198">
        <v>0</v>
      </c>
      <c r="R173" s="198">
        <f t="shared" si="42"/>
        <v>0</v>
      </c>
      <c r="S173" s="198">
        <v>0</v>
      </c>
      <c r="T173" s="199">
        <f t="shared" si="43"/>
        <v>0</v>
      </c>
      <c r="AR173" s="20" t="s">
        <v>167</v>
      </c>
      <c r="AT173" s="20" t="s">
        <v>187</v>
      </c>
      <c r="AU173" s="20" t="s">
        <v>84</v>
      </c>
      <c r="AY173" s="20" t="s">
        <v>133</v>
      </c>
      <c r="BE173" s="200">
        <f t="shared" si="44"/>
        <v>0</v>
      </c>
      <c r="BF173" s="200">
        <f t="shared" si="45"/>
        <v>0</v>
      </c>
      <c r="BG173" s="200">
        <f t="shared" si="46"/>
        <v>0</v>
      </c>
      <c r="BH173" s="200">
        <f t="shared" si="47"/>
        <v>0</v>
      </c>
      <c r="BI173" s="200">
        <f t="shared" si="48"/>
        <v>0</v>
      </c>
      <c r="BJ173" s="20" t="s">
        <v>24</v>
      </c>
      <c r="BK173" s="200">
        <f t="shared" si="49"/>
        <v>0</v>
      </c>
      <c r="BL173" s="20" t="s">
        <v>142</v>
      </c>
      <c r="BM173" s="20" t="s">
        <v>395</v>
      </c>
    </row>
    <row r="174" spans="2:65" s="1" customFormat="1" ht="22.5" customHeight="1">
      <c r="B174" s="37"/>
      <c r="C174" s="189" t="s">
        <v>276</v>
      </c>
      <c r="D174" s="189" t="s">
        <v>137</v>
      </c>
      <c r="E174" s="190" t="s">
        <v>396</v>
      </c>
      <c r="F174" s="191" t="s">
        <v>397</v>
      </c>
      <c r="G174" s="192" t="s">
        <v>158</v>
      </c>
      <c r="H174" s="193">
        <v>4</v>
      </c>
      <c r="I174" s="194"/>
      <c r="J174" s="195">
        <f t="shared" si="40"/>
        <v>0</v>
      </c>
      <c r="K174" s="191" t="s">
        <v>22</v>
      </c>
      <c r="L174" s="57"/>
      <c r="M174" s="196" t="s">
        <v>22</v>
      </c>
      <c r="N174" s="197" t="s">
        <v>46</v>
      </c>
      <c r="O174" s="38"/>
      <c r="P174" s="198">
        <f t="shared" si="41"/>
        <v>0</v>
      </c>
      <c r="Q174" s="198">
        <v>0</v>
      </c>
      <c r="R174" s="198">
        <f t="shared" si="42"/>
        <v>0</v>
      </c>
      <c r="S174" s="198">
        <v>0</v>
      </c>
      <c r="T174" s="199">
        <f t="shared" si="43"/>
        <v>0</v>
      </c>
      <c r="AR174" s="20" t="s">
        <v>142</v>
      </c>
      <c r="AT174" s="20" t="s">
        <v>137</v>
      </c>
      <c r="AU174" s="20" t="s">
        <v>84</v>
      </c>
      <c r="AY174" s="20" t="s">
        <v>133</v>
      </c>
      <c r="BE174" s="200">
        <f t="shared" si="44"/>
        <v>0</v>
      </c>
      <c r="BF174" s="200">
        <f t="shared" si="45"/>
        <v>0</v>
      </c>
      <c r="BG174" s="200">
        <f t="shared" si="46"/>
        <v>0</v>
      </c>
      <c r="BH174" s="200">
        <f t="shared" si="47"/>
        <v>0</v>
      </c>
      <c r="BI174" s="200">
        <f t="shared" si="48"/>
        <v>0</v>
      </c>
      <c r="BJ174" s="20" t="s">
        <v>24</v>
      </c>
      <c r="BK174" s="200">
        <f t="shared" si="49"/>
        <v>0</v>
      </c>
      <c r="BL174" s="20" t="s">
        <v>142</v>
      </c>
      <c r="BM174" s="20" t="s">
        <v>398</v>
      </c>
    </row>
    <row r="175" spans="2:65" s="1" customFormat="1" ht="22.5" customHeight="1">
      <c r="B175" s="37"/>
      <c r="C175" s="206" t="s">
        <v>399</v>
      </c>
      <c r="D175" s="206" t="s">
        <v>187</v>
      </c>
      <c r="E175" s="207" t="s">
        <v>400</v>
      </c>
      <c r="F175" s="208" t="s">
        <v>401</v>
      </c>
      <c r="G175" s="209" t="s">
        <v>158</v>
      </c>
      <c r="H175" s="210">
        <v>4</v>
      </c>
      <c r="I175" s="211"/>
      <c r="J175" s="212">
        <f t="shared" si="40"/>
        <v>0</v>
      </c>
      <c r="K175" s="208" t="s">
        <v>22</v>
      </c>
      <c r="L175" s="213"/>
      <c r="M175" s="214" t="s">
        <v>22</v>
      </c>
      <c r="N175" s="215" t="s">
        <v>46</v>
      </c>
      <c r="O175" s="38"/>
      <c r="P175" s="198">
        <f t="shared" si="41"/>
        <v>0</v>
      </c>
      <c r="Q175" s="198">
        <v>0</v>
      </c>
      <c r="R175" s="198">
        <f t="shared" si="42"/>
        <v>0</v>
      </c>
      <c r="S175" s="198">
        <v>0</v>
      </c>
      <c r="T175" s="199">
        <f t="shared" si="43"/>
        <v>0</v>
      </c>
      <c r="AR175" s="20" t="s">
        <v>167</v>
      </c>
      <c r="AT175" s="20" t="s">
        <v>187</v>
      </c>
      <c r="AU175" s="20" t="s">
        <v>84</v>
      </c>
      <c r="AY175" s="20" t="s">
        <v>133</v>
      </c>
      <c r="BE175" s="200">
        <f t="shared" si="44"/>
        <v>0</v>
      </c>
      <c r="BF175" s="200">
        <f t="shared" si="45"/>
        <v>0</v>
      </c>
      <c r="BG175" s="200">
        <f t="shared" si="46"/>
        <v>0</v>
      </c>
      <c r="BH175" s="200">
        <f t="shared" si="47"/>
        <v>0</v>
      </c>
      <c r="BI175" s="200">
        <f t="shared" si="48"/>
        <v>0</v>
      </c>
      <c r="BJ175" s="20" t="s">
        <v>24</v>
      </c>
      <c r="BK175" s="200">
        <f t="shared" si="49"/>
        <v>0</v>
      </c>
      <c r="BL175" s="20" t="s">
        <v>142</v>
      </c>
      <c r="BM175" s="20" t="s">
        <v>136</v>
      </c>
    </row>
    <row r="176" spans="2:65" s="1" customFormat="1" ht="22.5" customHeight="1">
      <c r="B176" s="37"/>
      <c r="C176" s="189" t="s">
        <v>281</v>
      </c>
      <c r="D176" s="189" t="s">
        <v>137</v>
      </c>
      <c r="E176" s="190" t="s">
        <v>402</v>
      </c>
      <c r="F176" s="191" t="s">
        <v>403</v>
      </c>
      <c r="G176" s="192" t="s">
        <v>158</v>
      </c>
      <c r="H176" s="193">
        <v>4</v>
      </c>
      <c r="I176" s="194"/>
      <c r="J176" s="195">
        <f t="shared" si="40"/>
        <v>0</v>
      </c>
      <c r="K176" s="191" t="s">
        <v>22</v>
      </c>
      <c r="L176" s="57"/>
      <c r="M176" s="196" t="s">
        <v>22</v>
      </c>
      <c r="N176" s="197" t="s">
        <v>46</v>
      </c>
      <c r="O176" s="38"/>
      <c r="P176" s="198">
        <f t="shared" si="41"/>
        <v>0</v>
      </c>
      <c r="Q176" s="198">
        <v>0</v>
      </c>
      <c r="R176" s="198">
        <f t="shared" si="42"/>
        <v>0</v>
      </c>
      <c r="S176" s="198">
        <v>0</v>
      </c>
      <c r="T176" s="199">
        <f t="shared" si="43"/>
        <v>0</v>
      </c>
      <c r="AR176" s="20" t="s">
        <v>142</v>
      </c>
      <c r="AT176" s="20" t="s">
        <v>137</v>
      </c>
      <c r="AU176" s="20" t="s">
        <v>84</v>
      </c>
      <c r="AY176" s="20" t="s">
        <v>133</v>
      </c>
      <c r="BE176" s="200">
        <f t="shared" si="44"/>
        <v>0</v>
      </c>
      <c r="BF176" s="200">
        <f t="shared" si="45"/>
        <v>0</v>
      </c>
      <c r="BG176" s="200">
        <f t="shared" si="46"/>
        <v>0</v>
      </c>
      <c r="BH176" s="200">
        <f t="shared" si="47"/>
        <v>0</v>
      </c>
      <c r="BI176" s="200">
        <f t="shared" si="48"/>
        <v>0</v>
      </c>
      <c r="BJ176" s="20" t="s">
        <v>24</v>
      </c>
      <c r="BK176" s="200">
        <f t="shared" si="49"/>
        <v>0</v>
      </c>
      <c r="BL176" s="20" t="s">
        <v>142</v>
      </c>
      <c r="BM176" s="20" t="s">
        <v>404</v>
      </c>
    </row>
    <row r="177" spans="2:65" s="1" customFormat="1" ht="22.5" customHeight="1">
      <c r="B177" s="37"/>
      <c r="C177" s="206" t="s">
        <v>405</v>
      </c>
      <c r="D177" s="206" t="s">
        <v>187</v>
      </c>
      <c r="E177" s="207" t="s">
        <v>406</v>
      </c>
      <c r="F177" s="208" t="s">
        <v>407</v>
      </c>
      <c r="G177" s="209" t="s">
        <v>158</v>
      </c>
      <c r="H177" s="210">
        <v>4</v>
      </c>
      <c r="I177" s="211"/>
      <c r="J177" s="212">
        <f t="shared" si="40"/>
        <v>0</v>
      </c>
      <c r="K177" s="208" t="s">
        <v>22</v>
      </c>
      <c r="L177" s="213"/>
      <c r="M177" s="214" t="s">
        <v>22</v>
      </c>
      <c r="N177" s="215" t="s">
        <v>46</v>
      </c>
      <c r="O177" s="38"/>
      <c r="P177" s="198">
        <f t="shared" si="41"/>
        <v>0</v>
      </c>
      <c r="Q177" s="198">
        <v>0</v>
      </c>
      <c r="R177" s="198">
        <f t="shared" si="42"/>
        <v>0</v>
      </c>
      <c r="S177" s="198">
        <v>0</v>
      </c>
      <c r="T177" s="199">
        <f t="shared" si="43"/>
        <v>0</v>
      </c>
      <c r="AR177" s="20" t="s">
        <v>167</v>
      </c>
      <c r="AT177" s="20" t="s">
        <v>187</v>
      </c>
      <c r="AU177" s="20" t="s">
        <v>84</v>
      </c>
      <c r="AY177" s="20" t="s">
        <v>133</v>
      </c>
      <c r="BE177" s="200">
        <f t="shared" si="44"/>
        <v>0</v>
      </c>
      <c r="BF177" s="200">
        <f t="shared" si="45"/>
        <v>0</v>
      </c>
      <c r="BG177" s="200">
        <f t="shared" si="46"/>
        <v>0</v>
      </c>
      <c r="BH177" s="200">
        <f t="shared" si="47"/>
        <v>0</v>
      </c>
      <c r="BI177" s="200">
        <f t="shared" si="48"/>
        <v>0</v>
      </c>
      <c r="BJ177" s="20" t="s">
        <v>24</v>
      </c>
      <c r="BK177" s="200">
        <f t="shared" si="49"/>
        <v>0</v>
      </c>
      <c r="BL177" s="20" t="s">
        <v>142</v>
      </c>
      <c r="BM177" s="20" t="s">
        <v>408</v>
      </c>
    </row>
    <row r="178" spans="2:65" s="1" customFormat="1" ht="22.5" customHeight="1">
      <c r="B178" s="37"/>
      <c r="C178" s="189" t="s">
        <v>285</v>
      </c>
      <c r="D178" s="189" t="s">
        <v>137</v>
      </c>
      <c r="E178" s="190" t="s">
        <v>409</v>
      </c>
      <c r="F178" s="191" t="s">
        <v>410</v>
      </c>
      <c r="G178" s="192" t="s">
        <v>158</v>
      </c>
      <c r="H178" s="193">
        <v>3</v>
      </c>
      <c r="I178" s="194"/>
      <c r="J178" s="195">
        <f t="shared" si="40"/>
        <v>0</v>
      </c>
      <c r="K178" s="191" t="s">
        <v>22</v>
      </c>
      <c r="L178" s="57"/>
      <c r="M178" s="196" t="s">
        <v>22</v>
      </c>
      <c r="N178" s="197" t="s">
        <v>46</v>
      </c>
      <c r="O178" s="38"/>
      <c r="P178" s="198">
        <f t="shared" si="41"/>
        <v>0</v>
      </c>
      <c r="Q178" s="198">
        <v>0</v>
      </c>
      <c r="R178" s="198">
        <f t="shared" si="42"/>
        <v>0</v>
      </c>
      <c r="S178" s="198">
        <v>0</v>
      </c>
      <c r="T178" s="199">
        <f t="shared" si="43"/>
        <v>0</v>
      </c>
      <c r="AR178" s="20" t="s">
        <v>142</v>
      </c>
      <c r="AT178" s="20" t="s">
        <v>137</v>
      </c>
      <c r="AU178" s="20" t="s">
        <v>84</v>
      </c>
      <c r="AY178" s="20" t="s">
        <v>133</v>
      </c>
      <c r="BE178" s="200">
        <f t="shared" si="44"/>
        <v>0</v>
      </c>
      <c r="BF178" s="200">
        <f t="shared" si="45"/>
        <v>0</v>
      </c>
      <c r="BG178" s="200">
        <f t="shared" si="46"/>
        <v>0</v>
      </c>
      <c r="BH178" s="200">
        <f t="shared" si="47"/>
        <v>0</v>
      </c>
      <c r="BI178" s="200">
        <f t="shared" si="48"/>
        <v>0</v>
      </c>
      <c r="BJ178" s="20" t="s">
        <v>24</v>
      </c>
      <c r="BK178" s="200">
        <f t="shared" si="49"/>
        <v>0</v>
      </c>
      <c r="BL178" s="20" t="s">
        <v>142</v>
      </c>
      <c r="BM178" s="20" t="s">
        <v>411</v>
      </c>
    </row>
    <row r="179" spans="2:65" s="1" customFormat="1" ht="22.5" customHeight="1">
      <c r="B179" s="37"/>
      <c r="C179" s="206" t="s">
        <v>412</v>
      </c>
      <c r="D179" s="206" t="s">
        <v>187</v>
      </c>
      <c r="E179" s="207" t="s">
        <v>413</v>
      </c>
      <c r="F179" s="208" t="s">
        <v>414</v>
      </c>
      <c r="G179" s="209" t="s">
        <v>158</v>
      </c>
      <c r="H179" s="210">
        <v>3</v>
      </c>
      <c r="I179" s="211"/>
      <c r="J179" s="212">
        <f t="shared" si="40"/>
        <v>0</v>
      </c>
      <c r="K179" s="208" t="s">
        <v>141</v>
      </c>
      <c r="L179" s="213"/>
      <c r="M179" s="214" t="s">
        <v>22</v>
      </c>
      <c r="N179" s="215" t="s">
        <v>46</v>
      </c>
      <c r="O179" s="38"/>
      <c r="P179" s="198">
        <f t="shared" si="41"/>
        <v>0</v>
      </c>
      <c r="Q179" s="198">
        <v>5E-05</v>
      </c>
      <c r="R179" s="198">
        <f t="shared" si="42"/>
        <v>0.00015000000000000001</v>
      </c>
      <c r="S179" s="198">
        <v>0</v>
      </c>
      <c r="T179" s="199">
        <f t="shared" si="43"/>
        <v>0</v>
      </c>
      <c r="AR179" s="20" t="s">
        <v>167</v>
      </c>
      <c r="AT179" s="20" t="s">
        <v>187</v>
      </c>
      <c r="AU179" s="20" t="s">
        <v>84</v>
      </c>
      <c r="AY179" s="20" t="s">
        <v>133</v>
      </c>
      <c r="BE179" s="200">
        <f t="shared" si="44"/>
        <v>0</v>
      </c>
      <c r="BF179" s="200">
        <f t="shared" si="45"/>
        <v>0</v>
      </c>
      <c r="BG179" s="200">
        <f t="shared" si="46"/>
        <v>0</v>
      </c>
      <c r="BH179" s="200">
        <f t="shared" si="47"/>
        <v>0</v>
      </c>
      <c r="BI179" s="200">
        <f t="shared" si="48"/>
        <v>0</v>
      </c>
      <c r="BJ179" s="20" t="s">
        <v>24</v>
      </c>
      <c r="BK179" s="200">
        <f t="shared" si="49"/>
        <v>0</v>
      </c>
      <c r="BL179" s="20" t="s">
        <v>142</v>
      </c>
      <c r="BM179" s="20" t="s">
        <v>415</v>
      </c>
    </row>
    <row r="180" spans="2:65" s="1" customFormat="1" ht="31.5" customHeight="1">
      <c r="B180" s="37"/>
      <c r="C180" s="189" t="s">
        <v>288</v>
      </c>
      <c r="D180" s="189" t="s">
        <v>137</v>
      </c>
      <c r="E180" s="190" t="s">
        <v>416</v>
      </c>
      <c r="F180" s="191" t="s">
        <v>417</v>
      </c>
      <c r="G180" s="192" t="s">
        <v>158</v>
      </c>
      <c r="H180" s="193">
        <v>152</v>
      </c>
      <c r="I180" s="194"/>
      <c r="J180" s="195">
        <f t="shared" si="40"/>
        <v>0</v>
      </c>
      <c r="K180" s="191" t="s">
        <v>22</v>
      </c>
      <c r="L180" s="57"/>
      <c r="M180" s="196" t="s">
        <v>22</v>
      </c>
      <c r="N180" s="197" t="s">
        <v>46</v>
      </c>
      <c r="O180" s="38"/>
      <c r="P180" s="198">
        <f t="shared" si="41"/>
        <v>0</v>
      </c>
      <c r="Q180" s="198">
        <v>0</v>
      </c>
      <c r="R180" s="198">
        <f t="shared" si="42"/>
        <v>0</v>
      </c>
      <c r="S180" s="198">
        <v>0</v>
      </c>
      <c r="T180" s="199">
        <f t="shared" si="43"/>
        <v>0</v>
      </c>
      <c r="AR180" s="20" t="s">
        <v>142</v>
      </c>
      <c r="AT180" s="20" t="s">
        <v>137</v>
      </c>
      <c r="AU180" s="20" t="s">
        <v>84</v>
      </c>
      <c r="AY180" s="20" t="s">
        <v>133</v>
      </c>
      <c r="BE180" s="200">
        <f t="shared" si="44"/>
        <v>0</v>
      </c>
      <c r="BF180" s="200">
        <f t="shared" si="45"/>
        <v>0</v>
      </c>
      <c r="BG180" s="200">
        <f t="shared" si="46"/>
        <v>0</v>
      </c>
      <c r="BH180" s="200">
        <f t="shared" si="47"/>
        <v>0</v>
      </c>
      <c r="BI180" s="200">
        <f t="shared" si="48"/>
        <v>0</v>
      </c>
      <c r="BJ180" s="20" t="s">
        <v>24</v>
      </c>
      <c r="BK180" s="200">
        <f t="shared" si="49"/>
        <v>0</v>
      </c>
      <c r="BL180" s="20" t="s">
        <v>142</v>
      </c>
      <c r="BM180" s="20" t="s">
        <v>418</v>
      </c>
    </row>
    <row r="181" spans="2:65" s="1" customFormat="1" ht="22.5" customHeight="1">
      <c r="B181" s="37"/>
      <c r="C181" s="206" t="s">
        <v>419</v>
      </c>
      <c r="D181" s="206" t="s">
        <v>187</v>
      </c>
      <c r="E181" s="207" t="s">
        <v>420</v>
      </c>
      <c r="F181" s="208" t="s">
        <v>421</v>
      </c>
      <c r="G181" s="209" t="s">
        <v>158</v>
      </c>
      <c r="H181" s="210">
        <v>6</v>
      </c>
      <c r="I181" s="211"/>
      <c r="J181" s="212">
        <f t="shared" si="40"/>
        <v>0</v>
      </c>
      <c r="K181" s="208" t="s">
        <v>22</v>
      </c>
      <c r="L181" s="213"/>
      <c r="M181" s="214" t="s">
        <v>22</v>
      </c>
      <c r="N181" s="215" t="s">
        <v>46</v>
      </c>
      <c r="O181" s="38"/>
      <c r="P181" s="198">
        <f t="shared" si="41"/>
        <v>0</v>
      </c>
      <c r="Q181" s="198">
        <v>0</v>
      </c>
      <c r="R181" s="198">
        <f t="shared" si="42"/>
        <v>0</v>
      </c>
      <c r="S181" s="198">
        <v>0</v>
      </c>
      <c r="T181" s="199">
        <f t="shared" si="43"/>
        <v>0</v>
      </c>
      <c r="AR181" s="20" t="s">
        <v>167</v>
      </c>
      <c r="AT181" s="20" t="s">
        <v>187</v>
      </c>
      <c r="AU181" s="20" t="s">
        <v>84</v>
      </c>
      <c r="AY181" s="20" t="s">
        <v>133</v>
      </c>
      <c r="BE181" s="200">
        <f t="shared" si="44"/>
        <v>0</v>
      </c>
      <c r="BF181" s="200">
        <f t="shared" si="45"/>
        <v>0</v>
      </c>
      <c r="BG181" s="200">
        <f t="shared" si="46"/>
        <v>0</v>
      </c>
      <c r="BH181" s="200">
        <f t="shared" si="47"/>
        <v>0</v>
      </c>
      <c r="BI181" s="200">
        <f t="shared" si="48"/>
        <v>0</v>
      </c>
      <c r="BJ181" s="20" t="s">
        <v>24</v>
      </c>
      <c r="BK181" s="200">
        <f t="shared" si="49"/>
        <v>0</v>
      </c>
      <c r="BL181" s="20" t="s">
        <v>142</v>
      </c>
      <c r="BM181" s="20" t="s">
        <v>422</v>
      </c>
    </row>
    <row r="182" spans="2:65" s="1" customFormat="1" ht="22.5" customHeight="1">
      <c r="B182" s="37"/>
      <c r="C182" s="206" t="s">
        <v>292</v>
      </c>
      <c r="D182" s="206" t="s">
        <v>187</v>
      </c>
      <c r="E182" s="207" t="s">
        <v>423</v>
      </c>
      <c r="F182" s="208" t="s">
        <v>424</v>
      </c>
      <c r="G182" s="209" t="s">
        <v>158</v>
      </c>
      <c r="H182" s="210">
        <v>106</v>
      </c>
      <c r="I182" s="211"/>
      <c r="J182" s="212">
        <f t="shared" si="40"/>
        <v>0</v>
      </c>
      <c r="K182" s="208" t="s">
        <v>22</v>
      </c>
      <c r="L182" s="213"/>
      <c r="M182" s="214" t="s">
        <v>22</v>
      </c>
      <c r="N182" s="215" t="s">
        <v>46</v>
      </c>
      <c r="O182" s="38"/>
      <c r="P182" s="198">
        <f t="shared" si="41"/>
        <v>0</v>
      </c>
      <c r="Q182" s="198">
        <v>0</v>
      </c>
      <c r="R182" s="198">
        <f t="shared" si="42"/>
        <v>0</v>
      </c>
      <c r="S182" s="198">
        <v>0</v>
      </c>
      <c r="T182" s="199">
        <f t="shared" si="43"/>
        <v>0</v>
      </c>
      <c r="AR182" s="20" t="s">
        <v>167</v>
      </c>
      <c r="AT182" s="20" t="s">
        <v>187</v>
      </c>
      <c r="AU182" s="20" t="s">
        <v>84</v>
      </c>
      <c r="AY182" s="20" t="s">
        <v>133</v>
      </c>
      <c r="BE182" s="200">
        <f t="shared" si="44"/>
        <v>0</v>
      </c>
      <c r="BF182" s="200">
        <f t="shared" si="45"/>
        <v>0</v>
      </c>
      <c r="BG182" s="200">
        <f t="shared" si="46"/>
        <v>0</v>
      </c>
      <c r="BH182" s="200">
        <f t="shared" si="47"/>
        <v>0</v>
      </c>
      <c r="BI182" s="200">
        <f t="shared" si="48"/>
        <v>0</v>
      </c>
      <c r="BJ182" s="20" t="s">
        <v>24</v>
      </c>
      <c r="BK182" s="200">
        <f t="shared" si="49"/>
        <v>0</v>
      </c>
      <c r="BL182" s="20" t="s">
        <v>142</v>
      </c>
      <c r="BM182" s="20" t="s">
        <v>425</v>
      </c>
    </row>
    <row r="183" spans="2:65" s="1" customFormat="1" ht="22.5" customHeight="1">
      <c r="B183" s="37"/>
      <c r="C183" s="206" t="s">
        <v>426</v>
      </c>
      <c r="D183" s="206" t="s">
        <v>187</v>
      </c>
      <c r="E183" s="207" t="s">
        <v>427</v>
      </c>
      <c r="F183" s="208" t="s">
        <v>428</v>
      </c>
      <c r="G183" s="209" t="s">
        <v>158</v>
      </c>
      <c r="H183" s="210">
        <v>30</v>
      </c>
      <c r="I183" s="211"/>
      <c r="J183" s="212">
        <f t="shared" si="40"/>
        <v>0</v>
      </c>
      <c r="K183" s="208" t="s">
        <v>22</v>
      </c>
      <c r="L183" s="213"/>
      <c r="M183" s="214" t="s">
        <v>22</v>
      </c>
      <c r="N183" s="215" t="s">
        <v>46</v>
      </c>
      <c r="O183" s="38"/>
      <c r="P183" s="198">
        <f t="shared" si="41"/>
        <v>0</v>
      </c>
      <c r="Q183" s="198">
        <v>0</v>
      </c>
      <c r="R183" s="198">
        <f t="shared" si="42"/>
        <v>0</v>
      </c>
      <c r="S183" s="198">
        <v>0</v>
      </c>
      <c r="T183" s="199">
        <f t="shared" si="43"/>
        <v>0</v>
      </c>
      <c r="AR183" s="20" t="s">
        <v>167</v>
      </c>
      <c r="AT183" s="20" t="s">
        <v>187</v>
      </c>
      <c r="AU183" s="20" t="s">
        <v>84</v>
      </c>
      <c r="AY183" s="20" t="s">
        <v>133</v>
      </c>
      <c r="BE183" s="200">
        <f t="shared" si="44"/>
        <v>0</v>
      </c>
      <c r="BF183" s="200">
        <f t="shared" si="45"/>
        <v>0</v>
      </c>
      <c r="BG183" s="200">
        <f t="shared" si="46"/>
        <v>0</v>
      </c>
      <c r="BH183" s="200">
        <f t="shared" si="47"/>
        <v>0</v>
      </c>
      <c r="BI183" s="200">
        <f t="shared" si="48"/>
        <v>0</v>
      </c>
      <c r="BJ183" s="20" t="s">
        <v>24</v>
      </c>
      <c r="BK183" s="200">
        <f t="shared" si="49"/>
        <v>0</v>
      </c>
      <c r="BL183" s="20" t="s">
        <v>142</v>
      </c>
      <c r="BM183" s="20" t="s">
        <v>429</v>
      </c>
    </row>
    <row r="184" spans="2:65" s="1" customFormat="1" ht="22.5" customHeight="1">
      <c r="B184" s="37"/>
      <c r="C184" s="206" t="s">
        <v>295</v>
      </c>
      <c r="D184" s="206" t="s">
        <v>187</v>
      </c>
      <c r="E184" s="207" t="s">
        <v>430</v>
      </c>
      <c r="F184" s="208" t="s">
        <v>431</v>
      </c>
      <c r="G184" s="209" t="s">
        <v>158</v>
      </c>
      <c r="H184" s="210">
        <v>10</v>
      </c>
      <c r="I184" s="211"/>
      <c r="J184" s="212">
        <f t="shared" si="40"/>
        <v>0</v>
      </c>
      <c r="K184" s="208" t="s">
        <v>22</v>
      </c>
      <c r="L184" s="213"/>
      <c r="M184" s="214" t="s">
        <v>22</v>
      </c>
      <c r="N184" s="215" t="s">
        <v>46</v>
      </c>
      <c r="O184" s="38"/>
      <c r="P184" s="198">
        <f t="shared" si="41"/>
        <v>0</v>
      </c>
      <c r="Q184" s="198">
        <v>0</v>
      </c>
      <c r="R184" s="198">
        <f t="shared" si="42"/>
        <v>0</v>
      </c>
      <c r="S184" s="198">
        <v>0</v>
      </c>
      <c r="T184" s="199">
        <f t="shared" si="43"/>
        <v>0</v>
      </c>
      <c r="AR184" s="20" t="s">
        <v>167</v>
      </c>
      <c r="AT184" s="20" t="s">
        <v>187</v>
      </c>
      <c r="AU184" s="20" t="s">
        <v>84</v>
      </c>
      <c r="AY184" s="20" t="s">
        <v>133</v>
      </c>
      <c r="BE184" s="200">
        <f t="shared" si="44"/>
        <v>0</v>
      </c>
      <c r="BF184" s="200">
        <f t="shared" si="45"/>
        <v>0</v>
      </c>
      <c r="BG184" s="200">
        <f t="shared" si="46"/>
        <v>0</v>
      </c>
      <c r="BH184" s="200">
        <f t="shared" si="47"/>
        <v>0</v>
      </c>
      <c r="BI184" s="200">
        <f t="shared" si="48"/>
        <v>0</v>
      </c>
      <c r="BJ184" s="20" t="s">
        <v>24</v>
      </c>
      <c r="BK184" s="200">
        <f t="shared" si="49"/>
        <v>0</v>
      </c>
      <c r="BL184" s="20" t="s">
        <v>142</v>
      </c>
      <c r="BM184" s="20" t="s">
        <v>432</v>
      </c>
    </row>
    <row r="185" spans="2:65" s="1" customFormat="1" ht="31.5" customHeight="1">
      <c r="B185" s="37"/>
      <c r="C185" s="189" t="s">
        <v>433</v>
      </c>
      <c r="D185" s="189" t="s">
        <v>137</v>
      </c>
      <c r="E185" s="190" t="s">
        <v>434</v>
      </c>
      <c r="F185" s="191" t="s">
        <v>435</v>
      </c>
      <c r="G185" s="192" t="s">
        <v>158</v>
      </c>
      <c r="H185" s="193">
        <v>10</v>
      </c>
      <c r="I185" s="194"/>
      <c r="J185" s="195">
        <f t="shared" si="40"/>
        <v>0</v>
      </c>
      <c r="K185" s="191" t="s">
        <v>22</v>
      </c>
      <c r="L185" s="57"/>
      <c r="M185" s="196" t="s">
        <v>22</v>
      </c>
      <c r="N185" s="197" t="s">
        <v>46</v>
      </c>
      <c r="O185" s="38"/>
      <c r="P185" s="198">
        <f t="shared" si="41"/>
        <v>0</v>
      </c>
      <c r="Q185" s="198">
        <v>0</v>
      </c>
      <c r="R185" s="198">
        <f t="shared" si="42"/>
        <v>0</v>
      </c>
      <c r="S185" s="198">
        <v>0</v>
      </c>
      <c r="T185" s="199">
        <f t="shared" si="43"/>
        <v>0</v>
      </c>
      <c r="AR185" s="20" t="s">
        <v>142</v>
      </c>
      <c r="AT185" s="20" t="s">
        <v>137</v>
      </c>
      <c r="AU185" s="20" t="s">
        <v>84</v>
      </c>
      <c r="AY185" s="20" t="s">
        <v>133</v>
      </c>
      <c r="BE185" s="200">
        <f t="shared" si="44"/>
        <v>0</v>
      </c>
      <c r="BF185" s="200">
        <f t="shared" si="45"/>
        <v>0</v>
      </c>
      <c r="BG185" s="200">
        <f t="shared" si="46"/>
        <v>0</v>
      </c>
      <c r="BH185" s="200">
        <f t="shared" si="47"/>
        <v>0</v>
      </c>
      <c r="BI185" s="200">
        <f t="shared" si="48"/>
        <v>0</v>
      </c>
      <c r="BJ185" s="20" t="s">
        <v>24</v>
      </c>
      <c r="BK185" s="200">
        <f t="shared" si="49"/>
        <v>0</v>
      </c>
      <c r="BL185" s="20" t="s">
        <v>142</v>
      </c>
      <c r="BM185" s="20" t="s">
        <v>436</v>
      </c>
    </row>
    <row r="186" spans="2:65" s="1" customFormat="1" ht="22.5" customHeight="1">
      <c r="B186" s="37"/>
      <c r="C186" s="206" t="s">
        <v>299</v>
      </c>
      <c r="D186" s="206" t="s">
        <v>187</v>
      </c>
      <c r="E186" s="207" t="s">
        <v>437</v>
      </c>
      <c r="F186" s="208" t="s">
        <v>438</v>
      </c>
      <c r="G186" s="209" t="s">
        <v>158</v>
      </c>
      <c r="H186" s="210">
        <v>10</v>
      </c>
      <c r="I186" s="211"/>
      <c r="J186" s="212">
        <f t="shared" si="40"/>
        <v>0</v>
      </c>
      <c r="K186" s="208" t="s">
        <v>22</v>
      </c>
      <c r="L186" s="213"/>
      <c r="M186" s="214" t="s">
        <v>22</v>
      </c>
      <c r="N186" s="215" t="s">
        <v>46</v>
      </c>
      <c r="O186" s="38"/>
      <c r="P186" s="198">
        <f t="shared" si="41"/>
        <v>0</v>
      </c>
      <c r="Q186" s="198">
        <v>0</v>
      </c>
      <c r="R186" s="198">
        <f t="shared" si="42"/>
        <v>0</v>
      </c>
      <c r="S186" s="198">
        <v>0</v>
      </c>
      <c r="T186" s="199">
        <f t="shared" si="43"/>
        <v>0</v>
      </c>
      <c r="AR186" s="20" t="s">
        <v>167</v>
      </c>
      <c r="AT186" s="20" t="s">
        <v>187</v>
      </c>
      <c r="AU186" s="20" t="s">
        <v>84</v>
      </c>
      <c r="AY186" s="20" t="s">
        <v>133</v>
      </c>
      <c r="BE186" s="200">
        <f t="shared" si="44"/>
        <v>0</v>
      </c>
      <c r="BF186" s="200">
        <f t="shared" si="45"/>
        <v>0</v>
      </c>
      <c r="BG186" s="200">
        <f t="shared" si="46"/>
        <v>0</v>
      </c>
      <c r="BH186" s="200">
        <f t="shared" si="47"/>
        <v>0</v>
      </c>
      <c r="BI186" s="200">
        <f t="shared" si="48"/>
        <v>0</v>
      </c>
      <c r="BJ186" s="20" t="s">
        <v>24</v>
      </c>
      <c r="BK186" s="200">
        <f t="shared" si="49"/>
        <v>0</v>
      </c>
      <c r="BL186" s="20" t="s">
        <v>142</v>
      </c>
      <c r="BM186" s="20" t="s">
        <v>439</v>
      </c>
    </row>
    <row r="187" spans="2:65" s="1" customFormat="1" ht="22.5" customHeight="1">
      <c r="B187" s="37"/>
      <c r="C187" s="189" t="s">
        <v>440</v>
      </c>
      <c r="D187" s="189" t="s">
        <v>137</v>
      </c>
      <c r="E187" s="190" t="s">
        <v>441</v>
      </c>
      <c r="F187" s="191" t="s">
        <v>442</v>
      </c>
      <c r="G187" s="192" t="s">
        <v>158</v>
      </c>
      <c r="H187" s="193">
        <v>2</v>
      </c>
      <c r="I187" s="194"/>
      <c r="J187" s="195">
        <f t="shared" si="40"/>
        <v>0</v>
      </c>
      <c r="K187" s="191" t="s">
        <v>22</v>
      </c>
      <c r="L187" s="57"/>
      <c r="M187" s="196" t="s">
        <v>22</v>
      </c>
      <c r="N187" s="197" t="s">
        <v>46</v>
      </c>
      <c r="O187" s="38"/>
      <c r="P187" s="198">
        <f t="shared" si="41"/>
        <v>0</v>
      </c>
      <c r="Q187" s="198">
        <v>0</v>
      </c>
      <c r="R187" s="198">
        <f t="shared" si="42"/>
        <v>0</v>
      </c>
      <c r="S187" s="198">
        <v>0</v>
      </c>
      <c r="T187" s="199">
        <f t="shared" si="43"/>
        <v>0</v>
      </c>
      <c r="AR187" s="20" t="s">
        <v>142</v>
      </c>
      <c r="AT187" s="20" t="s">
        <v>137</v>
      </c>
      <c r="AU187" s="20" t="s">
        <v>84</v>
      </c>
      <c r="AY187" s="20" t="s">
        <v>133</v>
      </c>
      <c r="BE187" s="200">
        <f t="shared" si="44"/>
        <v>0</v>
      </c>
      <c r="BF187" s="200">
        <f t="shared" si="45"/>
        <v>0</v>
      </c>
      <c r="BG187" s="200">
        <f t="shared" si="46"/>
        <v>0</v>
      </c>
      <c r="BH187" s="200">
        <f t="shared" si="47"/>
        <v>0</v>
      </c>
      <c r="BI187" s="200">
        <f t="shared" si="48"/>
        <v>0</v>
      </c>
      <c r="BJ187" s="20" t="s">
        <v>24</v>
      </c>
      <c r="BK187" s="200">
        <f t="shared" si="49"/>
        <v>0</v>
      </c>
      <c r="BL187" s="20" t="s">
        <v>142</v>
      </c>
      <c r="BM187" s="20" t="s">
        <v>443</v>
      </c>
    </row>
    <row r="188" spans="2:65" s="1" customFormat="1" ht="22.5" customHeight="1">
      <c r="B188" s="37"/>
      <c r="C188" s="206" t="s">
        <v>302</v>
      </c>
      <c r="D188" s="206" t="s">
        <v>187</v>
      </c>
      <c r="E188" s="207" t="s">
        <v>444</v>
      </c>
      <c r="F188" s="208" t="s">
        <v>445</v>
      </c>
      <c r="G188" s="209" t="s">
        <v>374</v>
      </c>
      <c r="H188" s="210">
        <v>2</v>
      </c>
      <c r="I188" s="211"/>
      <c r="J188" s="212">
        <f t="shared" si="40"/>
        <v>0</v>
      </c>
      <c r="K188" s="208" t="s">
        <v>22</v>
      </c>
      <c r="L188" s="213"/>
      <c r="M188" s="214" t="s">
        <v>22</v>
      </c>
      <c r="N188" s="215" t="s">
        <v>46</v>
      </c>
      <c r="O188" s="38"/>
      <c r="P188" s="198">
        <f t="shared" si="41"/>
        <v>0</v>
      </c>
      <c r="Q188" s="198">
        <v>0</v>
      </c>
      <c r="R188" s="198">
        <f t="shared" si="42"/>
        <v>0</v>
      </c>
      <c r="S188" s="198">
        <v>0</v>
      </c>
      <c r="T188" s="199">
        <f t="shared" si="43"/>
        <v>0</v>
      </c>
      <c r="AR188" s="20" t="s">
        <v>167</v>
      </c>
      <c r="AT188" s="20" t="s">
        <v>187</v>
      </c>
      <c r="AU188" s="20" t="s">
        <v>84</v>
      </c>
      <c r="AY188" s="20" t="s">
        <v>133</v>
      </c>
      <c r="BE188" s="200">
        <f t="shared" si="44"/>
        <v>0</v>
      </c>
      <c r="BF188" s="200">
        <f t="shared" si="45"/>
        <v>0</v>
      </c>
      <c r="BG188" s="200">
        <f t="shared" si="46"/>
        <v>0</v>
      </c>
      <c r="BH188" s="200">
        <f t="shared" si="47"/>
        <v>0</v>
      </c>
      <c r="BI188" s="200">
        <f t="shared" si="48"/>
        <v>0</v>
      </c>
      <c r="BJ188" s="20" t="s">
        <v>24</v>
      </c>
      <c r="BK188" s="200">
        <f t="shared" si="49"/>
        <v>0</v>
      </c>
      <c r="BL188" s="20" t="s">
        <v>142</v>
      </c>
      <c r="BM188" s="20" t="s">
        <v>446</v>
      </c>
    </row>
    <row r="189" spans="2:65" s="1" customFormat="1" ht="22.5" customHeight="1">
      <c r="B189" s="37"/>
      <c r="C189" s="189" t="s">
        <v>447</v>
      </c>
      <c r="D189" s="189" t="s">
        <v>137</v>
      </c>
      <c r="E189" s="190" t="s">
        <v>448</v>
      </c>
      <c r="F189" s="191" t="s">
        <v>449</v>
      </c>
      <c r="G189" s="192" t="s">
        <v>158</v>
      </c>
      <c r="H189" s="193">
        <v>7</v>
      </c>
      <c r="I189" s="194"/>
      <c r="J189" s="195">
        <f t="shared" si="40"/>
        <v>0</v>
      </c>
      <c r="K189" s="191" t="s">
        <v>22</v>
      </c>
      <c r="L189" s="57"/>
      <c r="M189" s="196" t="s">
        <v>22</v>
      </c>
      <c r="N189" s="197" t="s">
        <v>46</v>
      </c>
      <c r="O189" s="38"/>
      <c r="P189" s="198">
        <f t="shared" si="41"/>
        <v>0</v>
      </c>
      <c r="Q189" s="198">
        <v>0</v>
      </c>
      <c r="R189" s="198">
        <f t="shared" si="42"/>
        <v>0</v>
      </c>
      <c r="S189" s="198">
        <v>0</v>
      </c>
      <c r="T189" s="199">
        <f t="shared" si="43"/>
        <v>0</v>
      </c>
      <c r="AR189" s="20" t="s">
        <v>142</v>
      </c>
      <c r="AT189" s="20" t="s">
        <v>137</v>
      </c>
      <c r="AU189" s="20" t="s">
        <v>84</v>
      </c>
      <c r="AY189" s="20" t="s">
        <v>133</v>
      </c>
      <c r="BE189" s="200">
        <f t="shared" si="44"/>
        <v>0</v>
      </c>
      <c r="BF189" s="200">
        <f t="shared" si="45"/>
        <v>0</v>
      </c>
      <c r="BG189" s="200">
        <f t="shared" si="46"/>
        <v>0</v>
      </c>
      <c r="BH189" s="200">
        <f t="shared" si="47"/>
        <v>0</v>
      </c>
      <c r="BI189" s="200">
        <f t="shared" si="48"/>
        <v>0</v>
      </c>
      <c r="BJ189" s="20" t="s">
        <v>24</v>
      </c>
      <c r="BK189" s="200">
        <f t="shared" si="49"/>
        <v>0</v>
      </c>
      <c r="BL189" s="20" t="s">
        <v>142</v>
      </c>
      <c r="BM189" s="20" t="s">
        <v>450</v>
      </c>
    </row>
    <row r="190" spans="2:65" s="1" customFormat="1" ht="22.5" customHeight="1">
      <c r="B190" s="37"/>
      <c r="C190" s="206" t="s">
        <v>306</v>
      </c>
      <c r="D190" s="206" t="s">
        <v>187</v>
      </c>
      <c r="E190" s="207" t="s">
        <v>451</v>
      </c>
      <c r="F190" s="208" t="s">
        <v>449</v>
      </c>
      <c r="G190" s="209" t="s">
        <v>158</v>
      </c>
      <c r="H190" s="210">
        <v>7</v>
      </c>
      <c r="I190" s="211"/>
      <c r="J190" s="212">
        <f t="shared" si="40"/>
        <v>0</v>
      </c>
      <c r="K190" s="208" t="s">
        <v>22</v>
      </c>
      <c r="L190" s="213"/>
      <c r="M190" s="214" t="s">
        <v>22</v>
      </c>
      <c r="N190" s="215" t="s">
        <v>46</v>
      </c>
      <c r="O190" s="38"/>
      <c r="P190" s="198">
        <f t="shared" si="41"/>
        <v>0</v>
      </c>
      <c r="Q190" s="198">
        <v>0</v>
      </c>
      <c r="R190" s="198">
        <f t="shared" si="42"/>
        <v>0</v>
      </c>
      <c r="S190" s="198">
        <v>0</v>
      </c>
      <c r="T190" s="199">
        <f t="shared" si="43"/>
        <v>0</v>
      </c>
      <c r="AR190" s="20" t="s">
        <v>167</v>
      </c>
      <c r="AT190" s="20" t="s">
        <v>187</v>
      </c>
      <c r="AU190" s="20" t="s">
        <v>84</v>
      </c>
      <c r="AY190" s="20" t="s">
        <v>133</v>
      </c>
      <c r="BE190" s="200">
        <f t="shared" si="44"/>
        <v>0</v>
      </c>
      <c r="BF190" s="200">
        <f t="shared" si="45"/>
        <v>0</v>
      </c>
      <c r="BG190" s="200">
        <f t="shared" si="46"/>
        <v>0</v>
      </c>
      <c r="BH190" s="200">
        <f t="shared" si="47"/>
        <v>0</v>
      </c>
      <c r="BI190" s="200">
        <f t="shared" si="48"/>
        <v>0</v>
      </c>
      <c r="BJ190" s="20" t="s">
        <v>24</v>
      </c>
      <c r="BK190" s="200">
        <f t="shared" si="49"/>
        <v>0</v>
      </c>
      <c r="BL190" s="20" t="s">
        <v>142</v>
      </c>
      <c r="BM190" s="20" t="s">
        <v>452</v>
      </c>
    </row>
    <row r="191" spans="2:65" s="1" customFormat="1" ht="22.5" customHeight="1">
      <c r="B191" s="37"/>
      <c r="C191" s="189" t="s">
        <v>453</v>
      </c>
      <c r="D191" s="189" t="s">
        <v>137</v>
      </c>
      <c r="E191" s="190" t="s">
        <v>454</v>
      </c>
      <c r="F191" s="191" t="s">
        <v>455</v>
      </c>
      <c r="G191" s="192" t="s">
        <v>158</v>
      </c>
      <c r="H191" s="193">
        <v>3</v>
      </c>
      <c r="I191" s="194"/>
      <c r="J191" s="195">
        <f t="shared" si="40"/>
        <v>0</v>
      </c>
      <c r="K191" s="191" t="s">
        <v>22</v>
      </c>
      <c r="L191" s="57"/>
      <c r="M191" s="196" t="s">
        <v>22</v>
      </c>
      <c r="N191" s="197" t="s">
        <v>46</v>
      </c>
      <c r="O191" s="38"/>
      <c r="P191" s="198">
        <f t="shared" si="41"/>
        <v>0</v>
      </c>
      <c r="Q191" s="198">
        <v>0</v>
      </c>
      <c r="R191" s="198">
        <f t="shared" si="42"/>
        <v>0</v>
      </c>
      <c r="S191" s="198">
        <v>0</v>
      </c>
      <c r="T191" s="199">
        <f t="shared" si="43"/>
        <v>0</v>
      </c>
      <c r="AR191" s="20" t="s">
        <v>142</v>
      </c>
      <c r="AT191" s="20" t="s">
        <v>137</v>
      </c>
      <c r="AU191" s="20" t="s">
        <v>84</v>
      </c>
      <c r="AY191" s="20" t="s">
        <v>133</v>
      </c>
      <c r="BE191" s="200">
        <f t="shared" si="44"/>
        <v>0</v>
      </c>
      <c r="BF191" s="200">
        <f t="shared" si="45"/>
        <v>0</v>
      </c>
      <c r="BG191" s="200">
        <f t="shared" si="46"/>
        <v>0</v>
      </c>
      <c r="BH191" s="200">
        <f t="shared" si="47"/>
        <v>0</v>
      </c>
      <c r="BI191" s="200">
        <f t="shared" si="48"/>
        <v>0</v>
      </c>
      <c r="BJ191" s="20" t="s">
        <v>24</v>
      </c>
      <c r="BK191" s="200">
        <f t="shared" si="49"/>
        <v>0</v>
      </c>
      <c r="BL191" s="20" t="s">
        <v>142</v>
      </c>
      <c r="BM191" s="20" t="s">
        <v>456</v>
      </c>
    </row>
    <row r="192" spans="2:65" s="1" customFormat="1" ht="22.5" customHeight="1">
      <c r="B192" s="37"/>
      <c r="C192" s="206" t="s">
        <v>309</v>
      </c>
      <c r="D192" s="206" t="s">
        <v>187</v>
      </c>
      <c r="E192" s="207" t="s">
        <v>457</v>
      </c>
      <c r="F192" s="208" t="s">
        <v>458</v>
      </c>
      <c r="G192" s="209" t="s">
        <v>158</v>
      </c>
      <c r="H192" s="210">
        <v>3</v>
      </c>
      <c r="I192" s="211"/>
      <c r="J192" s="212">
        <f t="shared" si="40"/>
        <v>0</v>
      </c>
      <c r="K192" s="208" t="s">
        <v>22</v>
      </c>
      <c r="L192" s="213"/>
      <c r="M192" s="214" t="s">
        <v>22</v>
      </c>
      <c r="N192" s="215" t="s">
        <v>46</v>
      </c>
      <c r="O192" s="38"/>
      <c r="P192" s="198">
        <f t="shared" si="41"/>
        <v>0</v>
      </c>
      <c r="Q192" s="198">
        <v>0</v>
      </c>
      <c r="R192" s="198">
        <f t="shared" si="42"/>
        <v>0</v>
      </c>
      <c r="S192" s="198">
        <v>0</v>
      </c>
      <c r="T192" s="199">
        <f t="shared" si="43"/>
        <v>0</v>
      </c>
      <c r="AR192" s="20" t="s">
        <v>167</v>
      </c>
      <c r="AT192" s="20" t="s">
        <v>187</v>
      </c>
      <c r="AU192" s="20" t="s">
        <v>84</v>
      </c>
      <c r="AY192" s="20" t="s">
        <v>133</v>
      </c>
      <c r="BE192" s="200">
        <f t="shared" si="44"/>
        <v>0</v>
      </c>
      <c r="BF192" s="200">
        <f t="shared" si="45"/>
        <v>0</v>
      </c>
      <c r="BG192" s="200">
        <f t="shared" si="46"/>
        <v>0</v>
      </c>
      <c r="BH192" s="200">
        <f t="shared" si="47"/>
        <v>0</v>
      </c>
      <c r="BI192" s="200">
        <f t="shared" si="48"/>
        <v>0</v>
      </c>
      <c r="BJ192" s="20" t="s">
        <v>24</v>
      </c>
      <c r="BK192" s="200">
        <f t="shared" si="49"/>
        <v>0</v>
      </c>
      <c r="BL192" s="20" t="s">
        <v>142</v>
      </c>
      <c r="BM192" s="20" t="s">
        <v>459</v>
      </c>
    </row>
    <row r="193" spans="2:65" s="1" customFormat="1" ht="22.5" customHeight="1">
      <c r="B193" s="37"/>
      <c r="C193" s="189" t="s">
        <v>460</v>
      </c>
      <c r="D193" s="189" t="s">
        <v>137</v>
      </c>
      <c r="E193" s="190" t="s">
        <v>461</v>
      </c>
      <c r="F193" s="191" t="s">
        <v>462</v>
      </c>
      <c r="G193" s="192" t="s">
        <v>158</v>
      </c>
      <c r="H193" s="193">
        <v>1</v>
      </c>
      <c r="I193" s="194"/>
      <c r="J193" s="195">
        <f t="shared" si="40"/>
        <v>0</v>
      </c>
      <c r="K193" s="191" t="s">
        <v>22</v>
      </c>
      <c r="L193" s="57"/>
      <c r="M193" s="196" t="s">
        <v>22</v>
      </c>
      <c r="N193" s="197" t="s">
        <v>46</v>
      </c>
      <c r="O193" s="38"/>
      <c r="P193" s="198">
        <f t="shared" si="41"/>
        <v>0</v>
      </c>
      <c r="Q193" s="198">
        <v>0</v>
      </c>
      <c r="R193" s="198">
        <f t="shared" si="42"/>
        <v>0</v>
      </c>
      <c r="S193" s="198">
        <v>0</v>
      </c>
      <c r="T193" s="199">
        <f t="shared" si="43"/>
        <v>0</v>
      </c>
      <c r="AR193" s="20" t="s">
        <v>142</v>
      </c>
      <c r="AT193" s="20" t="s">
        <v>137</v>
      </c>
      <c r="AU193" s="20" t="s">
        <v>84</v>
      </c>
      <c r="AY193" s="20" t="s">
        <v>133</v>
      </c>
      <c r="BE193" s="200">
        <f t="shared" si="44"/>
        <v>0</v>
      </c>
      <c r="BF193" s="200">
        <f t="shared" si="45"/>
        <v>0</v>
      </c>
      <c r="BG193" s="200">
        <f t="shared" si="46"/>
        <v>0</v>
      </c>
      <c r="BH193" s="200">
        <f t="shared" si="47"/>
        <v>0</v>
      </c>
      <c r="BI193" s="200">
        <f t="shared" si="48"/>
        <v>0</v>
      </c>
      <c r="BJ193" s="20" t="s">
        <v>24</v>
      </c>
      <c r="BK193" s="200">
        <f t="shared" si="49"/>
        <v>0</v>
      </c>
      <c r="BL193" s="20" t="s">
        <v>142</v>
      </c>
      <c r="BM193" s="20" t="s">
        <v>463</v>
      </c>
    </row>
    <row r="194" spans="2:65" s="1" customFormat="1" ht="22.5" customHeight="1">
      <c r="B194" s="37"/>
      <c r="C194" s="206" t="s">
        <v>313</v>
      </c>
      <c r="D194" s="206" t="s">
        <v>187</v>
      </c>
      <c r="E194" s="207" t="s">
        <v>464</v>
      </c>
      <c r="F194" s="208" t="s">
        <v>462</v>
      </c>
      <c r="G194" s="209" t="s">
        <v>158</v>
      </c>
      <c r="H194" s="210">
        <v>1</v>
      </c>
      <c r="I194" s="211"/>
      <c r="J194" s="212">
        <f t="shared" si="40"/>
        <v>0</v>
      </c>
      <c r="K194" s="208" t="s">
        <v>22</v>
      </c>
      <c r="L194" s="213"/>
      <c r="M194" s="214" t="s">
        <v>22</v>
      </c>
      <c r="N194" s="215" t="s">
        <v>46</v>
      </c>
      <c r="O194" s="38"/>
      <c r="P194" s="198">
        <f t="shared" si="41"/>
        <v>0</v>
      </c>
      <c r="Q194" s="198">
        <v>0</v>
      </c>
      <c r="R194" s="198">
        <f t="shared" si="42"/>
        <v>0</v>
      </c>
      <c r="S194" s="198">
        <v>0</v>
      </c>
      <c r="T194" s="199">
        <f t="shared" si="43"/>
        <v>0</v>
      </c>
      <c r="AR194" s="20" t="s">
        <v>167</v>
      </c>
      <c r="AT194" s="20" t="s">
        <v>187</v>
      </c>
      <c r="AU194" s="20" t="s">
        <v>84</v>
      </c>
      <c r="AY194" s="20" t="s">
        <v>133</v>
      </c>
      <c r="BE194" s="200">
        <f t="shared" si="44"/>
        <v>0</v>
      </c>
      <c r="BF194" s="200">
        <f t="shared" si="45"/>
        <v>0</v>
      </c>
      <c r="BG194" s="200">
        <f t="shared" si="46"/>
        <v>0</v>
      </c>
      <c r="BH194" s="200">
        <f t="shared" si="47"/>
        <v>0</v>
      </c>
      <c r="BI194" s="200">
        <f t="shared" si="48"/>
        <v>0</v>
      </c>
      <c r="BJ194" s="20" t="s">
        <v>24</v>
      </c>
      <c r="BK194" s="200">
        <f t="shared" si="49"/>
        <v>0</v>
      </c>
      <c r="BL194" s="20" t="s">
        <v>142</v>
      </c>
      <c r="BM194" s="20" t="s">
        <v>465</v>
      </c>
    </row>
    <row r="195" spans="2:65" s="1" customFormat="1" ht="22.5" customHeight="1">
      <c r="B195" s="37"/>
      <c r="C195" s="189" t="s">
        <v>466</v>
      </c>
      <c r="D195" s="189" t="s">
        <v>137</v>
      </c>
      <c r="E195" s="190" t="s">
        <v>467</v>
      </c>
      <c r="F195" s="191" t="s">
        <v>468</v>
      </c>
      <c r="G195" s="192" t="s">
        <v>158</v>
      </c>
      <c r="H195" s="193">
        <v>2</v>
      </c>
      <c r="I195" s="194"/>
      <c r="J195" s="195">
        <f t="shared" si="40"/>
        <v>0</v>
      </c>
      <c r="K195" s="191" t="s">
        <v>22</v>
      </c>
      <c r="L195" s="57"/>
      <c r="M195" s="196" t="s">
        <v>22</v>
      </c>
      <c r="N195" s="197" t="s">
        <v>46</v>
      </c>
      <c r="O195" s="38"/>
      <c r="P195" s="198">
        <f t="shared" si="41"/>
        <v>0</v>
      </c>
      <c r="Q195" s="198">
        <v>0</v>
      </c>
      <c r="R195" s="198">
        <f t="shared" si="42"/>
        <v>0</v>
      </c>
      <c r="S195" s="198">
        <v>0</v>
      </c>
      <c r="T195" s="199">
        <f t="shared" si="43"/>
        <v>0</v>
      </c>
      <c r="AR195" s="20" t="s">
        <v>142</v>
      </c>
      <c r="AT195" s="20" t="s">
        <v>137</v>
      </c>
      <c r="AU195" s="20" t="s">
        <v>84</v>
      </c>
      <c r="AY195" s="20" t="s">
        <v>133</v>
      </c>
      <c r="BE195" s="200">
        <f t="shared" si="44"/>
        <v>0</v>
      </c>
      <c r="BF195" s="200">
        <f t="shared" si="45"/>
        <v>0</v>
      </c>
      <c r="BG195" s="200">
        <f t="shared" si="46"/>
        <v>0</v>
      </c>
      <c r="BH195" s="200">
        <f t="shared" si="47"/>
        <v>0</v>
      </c>
      <c r="BI195" s="200">
        <f t="shared" si="48"/>
        <v>0</v>
      </c>
      <c r="BJ195" s="20" t="s">
        <v>24</v>
      </c>
      <c r="BK195" s="200">
        <f t="shared" si="49"/>
        <v>0</v>
      </c>
      <c r="BL195" s="20" t="s">
        <v>142</v>
      </c>
      <c r="BM195" s="20" t="s">
        <v>469</v>
      </c>
    </row>
    <row r="196" spans="2:65" s="1" customFormat="1" ht="22.5" customHeight="1">
      <c r="B196" s="37"/>
      <c r="C196" s="206" t="s">
        <v>316</v>
      </c>
      <c r="D196" s="206" t="s">
        <v>187</v>
      </c>
      <c r="E196" s="207" t="s">
        <v>470</v>
      </c>
      <c r="F196" s="208" t="s">
        <v>468</v>
      </c>
      <c r="G196" s="209" t="s">
        <v>158</v>
      </c>
      <c r="H196" s="210">
        <v>2</v>
      </c>
      <c r="I196" s="211"/>
      <c r="J196" s="212">
        <f t="shared" si="40"/>
        <v>0</v>
      </c>
      <c r="K196" s="208" t="s">
        <v>22</v>
      </c>
      <c r="L196" s="213"/>
      <c r="M196" s="214" t="s">
        <v>22</v>
      </c>
      <c r="N196" s="215" t="s">
        <v>46</v>
      </c>
      <c r="O196" s="38"/>
      <c r="P196" s="198">
        <f t="shared" si="41"/>
        <v>0</v>
      </c>
      <c r="Q196" s="198">
        <v>0</v>
      </c>
      <c r="R196" s="198">
        <f t="shared" si="42"/>
        <v>0</v>
      </c>
      <c r="S196" s="198">
        <v>0</v>
      </c>
      <c r="T196" s="199">
        <f t="shared" si="43"/>
        <v>0</v>
      </c>
      <c r="AR196" s="20" t="s">
        <v>167</v>
      </c>
      <c r="AT196" s="20" t="s">
        <v>187</v>
      </c>
      <c r="AU196" s="20" t="s">
        <v>84</v>
      </c>
      <c r="AY196" s="20" t="s">
        <v>133</v>
      </c>
      <c r="BE196" s="200">
        <f t="shared" si="44"/>
        <v>0</v>
      </c>
      <c r="BF196" s="200">
        <f t="shared" si="45"/>
        <v>0</v>
      </c>
      <c r="BG196" s="200">
        <f t="shared" si="46"/>
        <v>0</v>
      </c>
      <c r="BH196" s="200">
        <f t="shared" si="47"/>
        <v>0</v>
      </c>
      <c r="BI196" s="200">
        <f t="shared" si="48"/>
        <v>0</v>
      </c>
      <c r="BJ196" s="20" t="s">
        <v>24</v>
      </c>
      <c r="BK196" s="200">
        <f t="shared" si="49"/>
        <v>0</v>
      </c>
      <c r="BL196" s="20" t="s">
        <v>142</v>
      </c>
      <c r="BM196" s="20" t="s">
        <v>471</v>
      </c>
    </row>
    <row r="197" spans="2:65" s="1" customFormat="1" ht="22.5" customHeight="1">
      <c r="B197" s="37"/>
      <c r="C197" s="189" t="s">
        <v>472</v>
      </c>
      <c r="D197" s="189" t="s">
        <v>137</v>
      </c>
      <c r="E197" s="190" t="s">
        <v>473</v>
      </c>
      <c r="F197" s="191" t="s">
        <v>474</v>
      </c>
      <c r="G197" s="192" t="s">
        <v>158</v>
      </c>
      <c r="H197" s="193">
        <v>2</v>
      </c>
      <c r="I197" s="194"/>
      <c r="J197" s="195">
        <f t="shared" si="40"/>
        <v>0</v>
      </c>
      <c r="K197" s="191" t="s">
        <v>22</v>
      </c>
      <c r="L197" s="57"/>
      <c r="M197" s="196" t="s">
        <v>22</v>
      </c>
      <c r="N197" s="197" t="s">
        <v>46</v>
      </c>
      <c r="O197" s="38"/>
      <c r="P197" s="198">
        <f t="shared" si="41"/>
        <v>0</v>
      </c>
      <c r="Q197" s="198">
        <v>0</v>
      </c>
      <c r="R197" s="198">
        <f t="shared" si="42"/>
        <v>0</v>
      </c>
      <c r="S197" s="198">
        <v>0</v>
      </c>
      <c r="T197" s="199">
        <f t="shared" si="43"/>
        <v>0</v>
      </c>
      <c r="AR197" s="20" t="s">
        <v>142</v>
      </c>
      <c r="AT197" s="20" t="s">
        <v>137</v>
      </c>
      <c r="AU197" s="20" t="s">
        <v>84</v>
      </c>
      <c r="AY197" s="20" t="s">
        <v>133</v>
      </c>
      <c r="BE197" s="200">
        <f t="shared" si="44"/>
        <v>0</v>
      </c>
      <c r="BF197" s="200">
        <f t="shared" si="45"/>
        <v>0</v>
      </c>
      <c r="BG197" s="200">
        <f t="shared" si="46"/>
        <v>0</v>
      </c>
      <c r="BH197" s="200">
        <f t="shared" si="47"/>
        <v>0</v>
      </c>
      <c r="BI197" s="200">
        <f t="shared" si="48"/>
        <v>0</v>
      </c>
      <c r="BJ197" s="20" t="s">
        <v>24</v>
      </c>
      <c r="BK197" s="200">
        <f t="shared" si="49"/>
        <v>0</v>
      </c>
      <c r="BL197" s="20" t="s">
        <v>142</v>
      </c>
      <c r="BM197" s="20" t="s">
        <v>475</v>
      </c>
    </row>
    <row r="198" spans="2:65" s="1" customFormat="1" ht="22.5" customHeight="1">
      <c r="B198" s="37"/>
      <c r="C198" s="206" t="s">
        <v>320</v>
      </c>
      <c r="D198" s="206" t="s">
        <v>187</v>
      </c>
      <c r="E198" s="207" t="s">
        <v>476</v>
      </c>
      <c r="F198" s="208" t="s">
        <v>474</v>
      </c>
      <c r="G198" s="209" t="s">
        <v>158</v>
      </c>
      <c r="H198" s="210">
        <v>2</v>
      </c>
      <c r="I198" s="211"/>
      <c r="J198" s="212">
        <f t="shared" si="40"/>
        <v>0</v>
      </c>
      <c r="K198" s="208" t="s">
        <v>22</v>
      </c>
      <c r="L198" s="213"/>
      <c r="M198" s="214" t="s">
        <v>22</v>
      </c>
      <c r="N198" s="215" t="s">
        <v>46</v>
      </c>
      <c r="O198" s="38"/>
      <c r="P198" s="198">
        <f t="shared" si="41"/>
        <v>0</v>
      </c>
      <c r="Q198" s="198">
        <v>0</v>
      </c>
      <c r="R198" s="198">
        <f t="shared" si="42"/>
        <v>0</v>
      </c>
      <c r="S198" s="198">
        <v>0</v>
      </c>
      <c r="T198" s="199">
        <f t="shared" si="43"/>
        <v>0</v>
      </c>
      <c r="AR198" s="20" t="s">
        <v>167</v>
      </c>
      <c r="AT198" s="20" t="s">
        <v>187</v>
      </c>
      <c r="AU198" s="20" t="s">
        <v>84</v>
      </c>
      <c r="AY198" s="20" t="s">
        <v>133</v>
      </c>
      <c r="BE198" s="200">
        <f t="shared" si="44"/>
        <v>0</v>
      </c>
      <c r="BF198" s="200">
        <f t="shared" si="45"/>
        <v>0</v>
      </c>
      <c r="BG198" s="200">
        <f t="shared" si="46"/>
        <v>0</v>
      </c>
      <c r="BH198" s="200">
        <f t="shared" si="47"/>
        <v>0</v>
      </c>
      <c r="BI198" s="200">
        <f t="shared" si="48"/>
        <v>0</v>
      </c>
      <c r="BJ198" s="20" t="s">
        <v>24</v>
      </c>
      <c r="BK198" s="200">
        <f t="shared" si="49"/>
        <v>0</v>
      </c>
      <c r="BL198" s="20" t="s">
        <v>142</v>
      </c>
      <c r="BM198" s="20" t="s">
        <v>477</v>
      </c>
    </row>
    <row r="199" spans="2:65" s="1" customFormat="1" ht="22.5" customHeight="1">
      <c r="B199" s="37"/>
      <c r="C199" s="189" t="s">
        <v>478</v>
      </c>
      <c r="D199" s="189" t="s">
        <v>137</v>
      </c>
      <c r="E199" s="190" t="s">
        <v>479</v>
      </c>
      <c r="F199" s="191" t="s">
        <v>480</v>
      </c>
      <c r="G199" s="192" t="s">
        <v>158</v>
      </c>
      <c r="H199" s="193">
        <v>106</v>
      </c>
      <c r="I199" s="194"/>
      <c r="J199" s="195">
        <f t="shared" si="40"/>
        <v>0</v>
      </c>
      <c r="K199" s="191" t="s">
        <v>22</v>
      </c>
      <c r="L199" s="57"/>
      <c r="M199" s="196" t="s">
        <v>22</v>
      </c>
      <c r="N199" s="197" t="s">
        <v>46</v>
      </c>
      <c r="O199" s="38"/>
      <c r="P199" s="198">
        <f t="shared" si="41"/>
        <v>0</v>
      </c>
      <c r="Q199" s="198">
        <v>0</v>
      </c>
      <c r="R199" s="198">
        <f t="shared" si="42"/>
        <v>0</v>
      </c>
      <c r="S199" s="198">
        <v>0</v>
      </c>
      <c r="T199" s="199">
        <f t="shared" si="43"/>
        <v>0</v>
      </c>
      <c r="AR199" s="20" t="s">
        <v>142</v>
      </c>
      <c r="AT199" s="20" t="s">
        <v>137</v>
      </c>
      <c r="AU199" s="20" t="s">
        <v>84</v>
      </c>
      <c r="AY199" s="20" t="s">
        <v>133</v>
      </c>
      <c r="BE199" s="200">
        <f t="shared" si="44"/>
        <v>0</v>
      </c>
      <c r="BF199" s="200">
        <f t="shared" si="45"/>
        <v>0</v>
      </c>
      <c r="BG199" s="200">
        <f t="shared" si="46"/>
        <v>0</v>
      </c>
      <c r="BH199" s="200">
        <f t="shared" si="47"/>
        <v>0</v>
      </c>
      <c r="BI199" s="200">
        <f t="shared" si="48"/>
        <v>0</v>
      </c>
      <c r="BJ199" s="20" t="s">
        <v>24</v>
      </c>
      <c r="BK199" s="200">
        <f t="shared" si="49"/>
        <v>0</v>
      </c>
      <c r="BL199" s="20" t="s">
        <v>142</v>
      </c>
      <c r="BM199" s="20" t="s">
        <v>481</v>
      </c>
    </row>
    <row r="200" spans="2:65" s="1" customFormat="1" ht="22.5" customHeight="1">
      <c r="B200" s="37"/>
      <c r="C200" s="206" t="s">
        <v>323</v>
      </c>
      <c r="D200" s="206" t="s">
        <v>187</v>
      </c>
      <c r="E200" s="207" t="s">
        <v>482</v>
      </c>
      <c r="F200" s="208" t="s">
        <v>483</v>
      </c>
      <c r="G200" s="209" t="s">
        <v>158</v>
      </c>
      <c r="H200" s="210">
        <v>41</v>
      </c>
      <c r="I200" s="211"/>
      <c r="J200" s="212">
        <f t="shared" si="40"/>
        <v>0</v>
      </c>
      <c r="K200" s="208" t="s">
        <v>22</v>
      </c>
      <c r="L200" s="213"/>
      <c r="M200" s="214" t="s">
        <v>22</v>
      </c>
      <c r="N200" s="215" t="s">
        <v>46</v>
      </c>
      <c r="O200" s="38"/>
      <c r="P200" s="198">
        <f t="shared" si="41"/>
        <v>0</v>
      </c>
      <c r="Q200" s="198">
        <v>0</v>
      </c>
      <c r="R200" s="198">
        <f t="shared" si="42"/>
        <v>0</v>
      </c>
      <c r="S200" s="198">
        <v>0</v>
      </c>
      <c r="T200" s="199">
        <f t="shared" si="43"/>
        <v>0</v>
      </c>
      <c r="AR200" s="20" t="s">
        <v>167</v>
      </c>
      <c r="AT200" s="20" t="s">
        <v>187</v>
      </c>
      <c r="AU200" s="20" t="s">
        <v>84</v>
      </c>
      <c r="AY200" s="20" t="s">
        <v>133</v>
      </c>
      <c r="BE200" s="200">
        <f t="shared" si="44"/>
        <v>0</v>
      </c>
      <c r="BF200" s="200">
        <f t="shared" si="45"/>
        <v>0</v>
      </c>
      <c r="BG200" s="200">
        <f t="shared" si="46"/>
        <v>0</v>
      </c>
      <c r="BH200" s="200">
        <f t="shared" si="47"/>
        <v>0</v>
      </c>
      <c r="BI200" s="200">
        <f t="shared" si="48"/>
        <v>0</v>
      </c>
      <c r="BJ200" s="20" t="s">
        <v>24</v>
      </c>
      <c r="BK200" s="200">
        <f t="shared" si="49"/>
        <v>0</v>
      </c>
      <c r="BL200" s="20" t="s">
        <v>142</v>
      </c>
      <c r="BM200" s="20" t="s">
        <v>484</v>
      </c>
    </row>
    <row r="201" spans="2:65" s="1" customFormat="1" ht="22.5" customHeight="1">
      <c r="B201" s="37"/>
      <c r="C201" s="206" t="s">
        <v>485</v>
      </c>
      <c r="D201" s="206" t="s">
        <v>187</v>
      </c>
      <c r="E201" s="207" t="s">
        <v>486</v>
      </c>
      <c r="F201" s="208" t="s">
        <v>487</v>
      </c>
      <c r="G201" s="209" t="s">
        <v>158</v>
      </c>
      <c r="H201" s="210">
        <v>31</v>
      </c>
      <c r="I201" s="211"/>
      <c r="J201" s="212">
        <f t="shared" si="40"/>
        <v>0</v>
      </c>
      <c r="K201" s="208" t="s">
        <v>22</v>
      </c>
      <c r="L201" s="213"/>
      <c r="M201" s="214" t="s">
        <v>22</v>
      </c>
      <c r="N201" s="215" t="s">
        <v>46</v>
      </c>
      <c r="O201" s="38"/>
      <c r="P201" s="198">
        <f t="shared" si="41"/>
        <v>0</v>
      </c>
      <c r="Q201" s="198">
        <v>0</v>
      </c>
      <c r="R201" s="198">
        <f t="shared" si="42"/>
        <v>0</v>
      </c>
      <c r="S201" s="198">
        <v>0</v>
      </c>
      <c r="T201" s="199">
        <f t="shared" si="43"/>
        <v>0</v>
      </c>
      <c r="AR201" s="20" t="s">
        <v>167</v>
      </c>
      <c r="AT201" s="20" t="s">
        <v>187</v>
      </c>
      <c r="AU201" s="20" t="s">
        <v>84</v>
      </c>
      <c r="AY201" s="20" t="s">
        <v>133</v>
      </c>
      <c r="BE201" s="200">
        <f t="shared" si="44"/>
        <v>0</v>
      </c>
      <c r="BF201" s="200">
        <f t="shared" si="45"/>
        <v>0</v>
      </c>
      <c r="BG201" s="200">
        <f t="shared" si="46"/>
        <v>0</v>
      </c>
      <c r="BH201" s="200">
        <f t="shared" si="47"/>
        <v>0</v>
      </c>
      <c r="BI201" s="200">
        <f t="shared" si="48"/>
        <v>0</v>
      </c>
      <c r="BJ201" s="20" t="s">
        <v>24</v>
      </c>
      <c r="BK201" s="200">
        <f t="shared" si="49"/>
        <v>0</v>
      </c>
      <c r="BL201" s="20" t="s">
        <v>142</v>
      </c>
      <c r="BM201" s="20" t="s">
        <v>488</v>
      </c>
    </row>
    <row r="202" spans="2:65" s="1" customFormat="1" ht="22.5" customHeight="1">
      <c r="B202" s="37"/>
      <c r="C202" s="206" t="s">
        <v>327</v>
      </c>
      <c r="D202" s="206" t="s">
        <v>187</v>
      </c>
      <c r="E202" s="207" t="s">
        <v>489</v>
      </c>
      <c r="F202" s="208" t="s">
        <v>490</v>
      </c>
      <c r="G202" s="209" t="s">
        <v>158</v>
      </c>
      <c r="H202" s="210">
        <v>23</v>
      </c>
      <c r="I202" s="211"/>
      <c r="J202" s="212">
        <f t="shared" si="40"/>
        <v>0</v>
      </c>
      <c r="K202" s="208" t="s">
        <v>22</v>
      </c>
      <c r="L202" s="213"/>
      <c r="M202" s="214" t="s">
        <v>22</v>
      </c>
      <c r="N202" s="215" t="s">
        <v>46</v>
      </c>
      <c r="O202" s="38"/>
      <c r="P202" s="198">
        <f t="shared" si="41"/>
        <v>0</v>
      </c>
      <c r="Q202" s="198">
        <v>0</v>
      </c>
      <c r="R202" s="198">
        <f t="shared" si="42"/>
        <v>0</v>
      </c>
      <c r="S202" s="198">
        <v>0</v>
      </c>
      <c r="T202" s="199">
        <f t="shared" si="43"/>
        <v>0</v>
      </c>
      <c r="AR202" s="20" t="s">
        <v>167</v>
      </c>
      <c r="AT202" s="20" t="s">
        <v>187</v>
      </c>
      <c r="AU202" s="20" t="s">
        <v>84</v>
      </c>
      <c r="AY202" s="20" t="s">
        <v>133</v>
      </c>
      <c r="BE202" s="200">
        <f t="shared" si="44"/>
        <v>0</v>
      </c>
      <c r="BF202" s="200">
        <f t="shared" si="45"/>
        <v>0</v>
      </c>
      <c r="BG202" s="200">
        <f t="shared" si="46"/>
        <v>0</v>
      </c>
      <c r="BH202" s="200">
        <f t="shared" si="47"/>
        <v>0</v>
      </c>
      <c r="BI202" s="200">
        <f t="shared" si="48"/>
        <v>0</v>
      </c>
      <c r="BJ202" s="20" t="s">
        <v>24</v>
      </c>
      <c r="BK202" s="200">
        <f t="shared" si="49"/>
        <v>0</v>
      </c>
      <c r="BL202" s="20" t="s">
        <v>142</v>
      </c>
      <c r="BM202" s="20" t="s">
        <v>491</v>
      </c>
    </row>
    <row r="203" spans="2:65" s="1" customFormat="1" ht="22.5" customHeight="1">
      <c r="B203" s="37"/>
      <c r="C203" s="206" t="s">
        <v>492</v>
      </c>
      <c r="D203" s="206" t="s">
        <v>187</v>
      </c>
      <c r="E203" s="207" t="s">
        <v>493</v>
      </c>
      <c r="F203" s="208" t="s">
        <v>494</v>
      </c>
      <c r="G203" s="209" t="s">
        <v>158</v>
      </c>
      <c r="H203" s="210">
        <v>7</v>
      </c>
      <c r="I203" s="211"/>
      <c r="J203" s="212">
        <f t="shared" si="40"/>
        <v>0</v>
      </c>
      <c r="K203" s="208" t="s">
        <v>22</v>
      </c>
      <c r="L203" s="213"/>
      <c r="M203" s="214" t="s">
        <v>22</v>
      </c>
      <c r="N203" s="215" t="s">
        <v>46</v>
      </c>
      <c r="O203" s="38"/>
      <c r="P203" s="198">
        <f t="shared" si="41"/>
        <v>0</v>
      </c>
      <c r="Q203" s="198">
        <v>0</v>
      </c>
      <c r="R203" s="198">
        <f t="shared" si="42"/>
        <v>0</v>
      </c>
      <c r="S203" s="198">
        <v>0</v>
      </c>
      <c r="T203" s="199">
        <f t="shared" si="43"/>
        <v>0</v>
      </c>
      <c r="AR203" s="20" t="s">
        <v>167</v>
      </c>
      <c r="AT203" s="20" t="s">
        <v>187</v>
      </c>
      <c r="AU203" s="20" t="s">
        <v>84</v>
      </c>
      <c r="AY203" s="20" t="s">
        <v>133</v>
      </c>
      <c r="BE203" s="200">
        <f t="shared" si="44"/>
        <v>0</v>
      </c>
      <c r="BF203" s="200">
        <f t="shared" si="45"/>
        <v>0</v>
      </c>
      <c r="BG203" s="200">
        <f t="shared" si="46"/>
        <v>0</v>
      </c>
      <c r="BH203" s="200">
        <f t="shared" si="47"/>
        <v>0</v>
      </c>
      <c r="BI203" s="200">
        <f t="shared" si="48"/>
        <v>0</v>
      </c>
      <c r="BJ203" s="20" t="s">
        <v>24</v>
      </c>
      <c r="BK203" s="200">
        <f t="shared" si="49"/>
        <v>0</v>
      </c>
      <c r="BL203" s="20" t="s">
        <v>142</v>
      </c>
      <c r="BM203" s="20" t="s">
        <v>495</v>
      </c>
    </row>
    <row r="204" spans="2:65" s="1" customFormat="1" ht="22.5" customHeight="1">
      <c r="B204" s="37"/>
      <c r="C204" s="206" t="s">
        <v>330</v>
      </c>
      <c r="D204" s="206" t="s">
        <v>187</v>
      </c>
      <c r="E204" s="207" t="s">
        <v>496</v>
      </c>
      <c r="F204" s="208" t="s">
        <v>497</v>
      </c>
      <c r="G204" s="209" t="s">
        <v>158</v>
      </c>
      <c r="H204" s="210">
        <v>4</v>
      </c>
      <c r="I204" s="211"/>
      <c r="J204" s="212">
        <f t="shared" si="40"/>
        <v>0</v>
      </c>
      <c r="K204" s="208" t="s">
        <v>22</v>
      </c>
      <c r="L204" s="213"/>
      <c r="M204" s="214" t="s">
        <v>22</v>
      </c>
      <c r="N204" s="215" t="s">
        <v>46</v>
      </c>
      <c r="O204" s="38"/>
      <c r="P204" s="198">
        <f t="shared" si="41"/>
        <v>0</v>
      </c>
      <c r="Q204" s="198">
        <v>0</v>
      </c>
      <c r="R204" s="198">
        <f t="shared" si="42"/>
        <v>0</v>
      </c>
      <c r="S204" s="198">
        <v>0</v>
      </c>
      <c r="T204" s="199">
        <f t="shared" si="43"/>
        <v>0</v>
      </c>
      <c r="AR204" s="20" t="s">
        <v>167</v>
      </c>
      <c r="AT204" s="20" t="s">
        <v>187</v>
      </c>
      <c r="AU204" s="20" t="s">
        <v>84</v>
      </c>
      <c r="AY204" s="20" t="s">
        <v>133</v>
      </c>
      <c r="BE204" s="200">
        <f t="shared" si="44"/>
        <v>0</v>
      </c>
      <c r="BF204" s="200">
        <f t="shared" si="45"/>
        <v>0</v>
      </c>
      <c r="BG204" s="200">
        <f t="shared" si="46"/>
        <v>0</v>
      </c>
      <c r="BH204" s="200">
        <f t="shared" si="47"/>
        <v>0</v>
      </c>
      <c r="BI204" s="200">
        <f t="shared" si="48"/>
        <v>0</v>
      </c>
      <c r="BJ204" s="20" t="s">
        <v>24</v>
      </c>
      <c r="BK204" s="200">
        <f t="shared" si="49"/>
        <v>0</v>
      </c>
      <c r="BL204" s="20" t="s">
        <v>142</v>
      </c>
      <c r="BM204" s="20" t="s">
        <v>498</v>
      </c>
    </row>
    <row r="205" spans="2:65" s="1" customFormat="1" ht="22.5" customHeight="1">
      <c r="B205" s="37"/>
      <c r="C205" s="189" t="s">
        <v>499</v>
      </c>
      <c r="D205" s="189" t="s">
        <v>137</v>
      </c>
      <c r="E205" s="190" t="s">
        <v>500</v>
      </c>
      <c r="F205" s="191" t="s">
        <v>501</v>
      </c>
      <c r="G205" s="192" t="s">
        <v>158</v>
      </c>
      <c r="H205" s="193">
        <v>1</v>
      </c>
      <c r="I205" s="194"/>
      <c r="J205" s="195">
        <f t="shared" si="40"/>
        <v>0</v>
      </c>
      <c r="K205" s="191" t="s">
        <v>22</v>
      </c>
      <c r="L205" s="57"/>
      <c r="M205" s="196" t="s">
        <v>22</v>
      </c>
      <c r="N205" s="197" t="s">
        <v>46</v>
      </c>
      <c r="O205" s="38"/>
      <c r="P205" s="198">
        <f t="shared" si="41"/>
        <v>0</v>
      </c>
      <c r="Q205" s="198">
        <v>0</v>
      </c>
      <c r="R205" s="198">
        <f t="shared" si="42"/>
        <v>0</v>
      </c>
      <c r="S205" s="198">
        <v>0</v>
      </c>
      <c r="T205" s="199">
        <f t="shared" si="43"/>
        <v>0</v>
      </c>
      <c r="AR205" s="20" t="s">
        <v>142</v>
      </c>
      <c r="AT205" s="20" t="s">
        <v>137</v>
      </c>
      <c r="AU205" s="20" t="s">
        <v>84</v>
      </c>
      <c r="AY205" s="20" t="s">
        <v>133</v>
      </c>
      <c r="BE205" s="200">
        <f t="shared" si="44"/>
        <v>0</v>
      </c>
      <c r="BF205" s="200">
        <f t="shared" si="45"/>
        <v>0</v>
      </c>
      <c r="BG205" s="200">
        <f t="shared" si="46"/>
        <v>0</v>
      </c>
      <c r="BH205" s="200">
        <f t="shared" si="47"/>
        <v>0</v>
      </c>
      <c r="BI205" s="200">
        <f t="shared" si="48"/>
        <v>0</v>
      </c>
      <c r="BJ205" s="20" t="s">
        <v>24</v>
      </c>
      <c r="BK205" s="200">
        <f t="shared" si="49"/>
        <v>0</v>
      </c>
      <c r="BL205" s="20" t="s">
        <v>142</v>
      </c>
      <c r="BM205" s="20" t="s">
        <v>502</v>
      </c>
    </row>
    <row r="206" spans="2:65" s="1" customFormat="1" ht="22.5" customHeight="1">
      <c r="B206" s="37"/>
      <c r="C206" s="206" t="s">
        <v>334</v>
      </c>
      <c r="D206" s="206" t="s">
        <v>187</v>
      </c>
      <c r="E206" s="207" t="s">
        <v>503</v>
      </c>
      <c r="F206" s="208" t="s">
        <v>504</v>
      </c>
      <c r="G206" s="209" t="s">
        <v>158</v>
      </c>
      <c r="H206" s="210">
        <v>1</v>
      </c>
      <c r="I206" s="211"/>
      <c r="J206" s="212">
        <f t="shared" si="40"/>
        <v>0</v>
      </c>
      <c r="K206" s="208" t="s">
        <v>22</v>
      </c>
      <c r="L206" s="213"/>
      <c r="M206" s="214" t="s">
        <v>22</v>
      </c>
      <c r="N206" s="215" t="s">
        <v>46</v>
      </c>
      <c r="O206" s="38"/>
      <c r="P206" s="198">
        <f t="shared" si="41"/>
        <v>0</v>
      </c>
      <c r="Q206" s="198">
        <v>0</v>
      </c>
      <c r="R206" s="198">
        <f t="shared" si="42"/>
        <v>0</v>
      </c>
      <c r="S206" s="198">
        <v>0</v>
      </c>
      <c r="T206" s="199">
        <f t="shared" si="43"/>
        <v>0</v>
      </c>
      <c r="AR206" s="20" t="s">
        <v>167</v>
      </c>
      <c r="AT206" s="20" t="s">
        <v>187</v>
      </c>
      <c r="AU206" s="20" t="s">
        <v>84</v>
      </c>
      <c r="AY206" s="20" t="s">
        <v>133</v>
      </c>
      <c r="BE206" s="200">
        <f t="shared" si="44"/>
        <v>0</v>
      </c>
      <c r="BF206" s="200">
        <f t="shared" si="45"/>
        <v>0</v>
      </c>
      <c r="BG206" s="200">
        <f t="shared" si="46"/>
        <v>0</v>
      </c>
      <c r="BH206" s="200">
        <f t="shared" si="47"/>
        <v>0</v>
      </c>
      <c r="BI206" s="200">
        <f t="shared" si="48"/>
        <v>0</v>
      </c>
      <c r="BJ206" s="20" t="s">
        <v>24</v>
      </c>
      <c r="BK206" s="200">
        <f t="shared" si="49"/>
        <v>0</v>
      </c>
      <c r="BL206" s="20" t="s">
        <v>142</v>
      </c>
      <c r="BM206" s="20" t="s">
        <v>505</v>
      </c>
    </row>
    <row r="207" spans="2:65" s="1" customFormat="1" ht="22.5" customHeight="1">
      <c r="B207" s="37"/>
      <c r="C207" s="189" t="s">
        <v>506</v>
      </c>
      <c r="D207" s="189" t="s">
        <v>137</v>
      </c>
      <c r="E207" s="190" t="s">
        <v>507</v>
      </c>
      <c r="F207" s="191" t="s">
        <v>508</v>
      </c>
      <c r="G207" s="192" t="s">
        <v>158</v>
      </c>
      <c r="H207" s="193">
        <v>1</v>
      </c>
      <c r="I207" s="194"/>
      <c r="J207" s="195">
        <f t="shared" si="40"/>
        <v>0</v>
      </c>
      <c r="K207" s="191" t="s">
        <v>22</v>
      </c>
      <c r="L207" s="57"/>
      <c r="M207" s="196" t="s">
        <v>22</v>
      </c>
      <c r="N207" s="197" t="s">
        <v>46</v>
      </c>
      <c r="O207" s="38"/>
      <c r="P207" s="198">
        <f t="shared" si="41"/>
        <v>0</v>
      </c>
      <c r="Q207" s="198">
        <v>0</v>
      </c>
      <c r="R207" s="198">
        <f t="shared" si="42"/>
        <v>0</v>
      </c>
      <c r="S207" s="198">
        <v>0</v>
      </c>
      <c r="T207" s="199">
        <f t="shared" si="43"/>
        <v>0</v>
      </c>
      <c r="AR207" s="20" t="s">
        <v>142</v>
      </c>
      <c r="AT207" s="20" t="s">
        <v>137</v>
      </c>
      <c r="AU207" s="20" t="s">
        <v>84</v>
      </c>
      <c r="AY207" s="20" t="s">
        <v>133</v>
      </c>
      <c r="BE207" s="200">
        <f t="shared" si="44"/>
        <v>0</v>
      </c>
      <c r="BF207" s="200">
        <f t="shared" si="45"/>
        <v>0</v>
      </c>
      <c r="BG207" s="200">
        <f t="shared" si="46"/>
        <v>0</v>
      </c>
      <c r="BH207" s="200">
        <f t="shared" si="47"/>
        <v>0</v>
      </c>
      <c r="BI207" s="200">
        <f t="shared" si="48"/>
        <v>0</v>
      </c>
      <c r="BJ207" s="20" t="s">
        <v>24</v>
      </c>
      <c r="BK207" s="200">
        <f t="shared" si="49"/>
        <v>0</v>
      </c>
      <c r="BL207" s="20" t="s">
        <v>142</v>
      </c>
      <c r="BM207" s="20" t="s">
        <v>509</v>
      </c>
    </row>
    <row r="208" spans="2:63" s="10" customFormat="1" ht="29.85" customHeight="1">
      <c r="B208" s="172"/>
      <c r="C208" s="173"/>
      <c r="D208" s="186" t="s">
        <v>74</v>
      </c>
      <c r="E208" s="187" t="s">
        <v>510</v>
      </c>
      <c r="F208" s="187" t="s">
        <v>511</v>
      </c>
      <c r="G208" s="173"/>
      <c r="H208" s="173"/>
      <c r="I208" s="176"/>
      <c r="J208" s="188">
        <f>BK208</f>
        <v>0</v>
      </c>
      <c r="K208" s="173"/>
      <c r="L208" s="178"/>
      <c r="M208" s="179"/>
      <c r="N208" s="180"/>
      <c r="O208" s="180"/>
      <c r="P208" s="181">
        <f>SUM(P209:P225)</f>
        <v>0</v>
      </c>
      <c r="Q208" s="180"/>
      <c r="R208" s="181">
        <f>SUM(R209:R225)</f>
        <v>0</v>
      </c>
      <c r="S208" s="180"/>
      <c r="T208" s="182">
        <f>SUM(T209:T225)</f>
        <v>0</v>
      </c>
      <c r="AR208" s="183" t="s">
        <v>84</v>
      </c>
      <c r="AT208" s="184" t="s">
        <v>74</v>
      </c>
      <c r="AU208" s="184" t="s">
        <v>24</v>
      </c>
      <c r="AY208" s="183" t="s">
        <v>133</v>
      </c>
      <c r="BK208" s="185">
        <f>SUM(BK209:BK225)</f>
        <v>0</v>
      </c>
    </row>
    <row r="209" spans="2:65" s="1" customFormat="1" ht="22.5" customHeight="1">
      <c r="B209" s="37"/>
      <c r="C209" s="189" t="s">
        <v>30</v>
      </c>
      <c r="D209" s="189" t="s">
        <v>137</v>
      </c>
      <c r="E209" s="190" t="s">
        <v>512</v>
      </c>
      <c r="F209" s="191" t="s">
        <v>513</v>
      </c>
      <c r="G209" s="192" t="s">
        <v>158</v>
      </c>
      <c r="H209" s="193">
        <v>19</v>
      </c>
      <c r="I209" s="194"/>
      <c r="J209" s="195">
        <f aca="true" t="shared" si="50" ref="J209:J225">ROUND(I209*H209,2)</f>
        <v>0</v>
      </c>
      <c r="K209" s="191" t="s">
        <v>22</v>
      </c>
      <c r="L209" s="57"/>
      <c r="M209" s="196" t="s">
        <v>22</v>
      </c>
      <c r="N209" s="197" t="s">
        <v>46</v>
      </c>
      <c r="O209" s="38"/>
      <c r="P209" s="198">
        <f aca="true" t="shared" si="51" ref="P209:P225">O209*H209</f>
        <v>0</v>
      </c>
      <c r="Q209" s="198">
        <v>0</v>
      </c>
      <c r="R209" s="198">
        <f aca="true" t="shared" si="52" ref="R209:R225">Q209*H209</f>
        <v>0</v>
      </c>
      <c r="S209" s="198">
        <v>0</v>
      </c>
      <c r="T209" s="199">
        <f aca="true" t="shared" si="53" ref="T209:T225">S209*H209</f>
        <v>0</v>
      </c>
      <c r="AR209" s="20" t="s">
        <v>190</v>
      </c>
      <c r="AT209" s="20" t="s">
        <v>137</v>
      </c>
      <c r="AU209" s="20" t="s">
        <v>84</v>
      </c>
      <c r="AY209" s="20" t="s">
        <v>133</v>
      </c>
      <c r="BE209" s="200">
        <f aca="true" t="shared" si="54" ref="BE209:BE225">IF(N209="základní",J209,0)</f>
        <v>0</v>
      </c>
      <c r="BF209" s="200">
        <f aca="true" t="shared" si="55" ref="BF209:BF225">IF(N209="snížená",J209,0)</f>
        <v>0</v>
      </c>
      <c r="BG209" s="200">
        <f aca="true" t="shared" si="56" ref="BG209:BG225">IF(N209="zákl. přenesená",J209,0)</f>
        <v>0</v>
      </c>
      <c r="BH209" s="200">
        <f aca="true" t="shared" si="57" ref="BH209:BH225">IF(N209="sníž. přenesená",J209,0)</f>
        <v>0</v>
      </c>
      <c r="BI209" s="200">
        <f aca="true" t="shared" si="58" ref="BI209:BI225">IF(N209="nulová",J209,0)</f>
        <v>0</v>
      </c>
      <c r="BJ209" s="20" t="s">
        <v>24</v>
      </c>
      <c r="BK209" s="200">
        <f aca="true" t="shared" si="59" ref="BK209:BK225">ROUND(I209*H209,2)</f>
        <v>0</v>
      </c>
      <c r="BL209" s="20" t="s">
        <v>190</v>
      </c>
      <c r="BM209" s="20" t="s">
        <v>514</v>
      </c>
    </row>
    <row r="210" spans="2:65" s="1" customFormat="1" ht="22.5" customHeight="1">
      <c r="B210" s="37"/>
      <c r="C210" s="206" t="s">
        <v>515</v>
      </c>
      <c r="D210" s="206" t="s">
        <v>187</v>
      </c>
      <c r="E210" s="207" t="s">
        <v>516</v>
      </c>
      <c r="F210" s="208" t="s">
        <v>517</v>
      </c>
      <c r="G210" s="209" t="s">
        <v>158</v>
      </c>
      <c r="H210" s="210">
        <v>15</v>
      </c>
      <c r="I210" s="211"/>
      <c r="J210" s="212">
        <f t="shared" si="50"/>
        <v>0</v>
      </c>
      <c r="K210" s="208" t="s">
        <v>22</v>
      </c>
      <c r="L210" s="213"/>
      <c r="M210" s="214" t="s">
        <v>22</v>
      </c>
      <c r="N210" s="215" t="s">
        <v>46</v>
      </c>
      <c r="O210" s="38"/>
      <c r="P210" s="198">
        <f t="shared" si="51"/>
        <v>0</v>
      </c>
      <c r="Q210" s="198">
        <v>0</v>
      </c>
      <c r="R210" s="198">
        <f t="shared" si="52"/>
        <v>0</v>
      </c>
      <c r="S210" s="198">
        <v>0</v>
      </c>
      <c r="T210" s="199">
        <f t="shared" si="53"/>
        <v>0</v>
      </c>
      <c r="AR210" s="20" t="s">
        <v>219</v>
      </c>
      <c r="AT210" s="20" t="s">
        <v>187</v>
      </c>
      <c r="AU210" s="20" t="s">
        <v>84</v>
      </c>
      <c r="AY210" s="20" t="s">
        <v>133</v>
      </c>
      <c r="BE210" s="200">
        <f t="shared" si="54"/>
        <v>0</v>
      </c>
      <c r="BF210" s="200">
        <f t="shared" si="55"/>
        <v>0</v>
      </c>
      <c r="BG210" s="200">
        <f t="shared" si="56"/>
        <v>0</v>
      </c>
      <c r="BH210" s="200">
        <f t="shared" si="57"/>
        <v>0</v>
      </c>
      <c r="BI210" s="200">
        <f t="shared" si="58"/>
        <v>0</v>
      </c>
      <c r="BJ210" s="20" t="s">
        <v>24</v>
      </c>
      <c r="BK210" s="200">
        <f t="shared" si="59"/>
        <v>0</v>
      </c>
      <c r="BL210" s="20" t="s">
        <v>190</v>
      </c>
      <c r="BM210" s="20" t="s">
        <v>518</v>
      </c>
    </row>
    <row r="211" spans="2:65" s="1" customFormat="1" ht="22.5" customHeight="1">
      <c r="B211" s="37"/>
      <c r="C211" s="206" t="s">
        <v>342</v>
      </c>
      <c r="D211" s="206" t="s">
        <v>187</v>
      </c>
      <c r="E211" s="207" t="s">
        <v>519</v>
      </c>
      <c r="F211" s="208" t="s">
        <v>520</v>
      </c>
      <c r="G211" s="209" t="s">
        <v>158</v>
      </c>
      <c r="H211" s="210">
        <v>4</v>
      </c>
      <c r="I211" s="211"/>
      <c r="J211" s="212">
        <f t="shared" si="50"/>
        <v>0</v>
      </c>
      <c r="K211" s="208" t="s">
        <v>22</v>
      </c>
      <c r="L211" s="213"/>
      <c r="M211" s="214" t="s">
        <v>22</v>
      </c>
      <c r="N211" s="215" t="s">
        <v>46</v>
      </c>
      <c r="O211" s="38"/>
      <c r="P211" s="198">
        <f t="shared" si="51"/>
        <v>0</v>
      </c>
      <c r="Q211" s="198">
        <v>0</v>
      </c>
      <c r="R211" s="198">
        <f t="shared" si="52"/>
        <v>0</v>
      </c>
      <c r="S211" s="198">
        <v>0</v>
      </c>
      <c r="T211" s="199">
        <f t="shared" si="53"/>
        <v>0</v>
      </c>
      <c r="AR211" s="20" t="s">
        <v>219</v>
      </c>
      <c r="AT211" s="20" t="s">
        <v>187</v>
      </c>
      <c r="AU211" s="20" t="s">
        <v>84</v>
      </c>
      <c r="AY211" s="20" t="s">
        <v>133</v>
      </c>
      <c r="BE211" s="200">
        <f t="shared" si="54"/>
        <v>0</v>
      </c>
      <c r="BF211" s="200">
        <f t="shared" si="55"/>
        <v>0</v>
      </c>
      <c r="BG211" s="200">
        <f t="shared" si="56"/>
        <v>0</v>
      </c>
      <c r="BH211" s="200">
        <f t="shared" si="57"/>
        <v>0</v>
      </c>
      <c r="BI211" s="200">
        <f t="shared" si="58"/>
        <v>0</v>
      </c>
      <c r="BJ211" s="20" t="s">
        <v>24</v>
      </c>
      <c r="BK211" s="200">
        <f t="shared" si="59"/>
        <v>0</v>
      </c>
      <c r="BL211" s="20" t="s">
        <v>190</v>
      </c>
      <c r="BM211" s="20" t="s">
        <v>521</v>
      </c>
    </row>
    <row r="212" spans="2:65" s="1" customFormat="1" ht="22.5" customHeight="1">
      <c r="B212" s="37"/>
      <c r="C212" s="206" t="s">
        <v>522</v>
      </c>
      <c r="D212" s="206" t="s">
        <v>187</v>
      </c>
      <c r="E212" s="207" t="s">
        <v>523</v>
      </c>
      <c r="F212" s="208" t="s">
        <v>524</v>
      </c>
      <c r="G212" s="209" t="s">
        <v>158</v>
      </c>
      <c r="H212" s="210">
        <v>22</v>
      </c>
      <c r="I212" s="211"/>
      <c r="J212" s="212">
        <f t="shared" si="50"/>
        <v>0</v>
      </c>
      <c r="K212" s="208" t="s">
        <v>22</v>
      </c>
      <c r="L212" s="213"/>
      <c r="M212" s="214" t="s">
        <v>22</v>
      </c>
      <c r="N212" s="215" t="s">
        <v>46</v>
      </c>
      <c r="O212" s="38"/>
      <c r="P212" s="198">
        <f t="shared" si="51"/>
        <v>0</v>
      </c>
      <c r="Q212" s="198">
        <v>0</v>
      </c>
      <c r="R212" s="198">
        <f t="shared" si="52"/>
        <v>0</v>
      </c>
      <c r="S212" s="198">
        <v>0</v>
      </c>
      <c r="T212" s="199">
        <f t="shared" si="53"/>
        <v>0</v>
      </c>
      <c r="AR212" s="20" t="s">
        <v>219</v>
      </c>
      <c r="AT212" s="20" t="s">
        <v>187</v>
      </c>
      <c r="AU212" s="20" t="s">
        <v>84</v>
      </c>
      <c r="AY212" s="20" t="s">
        <v>133</v>
      </c>
      <c r="BE212" s="200">
        <f t="shared" si="54"/>
        <v>0</v>
      </c>
      <c r="BF212" s="200">
        <f t="shared" si="55"/>
        <v>0</v>
      </c>
      <c r="BG212" s="200">
        <f t="shared" si="56"/>
        <v>0</v>
      </c>
      <c r="BH212" s="200">
        <f t="shared" si="57"/>
        <v>0</v>
      </c>
      <c r="BI212" s="200">
        <f t="shared" si="58"/>
        <v>0</v>
      </c>
      <c r="BJ212" s="20" t="s">
        <v>24</v>
      </c>
      <c r="BK212" s="200">
        <f t="shared" si="59"/>
        <v>0</v>
      </c>
      <c r="BL212" s="20" t="s">
        <v>190</v>
      </c>
      <c r="BM212" s="20" t="s">
        <v>525</v>
      </c>
    </row>
    <row r="213" spans="2:65" s="1" customFormat="1" ht="31.5" customHeight="1">
      <c r="B213" s="37"/>
      <c r="C213" s="206" t="s">
        <v>345</v>
      </c>
      <c r="D213" s="206" t="s">
        <v>187</v>
      </c>
      <c r="E213" s="207" t="s">
        <v>526</v>
      </c>
      <c r="F213" s="208" t="s">
        <v>527</v>
      </c>
      <c r="G213" s="209" t="s">
        <v>158</v>
      </c>
      <c r="H213" s="210">
        <v>24</v>
      </c>
      <c r="I213" s="211"/>
      <c r="J213" s="212">
        <f t="shared" si="50"/>
        <v>0</v>
      </c>
      <c r="K213" s="208" t="s">
        <v>22</v>
      </c>
      <c r="L213" s="213"/>
      <c r="M213" s="214" t="s">
        <v>22</v>
      </c>
      <c r="N213" s="215" t="s">
        <v>46</v>
      </c>
      <c r="O213" s="38"/>
      <c r="P213" s="198">
        <f t="shared" si="51"/>
        <v>0</v>
      </c>
      <c r="Q213" s="198">
        <v>0</v>
      </c>
      <c r="R213" s="198">
        <f t="shared" si="52"/>
        <v>0</v>
      </c>
      <c r="S213" s="198">
        <v>0</v>
      </c>
      <c r="T213" s="199">
        <f t="shared" si="53"/>
        <v>0</v>
      </c>
      <c r="AR213" s="20" t="s">
        <v>219</v>
      </c>
      <c r="AT213" s="20" t="s">
        <v>187</v>
      </c>
      <c r="AU213" s="20" t="s">
        <v>84</v>
      </c>
      <c r="AY213" s="20" t="s">
        <v>133</v>
      </c>
      <c r="BE213" s="200">
        <f t="shared" si="54"/>
        <v>0</v>
      </c>
      <c r="BF213" s="200">
        <f t="shared" si="55"/>
        <v>0</v>
      </c>
      <c r="BG213" s="200">
        <f t="shared" si="56"/>
        <v>0</v>
      </c>
      <c r="BH213" s="200">
        <f t="shared" si="57"/>
        <v>0</v>
      </c>
      <c r="BI213" s="200">
        <f t="shared" si="58"/>
        <v>0</v>
      </c>
      <c r="BJ213" s="20" t="s">
        <v>24</v>
      </c>
      <c r="BK213" s="200">
        <f t="shared" si="59"/>
        <v>0</v>
      </c>
      <c r="BL213" s="20" t="s">
        <v>190</v>
      </c>
      <c r="BM213" s="20" t="s">
        <v>528</v>
      </c>
    </row>
    <row r="214" spans="2:65" s="1" customFormat="1" ht="22.5" customHeight="1">
      <c r="B214" s="37"/>
      <c r="C214" s="206" t="s">
        <v>529</v>
      </c>
      <c r="D214" s="206" t="s">
        <v>187</v>
      </c>
      <c r="E214" s="207" t="s">
        <v>530</v>
      </c>
      <c r="F214" s="208" t="s">
        <v>531</v>
      </c>
      <c r="G214" s="209" t="s">
        <v>158</v>
      </c>
      <c r="H214" s="210">
        <v>31</v>
      </c>
      <c r="I214" s="211"/>
      <c r="J214" s="212">
        <f t="shared" si="50"/>
        <v>0</v>
      </c>
      <c r="K214" s="208" t="s">
        <v>22</v>
      </c>
      <c r="L214" s="213"/>
      <c r="M214" s="214" t="s">
        <v>22</v>
      </c>
      <c r="N214" s="215" t="s">
        <v>46</v>
      </c>
      <c r="O214" s="38"/>
      <c r="P214" s="198">
        <f t="shared" si="51"/>
        <v>0</v>
      </c>
      <c r="Q214" s="198">
        <v>0</v>
      </c>
      <c r="R214" s="198">
        <f t="shared" si="52"/>
        <v>0</v>
      </c>
      <c r="S214" s="198">
        <v>0</v>
      </c>
      <c r="T214" s="199">
        <f t="shared" si="53"/>
        <v>0</v>
      </c>
      <c r="AR214" s="20" t="s">
        <v>219</v>
      </c>
      <c r="AT214" s="20" t="s">
        <v>187</v>
      </c>
      <c r="AU214" s="20" t="s">
        <v>84</v>
      </c>
      <c r="AY214" s="20" t="s">
        <v>133</v>
      </c>
      <c r="BE214" s="200">
        <f t="shared" si="54"/>
        <v>0</v>
      </c>
      <c r="BF214" s="200">
        <f t="shared" si="55"/>
        <v>0</v>
      </c>
      <c r="BG214" s="200">
        <f t="shared" si="56"/>
        <v>0</v>
      </c>
      <c r="BH214" s="200">
        <f t="shared" si="57"/>
        <v>0</v>
      </c>
      <c r="BI214" s="200">
        <f t="shared" si="58"/>
        <v>0</v>
      </c>
      <c r="BJ214" s="20" t="s">
        <v>24</v>
      </c>
      <c r="BK214" s="200">
        <f t="shared" si="59"/>
        <v>0</v>
      </c>
      <c r="BL214" s="20" t="s">
        <v>190</v>
      </c>
      <c r="BM214" s="20" t="s">
        <v>532</v>
      </c>
    </row>
    <row r="215" spans="2:65" s="1" customFormat="1" ht="22.5" customHeight="1">
      <c r="B215" s="37"/>
      <c r="C215" s="206" t="s">
        <v>349</v>
      </c>
      <c r="D215" s="206" t="s">
        <v>187</v>
      </c>
      <c r="E215" s="207" t="s">
        <v>533</v>
      </c>
      <c r="F215" s="208" t="s">
        <v>534</v>
      </c>
      <c r="G215" s="209" t="s">
        <v>158</v>
      </c>
      <c r="H215" s="210">
        <v>4</v>
      </c>
      <c r="I215" s="211"/>
      <c r="J215" s="212">
        <f t="shared" si="50"/>
        <v>0</v>
      </c>
      <c r="K215" s="208" t="s">
        <v>22</v>
      </c>
      <c r="L215" s="213"/>
      <c r="M215" s="214" t="s">
        <v>22</v>
      </c>
      <c r="N215" s="215" t="s">
        <v>46</v>
      </c>
      <c r="O215" s="38"/>
      <c r="P215" s="198">
        <f t="shared" si="51"/>
        <v>0</v>
      </c>
      <c r="Q215" s="198">
        <v>0</v>
      </c>
      <c r="R215" s="198">
        <f t="shared" si="52"/>
        <v>0</v>
      </c>
      <c r="S215" s="198">
        <v>0</v>
      </c>
      <c r="T215" s="199">
        <f t="shared" si="53"/>
        <v>0</v>
      </c>
      <c r="AR215" s="20" t="s">
        <v>219</v>
      </c>
      <c r="AT215" s="20" t="s">
        <v>187</v>
      </c>
      <c r="AU215" s="20" t="s">
        <v>84</v>
      </c>
      <c r="AY215" s="20" t="s">
        <v>133</v>
      </c>
      <c r="BE215" s="200">
        <f t="shared" si="54"/>
        <v>0</v>
      </c>
      <c r="BF215" s="200">
        <f t="shared" si="55"/>
        <v>0</v>
      </c>
      <c r="BG215" s="200">
        <f t="shared" si="56"/>
        <v>0</v>
      </c>
      <c r="BH215" s="200">
        <f t="shared" si="57"/>
        <v>0</v>
      </c>
      <c r="BI215" s="200">
        <f t="shared" si="58"/>
        <v>0</v>
      </c>
      <c r="BJ215" s="20" t="s">
        <v>24</v>
      </c>
      <c r="BK215" s="200">
        <f t="shared" si="59"/>
        <v>0</v>
      </c>
      <c r="BL215" s="20" t="s">
        <v>190</v>
      </c>
      <c r="BM215" s="20" t="s">
        <v>535</v>
      </c>
    </row>
    <row r="216" spans="2:65" s="1" customFormat="1" ht="22.5" customHeight="1">
      <c r="B216" s="37"/>
      <c r="C216" s="206" t="s">
        <v>536</v>
      </c>
      <c r="D216" s="206" t="s">
        <v>187</v>
      </c>
      <c r="E216" s="207" t="s">
        <v>537</v>
      </c>
      <c r="F216" s="208" t="s">
        <v>538</v>
      </c>
      <c r="G216" s="209" t="s">
        <v>158</v>
      </c>
      <c r="H216" s="210">
        <v>26</v>
      </c>
      <c r="I216" s="211"/>
      <c r="J216" s="212">
        <f t="shared" si="50"/>
        <v>0</v>
      </c>
      <c r="K216" s="208" t="s">
        <v>22</v>
      </c>
      <c r="L216" s="213"/>
      <c r="M216" s="214" t="s">
        <v>22</v>
      </c>
      <c r="N216" s="215" t="s">
        <v>46</v>
      </c>
      <c r="O216" s="38"/>
      <c r="P216" s="198">
        <f t="shared" si="51"/>
        <v>0</v>
      </c>
      <c r="Q216" s="198">
        <v>0</v>
      </c>
      <c r="R216" s="198">
        <f t="shared" si="52"/>
        <v>0</v>
      </c>
      <c r="S216" s="198">
        <v>0</v>
      </c>
      <c r="T216" s="199">
        <f t="shared" si="53"/>
        <v>0</v>
      </c>
      <c r="AR216" s="20" t="s">
        <v>219</v>
      </c>
      <c r="AT216" s="20" t="s">
        <v>187</v>
      </c>
      <c r="AU216" s="20" t="s">
        <v>84</v>
      </c>
      <c r="AY216" s="20" t="s">
        <v>133</v>
      </c>
      <c r="BE216" s="200">
        <f t="shared" si="54"/>
        <v>0</v>
      </c>
      <c r="BF216" s="200">
        <f t="shared" si="55"/>
        <v>0</v>
      </c>
      <c r="BG216" s="200">
        <f t="shared" si="56"/>
        <v>0</v>
      </c>
      <c r="BH216" s="200">
        <f t="shared" si="57"/>
        <v>0</v>
      </c>
      <c r="BI216" s="200">
        <f t="shared" si="58"/>
        <v>0</v>
      </c>
      <c r="BJ216" s="20" t="s">
        <v>24</v>
      </c>
      <c r="BK216" s="200">
        <f t="shared" si="59"/>
        <v>0</v>
      </c>
      <c r="BL216" s="20" t="s">
        <v>190</v>
      </c>
      <c r="BM216" s="20" t="s">
        <v>539</v>
      </c>
    </row>
    <row r="217" spans="2:65" s="1" customFormat="1" ht="22.5" customHeight="1">
      <c r="B217" s="37"/>
      <c r="C217" s="206" t="s">
        <v>352</v>
      </c>
      <c r="D217" s="206" t="s">
        <v>187</v>
      </c>
      <c r="E217" s="207" t="s">
        <v>540</v>
      </c>
      <c r="F217" s="208" t="s">
        <v>541</v>
      </c>
      <c r="G217" s="209" t="s">
        <v>185</v>
      </c>
      <c r="H217" s="210">
        <v>3</v>
      </c>
      <c r="I217" s="211"/>
      <c r="J217" s="212">
        <f t="shared" si="50"/>
        <v>0</v>
      </c>
      <c r="K217" s="208" t="s">
        <v>22</v>
      </c>
      <c r="L217" s="213"/>
      <c r="M217" s="214" t="s">
        <v>22</v>
      </c>
      <c r="N217" s="215" t="s">
        <v>46</v>
      </c>
      <c r="O217" s="38"/>
      <c r="P217" s="198">
        <f t="shared" si="51"/>
        <v>0</v>
      </c>
      <c r="Q217" s="198">
        <v>0</v>
      </c>
      <c r="R217" s="198">
        <f t="shared" si="52"/>
        <v>0</v>
      </c>
      <c r="S217" s="198">
        <v>0</v>
      </c>
      <c r="T217" s="199">
        <f t="shared" si="53"/>
        <v>0</v>
      </c>
      <c r="AR217" s="20" t="s">
        <v>219</v>
      </c>
      <c r="AT217" s="20" t="s">
        <v>187</v>
      </c>
      <c r="AU217" s="20" t="s">
        <v>84</v>
      </c>
      <c r="AY217" s="20" t="s">
        <v>133</v>
      </c>
      <c r="BE217" s="200">
        <f t="shared" si="54"/>
        <v>0</v>
      </c>
      <c r="BF217" s="200">
        <f t="shared" si="55"/>
        <v>0</v>
      </c>
      <c r="BG217" s="200">
        <f t="shared" si="56"/>
        <v>0</v>
      </c>
      <c r="BH217" s="200">
        <f t="shared" si="57"/>
        <v>0</v>
      </c>
      <c r="BI217" s="200">
        <f t="shared" si="58"/>
        <v>0</v>
      </c>
      <c r="BJ217" s="20" t="s">
        <v>24</v>
      </c>
      <c r="BK217" s="200">
        <f t="shared" si="59"/>
        <v>0</v>
      </c>
      <c r="BL217" s="20" t="s">
        <v>190</v>
      </c>
      <c r="BM217" s="20" t="s">
        <v>542</v>
      </c>
    </row>
    <row r="218" spans="2:65" s="1" customFormat="1" ht="22.5" customHeight="1">
      <c r="B218" s="37"/>
      <c r="C218" s="206" t="s">
        <v>543</v>
      </c>
      <c r="D218" s="206" t="s">
        <v>187</v>
      </c>
      <c r="E218" s="207" t="s">
        <v>544</v>
      </c>
      <c r="F218" s="208" t="s">
        <v>545</v>
      </c>
      <c r="G218" s="209" t="s">
        <v>185</v>
      </c>
      <c r="H218" s="210">
        <v>1</v>
      </c>
      <c r="I218" s="211"/>
      <c r="J218" s="212">
        <f t="shared" si="50"/>
        <v>0</v>
      </c>
      <c r="K218" s="208" t="s">
        <v>22</v>
      </c>
      <c r="L218" s="213"/>
      <c r="M218" s="214" t="s">
        <v>22</v>
      </c>
      <c r="N218" s="215" t="s">
        <v>46</v>
      </c>
      <c r="O218" s="38"/>
      <c r="P218" s="198">
        <f t="shared" si="51"/>
        <v>0</v>
      </c>
      <c r="Q218" s="198">
        <v>0</v>
      </c>
      <c r="R218" s="198">
        <f t="shared" si="52"/>
        <v>0</v>
      </c>
      <c r="S218" s="198">
        <v>0</v>
      </c>
      <c r="T218" s="199">
        <f t="shared" si="53"/>
        <v>0</v>
      </c>
      <c r="AR218" s="20" t="s">
        <v>219</v>
      </c>
      <c r="AT218" s="20" t="s">
        <v>187</v>
      </c>
      <c r="AU218" s="20" t="s">
        <v>84</v>
      </c>
      <c r="AY218" s="20" t="s">
        <v>133</v>
      </c>
      <c r="BE218" s="200">
        <f t="shared" si="54"/>
        <v>0</v>
      </c>
      <c r="BF218" s="200">
        <f t="shared" si="55"/>
        <v>0</v>
      </c>
      <c r="BG218" s="200">
        <f t="shared" si="56"/>
        <v>0</v>
      </c>
      <c r="BH218" s="200">
        <f t="shared" si="57"/>
        <v>0</v>
      </c>
      <c r="BI218" s="200">
        <f t="shared" si="58"/>
        <v>0</v>
      </c>
      <c r="BJ218" s="20" t="s">
        <v>24</v>
      </c>
      <c r="BK218" s="200">
        <f t="shared" si="59"/>
        <v>0</v>
      </c>
      <c r="BL218" s="20" t="s">
        <v>190</v>
      </c>
      <c r="BM218" s="20" t="s">
        <v>546</v>
      </c>
    </row>
    <row r="219" spans="2:65" s="1" customFormat="1" ht="22.5" customHeight="1">
      <c r="B219" s="37"/>
      <c r="C219" s="206" t="s">
        <v>356</v>
      </c>
      <c r="D219" s="206" t="s">
        <v>187</v>
      </c>
      <c r="E219" s="207" t="s">
        <v>547</v>
      </c>
      <c r="F219" s="208" t="s">
        <v>548</v>
      </c>
      <c r="G219" s="209" t="s">
        <v>185</v>
      </c>
      <c r="H219" s="210">
        <v>3</v>
      </c>
      <c r="I219" s="211"/>
      <c r="J219" s="212">
        <f t="shared" si="50"/>
        <v>0</v>
      </c>
      <c r="K219" s="208" t="s">
        <v>22</v>
      </c>
      <c r="L219" s="213"/>
      <c r="M219" s="214" t="s">
        <v>22</v>
      </c>
      <c r="N219" s="215" t="s">
        <v>46</v>
      </c>
      <c r="O219" s="38"/>
      <c r="P219" s="198">
        <f t="shared" si="51"/>
        <v>0</v>
      </c>
      <c r="Q219" s="198">
        <v>0</v>
      </c>
      <c r="R219" s="198">
        <f t="shared" si="52"/>
        <v>0</v>
      </c>
      <c r="S219" s="198">
        <v>0</v>
      </c>
      <c r="T219" s="199">
        <f t="shared" si="53"/>
        <v>0</v>
      </c>
      <c r="AR219" s="20" t="s">
        <v>219</v>
      </c>
      <c r="AT219" s="20" t="s">
        <v>187</v>
      </c>
      <c r="AU219" s="20" t="s">
        <v>84</v>
      </c>
      <c r="AY219" s="20" t="s">
        <v>133</v>
      </c>
      <c r="BE219" s="200">
        <f t="shared" si="54"/>
        <v>0</v>
      </c>
      <c r="BF219" s="200">
        <f t="shared" si="55"/>
        <v>0</v>
      </c>
      <c r="BG219" s="200">
        <f t="shared" si="56"/>
        <v>0</v>
      </c>
      <c r="BH219" s="200">
        <f t="shared" si="57"/>
        <v>0</v>
      </c>
      <c r="BI219" s="200">
        <f t="shared" si="58"/>
        <v>0</v>
      </c>
      <c r="BJ219" s="20" t="s">
        <v>24</v>
      </c>
      <c r="BK219" s="200">
        <f t="shared" si="59"/>
        <v>0</v>
      </c>
      <c r="BL219" s="20" t="s">
        <v>190</v>
      </c>
      <c r="BM219" s="20" t="s">
        <v>549</v>
      </c>
    </row>
    <row r="220" spans="2:65" s="1" customFormat="1" ht="22.5" customHeight="1">
      <c r="B220" s="37"/>
      <c r="C220" s="206" t="s">
        <v>550</v>
      </c>
      <c r="D220" s="206" t="s">
        <v>187</v>
      </c>
      <c r="E220" s="207" t="s">
        <v>551</v>
      </c>
      <c r="F220" s="208" t="s">
        <v>552</v>
      </c>
      <c r="G220" s="209" t="s">
        <v>185</v>
      </c>
      <c r="H220" s="210">
        <v>4</v>
      </c>
      <c r="I220" s="211"/>
      <c r="J220" s="212">
        <f t="shared" si="50"/>
        <v>0</v>
      </c>
      <c r="K220" s="208" t="s">
        <v>22</v>
      </c>
      <c r="L220" s="213"/>
      <c r="M220" s="214" t="s">
        <v>22</v>
      </c>
      <c r="N220" s="215" t="s">
        <v>46</v>
      </c>
      <c r="O220" s="38"/>
      <c r="P220" s="198">
        <f t="shared" si="51"/>
        <v>0</v>
      </c>
      <c r="Q220" s="198">
        <v>0</v>
      </c>
      <c r="R220" s="198">
        <f t="shared" si="52"/>
        <v>0</v>
      </c>
      <c r="S220" s="198">
        <v>0</v>
      </c>
      <c r="T220" s="199">
        <f t="shared" si="53"/>
        <v>0</v>
      </c>
      <c r="AR220" s="20" t="s">
        <v>219</v>
      </c>
      <c r="AT220" s="20" t="s">
        <v>187</v>
      </c>
      <c r="AU220" s="20" t="s">
        <v>84</v>
      </c>
      <c r="AY220" s="20" t="s">
        <v>133</v>
      </c>
      <c r="BE220" s="200">
        <f t="shared" si="54"/>
        <v>0</v>
      </c>
      <c r="BF220" s="200">
        <f t="shared" si="55"/>
        <v>0</v>
      </c>
      <c r="BG220" s="200">
        <f t="shared" si="56"/>
        <v>0</v>
      </c>
      <c r="BH220" s="200">
        <f t="shared" si="57"/>
        <v>0</v>
      </c>
      <c r="BI220" s="200">
        <f t="shared" si="58"/>
        <v>0</v>
      </c>
      <c r="BJ220" s="20" t="s">
        <v>24</v>
      </c>
      <c r="BK220" s="200">
        <f t="shared" si="59"/>
        <v>0</v>
      </c>
      <c r="BL220" s="20" t="s">
        <v>190</v>
      </c>
      <c r="BM220" s="20" t="s">
        <v>553</v>
      </c>
    </row>
    <row r="221" spans="2:65" s="1" customFormat="1" ht="22.5" customHeight="1">
      <c r="B221" s="37"/>
      <c r="C221" s="189" t="s">
        <v>360</v>
      </c>
      <c r="D221" s="189" t="s">
        <v>137</v>
      </c>
      <c r="E221" s="190" t="s">
        <v>554</v>
      </c>
      <c r="F221" s="191" t="s">
        <v>555</v>
      </c>
      <c r="G221" s="192" t="s">
        <v>158</v>
      </c>
      <c r="H221" s="193">
        <v>13</v>
      </c>
      <c r="I221" s="194"/>
      <c r="J221" s="195">
        <f t="shared" si="50"/>
        <v>0</v>
      </c>
      <c r="K221" s="191" t="s">
        <v>22</v>
      </c>
      <c r="L221" s="57"/>
      <c r="M221" s="196" t="s">
        <v>22</v>
      </c>
      <c r="N221" s="197" t="s">
        <v>46</v>
      </c>
      <c r="O221" s="38"/>
      <c r="P221" s="198">
        <f t="shared" si="51"/>
        <v>0</v>
      </c>
      <c r="Q221" s="198">
        <v>0</v>
      </c>
      <c r="R221" s="198">
        <f t="shared" si="52"/>
        <v>0</v>
      </c>
      <c r="S221" s="198">
        <v>0</v>
      </c>
      <c r="T221" s="199">
        <f t="shared" si="53"/>
        <v>0</v>
      </c>
      <c r="AR221" s="20" t="s">
        <v>190</v>
      </c>
      <c r="AT221" s="20" t="s">
        <v>137</v>
      </c>
      <c r="AU221" s="20" t="s">
        <v>84</v>
      </c>
      <c r="AY221" s="20" t="s">
        <v>133</v>
      </c>
      <c r="BE221" s="200">
        <f t="shared" si="54"/>
        <v>0</v>
      </c>
      <c r="BF221" s="200">
        <f t="shared" si="55"/>
        <v>0</v>
      </c>
      <c r="BG221" s="200">
        <f t="shared" si="56"/>
        <v>0</v>
      </c>
      <c r="BH221" s="200">
        <f t="shared" si="57"/>
        <v>0</v>
      </c>
      <c r="BI221" s="200">
        <f t="shared" si="58"/>
        <v>0</v>
      </c>
      <c r="BJ221" s="20" t="s">
        <v>24</v>
      </c>
      <c r="BK221" s="200">
        <f t="shared" si="59"/>
        <v>0</v>
      </c>
      <c r="BL221" s="20" t="s">
        <v>190</v>
      </c>
      <c r="BM221" s="20" t="s">
        <v>556</v>
      </c>
    </row>
    <row r="222" spans="2:65" s="1" customFormat="1" ht="22.5" customHeight="1">
      <c r="B222" s="37"/>
      <c r="C222" s="206" t="s">
        <v>557</v>
      </c>
      <c r="D222" s="206" t="s">
        <v>187</v>
      </c>
      <c r="E222" s="207" t="s">
        <v>558</v>
      </c>
      <c r="F222" s="208" t="s">
        <v>559</v>
      </c>
      <c r="G222" s="209" t="s">
        <v>158</v>
      </c>
      <c r="H222" s="210">
        <v>6</v>
      </c>
      <c r="I222" s="211"/>
      <c r="J222" s="212">
        <f t="shared" si="50"/>
        <v>0</v>
      </c>
      <c r="K222" s="208" t="s">
        <v>22</v>
      </c>
      <c r="L222" s="213"/>
      <c r="M222" s="214" t="s">
        <v>22</v>
      </c>
      <c r="N222" s="215" t="s">
        <v>46</v>
      </c>
      <c r="O222" s="38"/>
      <c r="P222" s="198">
        <f t="shared" si="51"/>
        <v>0</v>
      </c>
      <c r="Q222" s="198">
        <v>0</v>
      </c>
      <c r="R222" s="198">
        <f t="shared" si="52"/>
        <v>0</v>
      </c>
      <c r="S222" s="198">
        <v>0</v>
      </c>
      <c r="T222" s="199">
        <f t="shared" si="53"/>
        <v>0</v>
      </c>
      <c r="AR222" s="20" t="s">
        <v>219</v>
      </c>
      <c r="AT222" s="20" t="s">
        <v>187</v>
      </c>
      <c r="AU222" s="20" t="s">
        <v>84</v>
      </c>
      <c r="AY222" s="20" t="s">
        <v>133</v>
      </c>
      <c r="BE222" s="200">
        <f t="shared" si="54"/>
        <v>0</v>
      </c>
      <c r="BF222" s="200">
        <f t="shared" si="55"/>
        <v>0</v>
      </c>
      <c r="BG222" s="200">
        <f t="shared" si="56"/>
        <v>0</v>
      </c>
      <c r="BH222" s="200">
        <f t="shared" si="57"/>
        <v>0</v>
      </c>
      <c r="BI222" s="200">
        <f t="shared" si="58"/>
        <v>0</v>
      </c>
      <c r="BJ222" s="20" t="s">
        <v>24</v>
      </c>
      <c r="BK222" s="200">
        <f t="shared" si="59"/>
        <v>0</v>
      </c>
      <c r="BL222" s="20" t="s">
        <v>190</v>
      </c>
      <c r="BM222" s="20" t="s">
        <v>560</v>
      </c>
    </row>
    <row r="223" spans="2:65" s="1" customFormat="1" ht="22.5" customHeight="1">
      <c r="B223" s="37"/>
      <c r="C223" s="206" t="s">
        <v>364</v>
      </c>
      <c r="D223" s="206" t="s">
        <v>187</v>
      </c>
      <c r="E223" s="207" t="s">
        <v>561</v>
      </c>
      <c r="F223" s="208" t="s">
        <v>562</v>
      </c>
      <c r="G223" s="209" t="s">
        <v>158</v>
      </c>
      <c r="H223" s="210">
        <v>9</v>
      </c>
      <c r="I223" s="211"/>
      <c r="J223" s="212">
        <f t="shared" si="50"/>
        <v>0</v>
      </c>
      <c r="K223" s="208" t="s">
        <v>22</v>
      </c>
      <c r="L223" s="213"/>
      <c r="M223" s="214" t="s">
        <v>22</v>
      </c>
      <c r="N223" s="215" t="s">
        <v>46</v>
      </c>
      <c r="O223" s="38"/>
      <c r="P223" s="198">
        <f t="shared" si="51"/>
        <v>0</v>
      </c>
      <c r="Q223" s="198">
        <v>0</v>
      </c>
      <c r="R223" s="198">
        <f t="shared" si="52"/>
        <v>0</v>
      </c>
      <c r="S223" s="198">
        <v>0</v>
      </c>
      <c r="T223" s="199">
        <f t="shared" si="53"/>
        <v>0</v>
      </c>
      <c r="AR223" s="20" t="s">
        <v>219</v>
      </c>
      <c r="AT223" s="20" t="s">
        <v>187</v>
      </c>
      <c r="AU223" s="20" t="s">
        <v>84</v>
      </c>
      <c r="AY223" s="20" t="s">
        <v>133</v>
      </c>
      <c r="BE223" s="200">
        <f t="shared" si="54"/>
        <v>0</v>
      </c>
      <c r="BF223" s="200">
        <f t="shared" si="55"/>
        <v>0</v>
      </c>
      <c r="BG223" s="200">
        <f t="shared" si="56"/>
        <v>0</v>
      </c>
      <c r="BH223" s="200">
        <f t="shared" si="57"/>
        <v>0</v>
      </c>
      <c r="BI223" s="200">
        <f t="shared" si="58"/>
        <v>0</v>
      </c>
      <c r="BJ223" s="20" t="s">
        <v>24</v>
      </c>
      <c r="BK223" s="200">
        <f t="shared" si="59"/>
        <v>0</v>
      </c>
      <c r="BL223" s="20" t="s">
        <v>190</v>
      </c>
      <c r="BM223" s="20" t="s">
        <v>563</v>
      </c>
    </row>
    <row r="224" spans="2:65" s="1" customFormat="1" ht="22.5" customHeight="1">
      <c r="B224" s="37"/>
      <c r="C224" s="189" t="s">
        <v>564</v>
      </c>
      <c r="D224" s="189" t="s">
        <v>137</v>
      </c>
      <c r="E224" s="190" t="s">
        <v>565</v>
      </c>
      <c r="F224" s="191" t="s">
        <v>566</v>
      </c>
      <c r="G224" s="192" t="s">
        <v>567</v>
      </c>
      <c r="H224" s="193">
        <v>1</v>
      </c>
      <c r="I224" s="194"/>
      <c r="J224" s="195">
        <f t="shared" si="50"/>
        <v>0</v>
      </c>
      <c r="K224" s="191" t="s">
        <v>22</v>
      </c>
      <c r="L224" s="57"/>
      <c r="M224" s="196" t="s">
        <v>22</v>
      </c>
      <c r="N224" s="197" t="s">
        <v>46</v>
      </c>
      <c r="O224" s="38"/>
      <c r="P224" s="198">
        <f t="shared" si="51"/>
        <v>0</v>
      </c>
      <c r="Q224" s="198">
        <v>0</v>
      </c>
      <c r="R224" s="198">
        <f t="shared" si="52"/>
        <v>0</v>
      </c>
      <c r="S224" s="198">
        <v>0</v>
      </c>
      <c r="T224" s="199">
        <f t="shared" si="53"/>
        <v>0</v>
      </c>
      <c r="AR224" s="20" t="s">
        <v>190</v>
      </c>
      <c r="AT224" s="20" t="s">
        <v>137</v>
      </c>
      <c r="AU224" s="20" t="s">
        <v>84</v>
      </c>
      <c r="AY224" s="20" t="s">
        <v>133</v>
      </c>
      <c r="BE224" s="200">
        <f t="shared" si="54"/>
        <v>0</v>
      </c>
      <c r="BF224" s="200">
        <f t="shared" si="55"/>
        <v>0</v>
      </c>
      <c r="BG224" s="200">
        <f t="shared" si="56"/>
        <v>0</v>
      </c>
      <c r="BH224" s="200">
        <f t="shared" si="57"/>
        <v>0</v>
      </c>
      <c r="BI224" s="200">
        <f t="shared" si="58"/>
        <v>0</v>
      </c>
      <c r="BJ224" s="20" t="s">
        <v>24</v>
      </c>
      <c r="BK224" s="200">
        <f t="shared" si="59"/>
        <v>0</v>
      </c>
      <c r="BL224" s="20" t="s">
        <v>190</v>
      </c>
      <c r="BM224" s="20" t="s">
        <v>568</v>
      </c>
    </row>
    <row r="225" spans="2:65" s="1" customFormat="1" ht="22.5" customHeight="1">
      <c r="B225" s="37"/>
      <c r="C225" s="189" t="s">
        <v>367</v>
      </c>
      <c r="D225" s="189" t="s">
        <v>137</v>
      </c>
      <c r="E225" s="190" t="s">
        <v>569</v>
      </c>
      <c r="F225" s="191" t="s">
        <v>570</v>
      </c>
      <c r="G225" s="192" t="s">
        <v>567</v>
      </c>
      <c r="H225" s="193">
        <v>1</v>
      </c>
      <c r="I225" s="194"/>
      <c r="J225" s="195">
        <f t="shared" si="50"/>
        <v>0</v>
      </c>
      <c r="K225" s="191" t="s">
        <v>22</v>
      </c>
      <c r="L225" s="57"/>
      <c r="M225" s="196" t="s">
        <v>22</v>
      </c>
      <c r="N225" s="197" t="s">
        <v>46</v>
      </c>
      <c r="O225" s="38"/>
      <c r="P225" s="198">
        <f t="shared" si="51"/>
        <v>0</v>
      </c>
      <c r="Q225" s="198">
        <v>0</v>
      </c>
      <c r="R225" s="198">
        <f t="shared" si="52"/>
        <v>0</v>
      </c>
      <c r="S225" s="198">
        <v>0</v>
      </c>
      <c r="T225" s="199">
        <f t="shared" si="53"/>
        <v>0</v>
      </c>
      <c r="AR225" s="20" t="s">
        <v>190</v>
      </c>
      <c r="AT225" s="20" t="s">
        <v>137</v>
      </c>
      <c r="AU225" s="20" t="s">
        <v>84</v>
      </c>
      <c r="AY225" s="20" t="s">
        <v>133</v>
      </c>
      <c r="BE225" s="200">
        <f t="shared" si="54"/>
        <v>0</v>
      </c>
      <c r="BF225" s="200">
        <f t="shared" si="55"/>
        <v>0</v>
      </c>
      <c r="BG225" s="200">
        <f t="shared" si="56"/>
        <v>0</v>
      </c>
      <c r="BH225" s="200">
        <f t="shared" si="57"/>
        <v>0</v>
      </c>
      <c r="BI225" s="200">
        <f t="shared" si="58"/>
        <v>0</v>
      </c>
      <c r="BJ225" s="20" t="s">
        <v>24</v>
      </c>
      <c r="BK225" s="200">
        <f t="shared" si="59"/>
        <v>0</v>
      </c>
      <c r="BL225" s="20" t="s">
        <v>190</v>
      </c>
      <c r="BM225" s="20" t="s">
        <v>571</v>
      </c>
    </row>
    <row r="226" spans="2:63" s="10" customFormat="1" ht="29.85" customHeight="1">
      <c r="B226" s="172"/>
      <c r="C226" s="173"/>
      <c r="D226" s="186" t="s">
        <v>74</v>
      </c>
      <c r="E226" s="187" t="s">
        <v>572</v>
      </c>
      <c r="F226" s="187" t="s">
        <v>573</v>
      </c>
      <c r="G226" s="173"/>
      <c r="H226" s="173"/>
      <c r="I226" s="176"/>
      <c r="J226" s="188">
        <f>BK226</f>
        <v>0</v>
      </c>
      <c r="K226" s="173"/>
      <c r="L226" s="178"/>
      <c r="M226" s="179"/>
      <c r="N226" s="180"/>
      <c r="O226" s="180"/>
      <c r="P226" s="181">
        <f>SUM(P227:P233)</f>
        <v>0</v>
      </c>
      <c r="Q226" s="180"/>
      <c r="R226" s="181">
        <f>SUM(R227:R233)</f>
        <v>0</v>
      </c>
      <c r="S226" s="180"/>
      <c r="T226" s="182">
        <f>SUM(T227:T233)</f>
        <v>0</v>
      </c>
      <c r="AR226" s="183" t="s">
        <v>84</v>
      </c>
      <c r="AT226" s="184" t="s">
        <v>74</v>
      </c>
      <c r="AU226" s="184" t="s">
        <v>24</v>
      </c>
      <c r="AY226" s="183" t="s">
        <v>133</v>
      </c>
      <c r="BK226" s="185">
        <f>SUM(BK227:BK233)</f>
        <v>0</v>
      </c>
    </row>
    <row r="227" spans="2:65" s="1" customFormat="1" ht="22.5" customHeight="1">
      <c r="B227" s="37"/>
      <c r="C227" s="189" t="s">
        <v>574</v>
      </c>
      <c r="D227" s="189" t="s">
        <v>137</v>
      </c>
      <c r="E227" s="190" t="s">
        <v>575</v>
      </c>
      <c r="F227" s="191" t="s">
        <v>576</v>
      </c>
      <c r="G227" s="192" t="s">
        <v>166</v>
      </c>
      <c r="H227" s="193">
        <v>20</v>
      </c>
      <c r="I227" s="194"/>
      <c r="J227" s="195">
        <f aca="true" t="shared" si="60" ref="J227:J233">ROUND(I227*H227,2)</f>
        <v>0</v>
      </c>
      <c r="K227" s="191" t="s">
        <v>22</v>
      </c>
      <c r="L227" s="57"/>
      <c r="M227" s="196" t="s">
        <v>22</v>
      </c>
      <c r="N227" s="197" t="s">
        <v>46</v>
      </c>
      <c r="O227" s="38"/>
      <c r="P227" s="198">
        <f aca="true" t="shared" si="61" ref="P227:P233">O227*H227</f>
        <v>0</v>
      </c>
      <c r="Q227" s="198">
        <v>0</v>
      </c>
      <c r="R227" s="198">
        <f aca="true" t="shared" si="62" ref="R227:R233">Q227*H227</f>
        <v>0</v>
      </c>
      <c r="S227" s="198">
        <v>0</v>
      </c>
      <c r="T227" s="199">
        <f aca="true" t="shared" si="63" ref="T227:T233">S227*H227</f>
        <v>0</v>
      </c>
      <c r="AR227" s="20" t="s">
        <v>190</v>
      </c>
      <c r="AT227" s="20" t="s">
        <v>137</v>
      </c>
      <c r="AU227" s="20" t="s">
        <v>84</v>
      </c>
      <c r="AY227" s="20" t="s">
        <v>133</v>
      </c>
      <c r="BE227" s="200">
        <f aca="true" t="shared" si="64" ref="BE227:BE233">IF(N227="základní",J227,0)</f>
        <v>0</v>
      </c>
      <c r="BF227" s="200">
        <f aca="true" t="shared" si="65" ref="BF227:BF233">IF(N227="snížená",J227,0)</f>
        <v>0</v>
      </c>
      <c r="BG227" s="200">
        <f aca="true" t="shared" si="66" ref="BG227:BG233">IF(N227="zákl. přenesená",J227,0)</f>
        <v>0</v>
      </c>
      <c r="BH227" s="200">
        <f aca="true" t="shared" si="67" ref="BH227:BH233">IF(N227="sníž. přenesená",J227,0)</f>
        <v>0</v>
      </c>
      <c r="BI227" s="200">
        <f aca="true" t="shared" si="68" ref="BI227:BI233">IF(N227="nulová",J227,0)</f>
        <v>0</v>
      </c>
      <c r="BJ227" s="20" t="s">
        <v>24</v>
      </c>
      <c r="BK227" s="200">
        <f aca="true" t="shared" si="69" ref="BK227:BK233">ROUND(I227*H227,2)</f>
        <v>0</v>
      </c>
      <c r="BL227" s="20" t="s">
        <v>190</v>
      </c>
      <c r="BM227" s="20" t="s">
        <v>577</v>
      </c>
    </row>
    <row r="228" spans="2:65" s="1" customFormat="1" ht="22.5" customHeight="1">
      <c r="B228" s="37"/>
      <c r="C228" s="206" t="s">
        <v>371</v>
      </c>
      <c r="D228" s="206" t="s">
        <v>187</v>
      </c>
      <c r="E228" s="207" t="s">
        <v>578</v>
      </c>
      <c r="F228" s="208" t="s">
        <v>576</v>
      </c>
      <c r="G228" s="209" t="s">
        <v>166</v>
      </c>
      <c r="H228" s="210">
        <v>20</v>
      </c>
      <c r="I228" s="211"/>
      <c r="J228" s="212">
        <f t="shared" si="60"/>
        <v>0</v>
      </c>
      <c r="K228" s="208" t="s">
        <v>22</v>
      </c>
      <c r="L228" s="213"/>
      <c r="M228" s="214" t="s">
        <v>22</v>
      </c>
      <c r="N228" s="215" t="s">
        <v>46</v>
      </c>
      <c r="O228" s="38"/>
      <c r="P228" s="198">
        <f t="shared" si="61"/>
        <v>0</v>
      </c>
      <c r="Q228" s="198">
        <v>0</v>
      </c>
      <c r="R228" s="198">
        <f t="shared" si="62"/>
        <v>0</v>
      </c>
      <c r="S228" s="198">
        <v>0</v>
      </c>
      <c r="T228" s="199">
        <f t="shared" si="63"/>
        <v>0</v>
      </c>
      <c r="AR228" s="20" t="s">
        <v>219</v>
      </c>
      <c r="AT228" s="20" t="s">
        <v>187</v>
      </c>
      <c r="AU228" s="20" t="s">
        <v>84</v>
      </c>
      <c r="AY228" s="20" t="s">
        <v>133</v>
      </c>
      <c r="BE228" s="200">
        <f t="shared" si="64"/>
        <v>0</v>
      </c>
      <c r="BF228" s="200">
        <f t="shared" si="65"/>
        <v>0</v>
      </c>
      <c r="BG228" s="200">
        <f t="shared" si="66"/>
        <v>0</v>
      </c>
      <c r="BH228" s="200">
        <f t="shared" si="67"/>
        <v>0</v>
      </c>
      <c r="BI228" s="200">
        <f t="shared" si="68"/>
        <v>0</v>
      </c>
      <c r="BJ228" s="20" t="s">
        <v>24</v>
      </c>
      <c r="BK228" s="200">
        <f t="shared" si="69"/>
        <v>0</v>
      </c>
      <c r="BL228" s="20" t="s">
        <v>190</v>
      </c>
      <c r="BM228" s="20" t="s">
        <v>579</v>
      </c>
    </row>
    <row r="229" spans="2:65" s="1" customFormat="1" ht="22.5" customHeight="1">
      <c r="B229" s="37"/>
      <c r="C229" s="189" t="s">
        <v>580</v>
      </c>
      <c r="D229" s="189" t="s">
        <v>137</v>
      </c>
      <c r="E229" s="190" t="s">
        <v>581</v>
      </c>
      <c r="F229" s="191" t="s">
        <v>582</v>
      </c>
      <c r="G229" s="192" t="s">
        <v>185</v>
      </c>
      <c r="H229" s="193">
        <v>4</v>
      </c>
      <c r="I229" s="194"/>
      <c r="J229" s="195">
        <f t="shared" si="60"/>
        <v>0</v>
      </c>
      <c r="K229" s="191" t="s">
        <v>22</v>
      </c>
      <c r="L229" s="57"/>
      <c r="M229" s="196" t="s">
        <v>22</v>
      </c>
      <c r="N229" s="197" t="s">
        <v>46</v>
      </c>
      <c r="O229" s="38"/>
      <c r="P229" s="198">
        <f t="shared" si="61"/>
        <v>0</v>
      </c>
      <c r="Q229" s="198">
        <v>0</v>
      </c>
      <c r="R229" s="198">
        <f t="shared" si="62"/>
        <v>0</v>
      </c>
      <c r="S229" s="198">
        <v>0</v>
      </c>
      <c r="T229" s="199">
        <f t="shared" si="63"/>
        <v>0</v>
      </c>
      <c r="AR229" s="20" t="s">
        <v>190</v>
      </c>
      <c r="AT229" s="20" t="s">
        <v>137</v>
      </c>
      <c r="AU229" s="20" t="s">
        <v>84</v>
      </c>
      <c r="AY229" s="20" t="s">
        <v>133</v>
      </c>
      <c r="BE229" s="200">
        <f t="shared" si="64"/>
        <v>0</v>
      </c>
      <c r="BF229" s="200">
        <f t="shared" si="65"/>
        <v>0</v>
      </c>
      <c r="BG229" s="200">
        <f t="shared" si="66"/>
        <v>0</v>
      </c>
      <c r="BH229" s="200">
        <f t="shared" si="67"/>
        <v>0</v>
      </c>
      <c r="BI229" s="200">
        <f t="shared" si="68"/>
        <v>0</v>
      </c>
      <c r="BJ229" s="20" t="s">
        <v>24</v>
      </c>
      <c r="BK229" s="200">
        <f t="shared" si="69"/>
        <v>0</v>
      </c>
      <c r="BL229" s="20" t="s">
        <v>190</v>
      </c>
      <c r="BM229" s="20" t="s">
        <v>583</v>
      </c>
    </row>
    <row r="230" spans="2:65" s="1" customFormat="1" ht="22.5" customHeight="1">
      <c r="B230" s="37"/>
      <c r="C230" s="206" t="s">
        <v>375</v>
      </c>
      <c r="D230" s="206" t="s">
        <v>187</v>
      </c>
      <c r="E230" s="207" t="s">
        <v>584</v>
      </c>
      <c r="F230" s="208" t="s">
        <v>582</v>
      </c>
      <c r="G230" s="209" t="s">
        <v>185</v>
      </c>
      <c r="H230" s="210">
        <v>4</v>
      </c>
      <c r="I230" s="211"/>
      <c r="J230" s="212">
        <f t="shared" si="60"/>
        <v>0</v>
      </c>
      <c r="K230" s="208" t="s">
        <v>22</v>
      </c>
      <c r="L230" s="213"/>
      <c r="M230" s="214" t="s">
        <v>22</v>
      </c>
      <c r="N230" s="215" t="s">
        <v>46</v>
      </c>
      <c r="O230" s="38"/>
      <c r="P230" s="198">
        <f t="shared" si="61"/>
        <v>0</v>
      </c>
      <c r="Q230" s="198">
        <v>0</v>
      </c>
      <c r="R230" s="198">
        <f t="shared" si="62"/>
        <v>0</v>
      </c>
      <c r="S230" s="198">
        <v>0</v>
      </c>
      <c r="T230" s="199">
        <f t="shared" si="63"/>
        <v>0</v>
      </c>
      <c r="AR230" s="20" t="s">
        <v>219</v>
      </c>
      <c r="AT230" s="20" t="s">
        <v>187</v>
      </c>
      <c r="AU230" s="20" t="s">
        <v>84</v>
      </c>
      <c r="AY230" s="20" t="s">
        <v>133</v>
      </c>
      <c r="BE230" s="200">
        <f t="shared" si="64"/>
        <v>0</v>
      </c>
      <c r="BF230" s="200">
        <f t="shared" si="65"/>
        <v>0</v>
      </c>
      <c r="BG230" s="200">
        <f t="shared" si="66"/>
        <v>0</v>
      </c>
      <c r="BH230" s="200">
        <f t="shared" si="67"/>
        <v>0</v>
      </c>
      <c r="BI230" s="200">
        <f t="shared" si="68"/>
        <v>0</v>
      </c>
      <c r="BJ230" s="20" t="s">
        <v>24</v>
      </c>
      <c r="BK230" s="200">
        <f t="shared" si="69"/>
        <v>0</v>
      </c>
      <c r="BL230" s="20" t="s">
        <v>190</v>
      </c>
      <c r="BM230" s="20" t="s">
        <v>585</v>
      </c>
    </row>
    <row r="231" spans="2:65" s="1" customFormat="1" ht="22.5" customHeight="1">
      <c r="B231" s="37"/>
      <c r="C231" s="189" t="s">
        <v>586</v>
      </c>
      <c r="D231" s="189" t="s">
        <v>137</v>
      </c>
      <c r="E231" s="190" t="s">
        <v>587</v>
      </c>
      <c r="F231" s="191" t="s">
        <v>588</v>
      </c>
      <c r="G231" s="192" t="s">
        <v>185</v>
      </c>
      <c r="H231" s="193">
        <v>4</v>
      </c>
      <c r="I231" s="194"/>
      <c r="J231" s="195">
        <f t="shared" si="60"/>
        <v>0</v>
      </c>
      <c r="K231" s="191" t="s">
        <v>22</v>
      </c>
      <c r="L231" s="57"/>
      <c r="M231" s="196" t="s">
        <v>22</v>
      </c>
      <c r="N231" s="197" t="s">
        <v>46</v>
      </c>
      <c r="O231" s="38"/>
      <c r="P231" s="198">
        <f t="shared" si="61"/>
        <v>0</v>
      </c>
      <c r="Q231" s="198">
        <v>0</v>
      </c>
      <c r="R231" s="198">
        <f t="shared" si="62"/>
        <v>0</v>
      </c>
      <c r="S231" s="198">
        <v>0</v>
      </c>
      <c r="T231" s="199">
        <f t="shared" si="63"/>
        <v>0</v>
      </c>
      <c r="AR231" s="20" t="s">
        <v>190</v>
      </c>
      <c r="AT231" s="20" t="s">
        <v>137</v>
      </c>
      <c r="AU231" s="20" t="s">
        <v>84</v>
      </c>
      <c r="AY231" s="20" t="s">
        <v>133</v>
      </c>
      <c r="BE231" s="200">
        <f t="shared" si="64"/>
        <v>0</v>
      </c>
      <c r="BF231" s="200">
        <f t="shared" si="65"/>
        <v>0</v>
      </c>
      <c r="BG231" s="200">
        <f t="shared" si="66"/>
        <v>0</v>
      </c>
      <c r="BH231" s="200">
        <f t="shared" si="67"/>
        <v>0</v>
      </c>
      <c r="BI231" s="200">
        <f t="shared" si="68"/>
        <v>0</v>
      </c>
      <c r="BJ231" s="20" t="s">
        <v>24</v>
      </c>
      <c r="BK231" s="200">
        <f t="shared" si="69"/>
        <v>0</v>
      </c>
      <c r="BL231" s="20" t="s">
        <v>190</v>
      </c>
      <c r="BM231" s="20" t="s">
        <v>589</v>
      </c>
    </row>
    <row r="232" spans="2:65" s="1" customFormat="1" ht="22.5" customHeight="1">
      <c r="B232" s="37"/>
      <c r="C232" s="206" t="s">
        <v>381</v>
      </c>
      <c r="D232" s="206" t="s">
        <v>187</v>
      </c>
      <c r="E232" s="207" t="s">
        <v>590</v>
      </c>
      <c r="F232" s="208" t="s">
        <v>588</v>
      </c>
      <c r="G232" s="209" t="s">
        <v>185</v>
      </c>
      <c r="H232" s="210">
        <v>4</v>
      </c>
      <c r="I232" s="211"/>
      <c r="J232" s="212">
        <f t="shared" si="60"/>
        <v>0</v>
      </c>
      <c r="K232" s="208" t="s">
        <v>22</v>
      </c>
      <c r="L232" s="213"/>
      <c r="M232" s="214" t="s">
        <v>22</v>
      </c>
      <c r="N232" s="215" t="s">
        <v>46</v>
      </c>
      <c r="O232" s="38"/>
      <c r="P232" s="198">
        <f t="shared" si="61"/>
        <v>0</v>
      </c>
      <c r="Q232" s="198">
        <v>0</v>
      </c>
      <c r="R232" s="198">
        <f t="shared" si="62"/>
        <v>0</v>
      </c>
      <c r="S232" s="198">
        <v>0</v>
      </c>
      <c r="T232" s="199">
        <f t="shared" si="63"/>
        <v>0</v>
      </c>
      <c r="AR232" s="20" t="s">
        <v>219</v>
      </c>
      <c r="AT232" s="20" t="s">
        <v>187</v>
      </c>
      <c r="AU232" s="20" t="s">
        <v>84</v>
      </c>
      <c r="AY232" s="20" t="s">
        <v>133</v>
      </c>
      <c r="BE232" s="200">
        <f t="shared" si="64"/>
        <v>0</v>
      </c>
      <c r="BF232" s="200">
        <f t="shared" si="65"/>
        <v>0</v>
      </c>
      <c r="BG232" s="200">
        <f t="shared" si="66"/>
        <v>0</v>
      </c>
      <c r="BH232" s="200">
        <f t="shared" si="67"/>
        <v>0</v>
      </c>
      <c r="BI232" s="200">
        <f t="shared" si="68"/>
        <v>0</v>
      </c>
      <c r="BJ232" s="20" t="s">
        <v>24</v>
      </c>
      <c r="BK232" s="200">
        <f t="shared" si="69"/>
        <v>0</v>
      </c>
      <c r="BL232" s="20" t="s">
        <v>190</v>
      </c>
      <c r="BM232" s="20" t="s">
        <v>591</v>
      </c>
    </row>
    <row r="233" spans="2:65" s="1" customFormat="1" ht="31.5" customHeight="1">
      <c r="B233" s="37"/>
      <c r="C233" s="189" t="s">
        <v>592</v>
      </c>
      <c r="D233" s="189" t="s">
        <v>137</v>
      </c>
      <c r="E233" s="190" t="s">
        <v>593</v>
      </c>
      <c r="F233" s="191" t="s">
        <v>594</v>
      </c>
      <c r="G233" s="192" t="s">
        <v>158</v>
      </c>
      <c r="H233" s="193">
        <v>1</v>
      </c>
      <c r="I233" s="194"/>
      <c r="J233" s="195">
        <f t="shared" si="60"/>
        <v>0</v>
      </c>
      <c r="K233" s="191" t="s">
        <v>22</v>
      </c>
      <c r="L233" s="57"/>
      <c r="M233" s="196" t="s">
        <v>22</v>
      </c>
      <c r="N233" s="197" t="s">
        <v>46</v>
      </c>
      <c r="O233" s="38"/>
      <c r="P233" s="198">
        <f t="shared" si="61"/>
        <v>0</v>
      </c>
      <c r="Q233" s="198">
        <v>0</v>
      </c>
      <c r="R233" s="198">
        <f t="shared" si="62"/>
        <v>0</v>
      </c>
      <c r="S233" s="198">
        <v>0</v>
      </c>
      <c r="T233" s="199">
        <f t="shared" si="63"/>
        <v>0</v>
      </c>
      <c r="AR233" s="20" t="s">
        <v>190</v>
      </c>
      <c r="AT233" s="20" t="s">
        <v>137</v>
      </c>
      <c r="AU233" s="20" t="s">
        <v>84</v>
      </c>
      <c r="AY233" s="20" t="s">
        <v>133</v>
      </c>
      <c r="BE233" s="200">
        <f t="shared" si="64"/>
        <v>0</v>
      </c>
      <c r="BF233" s="200">
        <f t="shared" si="65"/>
        <v>0</v>
      </c>
      <c r="BG233" s="200">
        <f t="shared" si="66"/>
        <v>0</v>
      </c>
      <c r="BH233" s="200">
        <f t="shared" si="67"/>
        <v>0</v>
      </c>
      <c r="BI233" s="200">
        <f t="shared" si="68"/>
        <v>0</v>
      </c>
      <c r="BJ233" s="20" t="s">
        <v>24</v>
      </c>
      <c r="BK233" s="200">
        <f t="shared" si="69"/>
        <v>0</v>
      </c>
      <c r="BL233" s="20" t="s">
        <v>190</v>
      </c>
      <c r="BM233" s="20" t="s">
        <v>595</v>
      </c>
    </row>
    <row r="234" spans="2:63" s="10" customFormat="1" ht="37.35" customHeight="1">
      <c r="B234" s="172"/>
      <c r="C234" s="173"/>
      <c r="D234" s="174" t="s">
        <v>74</v>
      </c>
      <c r="E234" s="175" t="s">
        <v>596</v>
      </c>
      <c r="F234" s="175" t="s">
        <v>597</v>
      </c>
      <c r="G234" s="173"/>
      <c r="H234" s="173"/>
      <c r="I234" s="176"/>
      <c r="J234" s="177">
        <f>BK234</f>
        <v>0</v>
      </c>
      <c r="K234" s="173"/>
      <c r="L234" s="178"/>
      <c r="M234" s="179"/>
      <c r="N234" s="180"/>
      <c r="O234" s="180"/>
      <c r="P234" s="181">
        <f>P235+P238+P240</f>
        <v>0</v>
      </c>
      <c r="Q234" s="180"/>
      <c r="R234" s="181">
        <f>R235+R238+R240</f>
        <v>0</v>
      </c>
      <c r="S234" s="180"/>
      <c r="T234" s="182">
        <f>T235+T238+T240</f>
        <v>0</v>
      </c>
      <c r="AR234" s="183" t="s">
        <v>170</v>
      </c>
      <c r="AT234" s="184" t="s">
        <v>74</v>
      </c>
      <c r="AU234" s="184" t="s">
        <v>75</v>
      </c>
      <c r="AY234" s="183" t="s">
        <v>133</v>
      </c>
      <c r="BK234" s="185">
        <f>BK235+BK238+BK240</f>
        <v>0</v>
      </c>
    </row>
    <row r="235" spans="2:63" s="10" customFormat="1" ht="19.9" customHeight="1">
      <c r="B235" s="172"/>
      <c r="C235" s="173"/>
      <c r="D235" s="186" t="s">
        <v>74</v>
      </c>
      <c r="E235" s="187" t="s">
        <v>598</v>
      </c>
      <c r="F235" s="187" t="s">
        <v>599</v>
      </c>
      <c r="G235" s="173"/>
      <c r="H235" s="173"/>
      <c r="I235" s="176"/>
      <c r="J235" s="188">
        <f>BK235</f>
        <v>0</v>
      </c>
      <c r="K235" s="173"/>
      <c r="L235" s="178"/>
      <c r="M235" s="179"/>
      <c r="N235" s="180"/>
      <c r="O235" s="180"/>
      <c r="P235" s="181">
        <f>SUM(P236:P237)</f>
        <v>0</v>
      </c>
      <c r="Q235" s="180"/>
      <c r="R235" s="181">
        <f>SUM(R236:R237)</f>
        <v>0</v>
      </c>
      <c r="S235" s="180"/>
      <c r="T235" s="182">
        <f>SUM(T236:T237)</f>
        <v>0</v>
      </c>
      <c r="AR235" s="183" t="s">
        <v>170</v>
      </c>
      <c r="AT235" s="184" t="s">
        <v>74</v>
      </c>
      <c r="AU235" s="184" t="s">
        <v>24</v>
      </c>
      <c r="AY235" s="183" t="s">
        <v>133</v>
      </c>
      <c r="BK235" s="185">
        <f>SUM(BK236:BK237)</f>
        <v>0</v>
      </c>
    </row>
    <row r="236" spans="2:65" s="1" customFormat="1" ht="22.5" customHeight="1">
      <c r="B236" s="37"/>
      <c r="C236" s="189" t="s">
        <v>384</v>
      </c>
      <c r="D236" s="189" t="s">
        <v>137</v>
      </c>
      <c r="E236" s="190" t="s">
        <v>600</v>
      </c>
      <c r="F236" s="191" t="s">
        <v>601</v>
      </c>
      <c r="G236" s="192" t="s">
        <v>567</v>
      </c>
      <c r="H236" s="193">
        <v>1</v>
      </c>
      <c r="I236" s="194"/>
      <c r="J236" s="195">
        <f>ROUND(I236*H236,2)</f>
        <v>0</v>
      </c>
      <c r="K236" s="191" t="s">
        <v>22</v>
      </c>
      <c r="L236" s="57"/>
      <c r="M236" s="196" t="s">
        <v>22</v>
      </c>
      <c r="N236" s="197" t="s">
        <v>46</v>
      </c>
      <c r="O236" s="38"/>
      <c r="P236" s="198">
        <f>O236*H236</f>
        <v>0</v>
      </c>
      <c r="Q236" s="198">
        <v>0</v>
      </c>
      <c r="R236" s="198">
        <f>Q236*H236</f>
        <v>0</v>
      </c>
      <c r="S236" s="198">
        <v>0</v>
      </c>
      <c r="T236" s="199">
        <f>S236*H236</f>
        <v>0</v>
      </c>
      <c r="AR236" s="20" t="s">
        <v>142</v>
      </c>
      <c r="AT236" s="20" t="s">
        <v>137</v>
      </c>
      <c r="AU236" s="20" t="s">
        <v>84</v>
      </c>
      <c r="AY236" s="20" t="s">
        <v>133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20" t="s">
        <v>24</v>
      </c>
      <c r="BK236" s="200">
        <f>ROUND(I236*H236,2)</f>
        <v>0</v>
      </c>
      <c r="BL236" s="20" t="s">
        <v>142</v>
      </c>
      <c r="BM236" s="20" t="s">
        <v>602</v>
      </c>
    </row>
    <row r="237" spans="2:65" s="1" customFormat="1" ht="22.5" customHeight="1">
      <c r="B237" s="37"/>
      <c r="C237" s="189" t="s">
        <v>603</v>
      </c>
      <c r="D237" s="189" t="s">
        <v>137</v>
      </c>
      <c r="E237" s="190" t="s">
        <v>604</v>
      </c>
      <c r="F237" s="191" t="s">
        <v>605</v>
      </c>
      <c r="G237" s="192" t="s">
        <v>567</v>
      </c>
      <c r="H237" s="193">
        <v>1</v>
      </c>
      <c r="I237" s="194"/>
      <c r="J237" s="195">
        <f>ROUND(I237*H237,2)</f>
        <v>0</v>
      </c>
      <c r="K237" s="191" t="s">
        <v>22</v>
      </c>
      <c r="L237" s="57"/>
      <c r="M237" s="196" t="s">
        <v>22</v>
      </c>
      <c r="N237" s="197" t="s">
        <v>46</v>
      </c>
      <c r="O237" s="38"/>
      <c r="P237" s="198">
        <f>O237*H237</f>
        <v>0</v>
      </c>
      <c r="Q237" s="198">
        <v>0</v>
      </c>
      <c r="R237" s="198">
        <f>Q237*H237</f>
        <v>0</v>
      </c>
      <c r="S237" s="198">
        <v>0</v>
      </c>
      <c r="T237" s="199">
        <f>S237*H237</f>
        <v>0</v>
      </c>
      <c r="AR237" s="20" t="s">
        <v>142</v>
      </c>
      <c r="AT237" s="20" t="s">
        <v>137</v>
      </c>
      <c r="AU237" s="20" t="s">
        <v>84</v>
      </c>
      <c r="AY237" s="20" t="s">
        <v>133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20" t="s">
        <v>24</v>
      </c>
      <c r="BK237" s="200">
        <f>ROUND(I237*H237,2)</f>
        <v>0</v>
      </c>
      <c r="BL237" s="20" t="s">
        <v>142</v>
      </c>
      <c r="BM237" s="20" t="s">
        <v>606</v>
      </c>
    </row>
    <row r="238" spans="2:63" s="10" customFormat="1" ht="29.85" customHeight="1">
      <c r="B238" s="172"/>
      <c r="C238" s="173"/>
      <c r="D238" s="186" t="s">
        <v>74</v>
      </c>
      <c r="E238" s="187" t="s">
        <v>607</v>
      </c>
      <c r="F238" s="187" t="s">
        <v>608</v>
      </c>
      <c r="G238" s="173"/>
      <c r="H238" s="173"/>
      <c r="I238" s="176"/>
      <c r="J238" s="188">
        <f>BK238</f>
        <v>0</v>
      </c>
      <c r="K238" s="173"/>
      <c r="L238" s="178"/>
      <c r="M238" s="179"/>
      <c r="N238" s="180"/>
      <c r="O238" s="180"/>
      <c r="P238" s="181">
        <f>P239</f>
        <v>0</v>
      </c>
      <c r="Q238" s="180"/>
      <c r="R238" s="181">
        <f>R239</f>
        <v>0</v>
      </c>
      <c r="S238" s="180"/>
      <c r="T238" s="182">
        <f>T239</f>
        <v>0</v>
      </c>
      <c r="AR238" s="183" t="s">
        <v>170</v>
      </c>
      <c r="AT238" s="184" t="s">
        <v>74</v>
      </c>
      <c r="AU238" s="184" t="s">
        <v>24</v>
      </c>
      <c r="AY238" s="183" t="s">
        <v>133</v>
      </c>
      <c r="BK238" s="185">
        <f>BK239</f>
        <v>0</v>
      </c>
    </row>
    <row r="239" spans="2:65" s="1" customFormat="1" ht="22.5" customHeight="1">
      <c r="B239" s="37"/>
      <c r="C239" s="189" t="s">
        <v>388</v>
      </c>
      <c r="D239" s="189" t="s">
        <v>137</v>
      </c>
      <c r="E239" s="190" t="s">
        <v>609</v>
      </c>
      <c r="F239" s="191" t="s">
        <v>610</v>
      </c>
      <c r="G239" s="192" t="s">
        <v>567</v>
      </c>
      <c r="H239" s="193">
        <v>1</v>
      </c>
      <c r="I239" s="194"/>
      <c r="J239" s="195">
        <f>ROUND(I239*H239,2)</f>
        <v>0</v>
      </c>
      <c r="K239" s="191" t="s">
        <v>22</v>
      </c>
      <c r="L239" s="57"/>
      <c r="M239" s="196" t="s">
        <v>22</v>
      </c>
      <c r="N239" s="197" t="s">
        <v>46</v>
      </c>
      <c r="O239" s="38"/>
      <c r="P239" s="198">
        <f>O239*H239</f>
        <v>0</v>
      </c>
      <c r="Q239" s="198">
        <v>0</v>
      </c>
      <c r="R239" s="198">
        <f>Q239*H239</f>
        <v>0</v>
      </c>
      <c r="S239" s="198">
        <v>0</v>
      </c>
      <c r="T239" s="199">
        <f>S239*H239</f>
        <v>0</v>
      </c>
      <c r="AR239" s="20" t="s">
        <v>142</v>
      </c>
      <c r="AT239" s="20" t="s">
        <v>137</v>
      </c>
      <c r="AU239" s="20" t="s">
        <v>84</v>
      </c>
      <c r="AY239" s="20" t="s">
        <v>133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20" t="s">
        <v>24</v>
      </c>
      <c r="BK239" s="200">
        <f>ROUND(I239*H239,2)</f>
        <v>0</v>
      </c>
      <c r="BL239" s="20" t="s">
        <v>142</v>
      </c>
      <c r="BM239" s="20" t="s">
        <v>611</v>
      </c>
    </row>
    <row r="240" spans="2:63" s="10" customFormat="1" ht="29.85" customHeight="1">
      <c r="B240" s="172"/>
      <c r="C240" s="173"/>
      <c r="D240" s="186" t="s">
        <v>74</v>
      </c>
      <c r="E240" s="187" t="s">
        <v>612</v>
      </c>
      <c r="F240" s="187" t="s">
        <v>613</v>
      </c>
      <c r="G240" s="173"/>
      <c r="H240" s="173"/>
      <c r="I240" s="176"/>
      <c r="J240" s="188">
        <f>BK240</f>
        <v>0</v>
      </c>
      <c r="K240" s="173"/>
      <c r="L240" s="178"/>
      <c r="M240" s="179"/>
      <c r="N240" s="180"/>
      <c r="O240" s="180"/>
      <c r="P240" s="181">
        <f>SUM(P241:P244)</f>
        <v>0</v>
      </c>
      <c r="Q240" s="180"/>
      <c r="R240" s="181">
        <f>SUM(R241:R244)</f>
        <v>0</v>
      </c>
      <c r="S240" s="180"/>
      <c r="T240" s="182">
        <f>SUM(T241:T244)</f>
        <v>0</v>
      </c>
      <c r="AR240" s="183" t="s">
        <v>170</v>
      </c>
      <c r="AT240" s="184" t="s">
        <v>74</v>
      </c>
      <c r="AU240" s="184" t="s">
        <v>24</v>
      </c>
      <c r="AY240" s="183" t="s">
        <v>133</v>
      </c>
      <c r="BK240" s="185">
        <f>SUM(BK241:BK244)</f>
        <v>0</v>
      </c>
    </row>
    <row r="241" spans="2:65" s="1" customFormat="1" ht="22.5" customHeight="1">
      <c r="B241" s="37"/>
      <c r="C241" s="189" t="s">
        <v>614</v>
      </c>
      <c r="D241" s="189" t="s">
        <v>137</v>
      </c>
      <c r="E241" s="190" t="s">
        <v>615</v>
      </c>
      <c r="F241" s="191" t="s">
        <v>616</v>
      </c>
      <c r="G241" s="192" t="s">
        <v>567</v>
      </c>
      <c r="H241" s="193">
        <v>1</v>
      </c>
      <c r="I241" s="194"/>
      <c r="J241" s="195">
        <f>ROUND(I241*H241,2)</f>
        <v>0</v>
      </c>
      <c r="K241" s="191" t="s">
        <v>22</v>
      </c>
      <c r="L241" s="57"/>
      <c r="M241" s="196" t="s">
        <v>22</v>
      </c>
      <c r="N241" s="197" t="s">
        <v>46</v>
      </c>
      <c r="O241" s="38"/>
      <c r="P241" s="198">
        <f>O241*H241</f>
        <v>0</v>
      </c>
      <c r="Q241" s="198">
        <v>0</v>
      </c>
      <c r="R241" s="198">
        <f>Q241*H241</f>
        <v>0</v>
      </c>
      <c r="S241" s="198">
        <v>0</v>
      </c>
      <c r="T241" s="199">
        <f>S241*H241</f>
        <v>0</v>
      </c>
      <c r="AR241" s="20" t="s">
        <v>142</v>
      </c>
      <c r="AT241" s="20" t="s">
        <v>137</v>
      </c>
      <c r="AU241" s="20" t="s">
        <v>84</v>
      </c>
      <c r="AY241" s="20" t="s">
        <v>133</v>
      </c>
      <c r="BE241" s="200">
        <f>IF(N241="základní",J241,0)</f>
        <v>0</v>
      </c>
      <c r="BF241" s="200">
        <f>IF(N241="snížená",J241,0)</f>
        <v>0</v>
      </c>
      <c r="BG241" s="200">
        <f>IF(N241="zákl. přenesená",J241,0)</f>
        <v>0</v>
      </c>
      <c r="BH241" s="200">
        <f>IF(N241="sníž. přenesená",J241,0)</f>
        <v>0</v>
      </c>
      <c r="BI241" s="200">
        <f>IF(N241="nulová",J241,0)</f>
        <v>0</v>
      </c>
      <c r="BJ241" s="20" t="s">
        <v>24</v>
      </c>
      <c r="BK241" s="200">
        <f>ROUND(I241*H241,2)</f>
        <v>0</v>
      </c>
      <c r="BL241" s="20" t="s">
        <v>142</v>
      </c>
      <c r="BM241" s="20" t="s">
        <v>617</v>
      </c>
    </row>
    <row r="242" spans="2:65" s="1" customFormat="1" ht="22.5" customHeight="1">
      <c r="B242" s="37"/>
      <c r="C242" s="189" t="s">
        <v>618</v>
      </c>
      <c r="D242" s="189" t="s">
        <v>137</v>
      </c>
      <c r="E242" s="190" t="s">
        <v>619</v>
      </c>
      <c r="F242" s="191" t="s">
        <v>620</v>
      </c>
      <c r="G242" s="192" t="s">
        <v>185</v>
      </c>
      <c r="H242" s="193">
        <v>242</v>
      </c>
      <c r="I242" s="194"/>
      <c r="J242" s="195">
        <f>ROUND(I242*H242,2)</f>
        <v>0</v>
      </c>
      <c r="K242" s="191" t="s">
        <v>22</v>
      </c>
      <c r="L242" s="57"/>
      <c r="M242" s="196" t="s">
        <v>22</v>
      </c>
      <c r="N242" s="197" t="s">
        <v>46</v>
      </c>
      <c r="O242" s="38"/>
      <c r="P242" s="198">
        <f>O242*H242</f>
        <v>0</v>
      </c>
      <c r="Q242" s="198">
        <v>0</v>
      </c>
      <c r="R242" s="198">
        <f>Q242*H242</f>
        <v>0</v>
      </c>
      <c r="S242" s="198">
        <v>0</v>
      </c>
      <c r="T242" s="199">
        <f>S242*H242</f>
        <v>0</v>
      </c>
      <c r="AR242" s="20" t="s">
        <v>142</v>
      </c>
      <c r="AT242" s="20" t="s">
        <v>137</v>
      </c>
      <c r="AU242" s="20" t="s">
        <v>84</v>
      </c>
      <c r="AY242" s="20" t="s">
        <v>133</v>
      </c>
      <c r="BE242" s="200">
        <f>IF(N242="základní",J242,0)</f>
        <v>0</v>
      </c>
      <c r="BF242" s="200">
        <f>IF(N242="snížená",J242,0)</f>
        <v>0</v>
      </c>
      <c r="BG242" s="200">
        <f>IF(N242="zákl. přenesená",J242,0)</f>
        <v>0</v>
      </c>
      <c r="BH242" s="200">
        <f>IF(N242="sníž. přenesená",J242,0)</f>
        <v>0</v>
      </c>
      <c r="BI242" s="200">
        <f>IF(N242="nulová",J242,0)</f>
        <v>0</v>
      </c>
      <c r="BJ242" s="20" t="s">
        <v>24</v>
      </c>
      <c r="BK242" s="200">
        <f>ROUND(I242*H242,2)</f>
        <v>0</v>
      </c>
      <c r="BL242" s="20" t="s">
        <v>142</v>
      </c>
      <c r="BM242" s="20" t="s">
        <v>621</v>
      </c>
    </row>
    <row r="243" spans="2:65" s="1" customFormat="1" ht="22.5" customHeight="1">
      <c r="B243" s="37"/>
      <c r="C243" s="189" t="s">
        <v>404</v>
      </c>
      <c r="D243" s="189" t="s">
        <v>137</v>
      </c>
      <c r="E243" s="190" t="s">
        <v>622</v>
      </c>
      <c r="F243" s="191" t="s">
        <v>623</v>
      </c>
      <c r="G243" s="192" t="s">
        <v>567</v>
      </c>
      <c r="H243" s="193">
        <v>1</v>
      </c>
      <c r="I243" s="194"/>
      <c r="J243" s="195">
        <f>ROUND(I243*H243,2)</f>
        <v>0</v>
      </c>
      <c r="K243" s="191" t="s">
        <v>22</v>
      </c>
      <c r="L243" s="57"/>
      <c r="M243" s="196" t="s">
        <v>22</v>
      </c>
      <c r="N243" s="197" t="s">
        <v>46</v>
      </c>
      <c r="O243" s="38"/>
      <c r="P243" s="198">
        <f>O243*H243</f>
        <v>0</v>
      </c>
      <c r="Q243" s="198">
        <v>0</v>
      </c>
      <c r="R243" s="198">
        <f>Q243*H243</f>
        <v>0</v>
      </c>
      <c r="S243" s="198">
        <v>0</v>
      </c>
      <c r="T243" s="199">
        <f>S243*H243</f>
        <v>0</v>
      </c>
      <c r="AR243" s="20" t="s">
        <v>142</v>
      </c>
      <c r="AT243" s="20" t="s">
        <v>137</v>
      </c>
      <c r="AU243" s="20" t="s">
        <v>84</v>
      </c>
      <c r="AY243" s="20" t="s">
        <v>133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20" t="s">
        <v>24</v>
      </c>
      <c r="BK243" s="200">
        <f>ROUND(I243*H243,2)</f>
        <v>0</v>
      </c>
      <c r="BL243" s="20" t="s">
        <v>142</v>
      </c>
      <c r="BM243" s="20" t="s">
        <v>624</v>
      </c>
    </row>
    <row r="244" spans="2:65" s="1" customFormat="1" ht="22.5" customHeight="1">
      <c r="B244" s="37"/>
      <c r="C244" s="189" t="s">
        <v>398</v>
      </c>
      <c r="D244" s="189" t="s">
        <v>137</v>
      </c>
      <c r="E244" s="190" t="s">
        <v>625</v>
      </c>
      <c r="F244" s="191" t="s">
        <v>626</v>
      </c>
      <c r="G244" s="192" t="s">
        <v>567</v>
      </c>
      <c r="H244" s="193">
        <v>1</v>
      </c>
      <c r="I244" s="194"/>
      <c r="J244" s="195">
        <f>ROUND(I244*H244,2)</f>
        <v>0</v>
      </c>
      <c r="K244" s="191" t="s">
        <v>22</v>
      </c>
      <c r="L244" s="57"/>
      <c r="M244" s="196" t="s">
        <v>22</v>
      </c>
      <c r="N244" s="216" t="s">
        <v>46</v>
      </c>
      <c r="O244" s="217"/>
      <c r="P244" s="218">
        <f>O244*H244</f>
        <v>0</v>
      </c>
      <c r="Q244" s="218">
        <v>0</v>
      </c>
      <c r="R244" s="218">
        <f>Q244*H244</f>
        <v>0</v>
      </c>
      <c r="S244" s="218">
        <v>0</v>
      </c>
      <c r="T244" s="219">
        <f>S244*H244</f>
        <v>0</v>
      </c>
      <c r="AR244" s="20" t="s">
        <v>142</v>
      </c>
      <c r="AT244" s="20" t="s">
        <v>137</v>
      </c>
      <c r="AU244" s="20" t="s">
        <v>84</v>
      </c>
      <c r="AY244" s="20" t="s">
        <v>133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20" t="s">
        <v>24</v>
      </c>
      <c r="BK244" s="200">
        <f>ROUND(I244*H244,2)</f>
        <v>0</v>
      </c>
      <c r="BL244" s="20" t="s">
        <v>142</v>
      </c>
      <c r="BM244" s="20" t="s">
        <v>627</v>
      </c>
    </row>
    <row r="245" spans="2:12" s="1" customFormat="1" ht="6.95" customHeight="1">
      <c r="B245" s="52"/>
      <c r="C245" s="53"/>
      <c r="D245" s="53"/>
      <c r="E245" s="53"/>
      <c r="F245" s="53"/>
      <c r="G245" s="53"/>
      <c r="H245" s="53"/>
      <c r="I245" s="135"/>
      <c r="J245" s="53"/>
      <c r="K245" s="53"/>
      <c r="L245" s="57"/>
    </row>
  </sheetData>
  <sheetProtection password="CC35" sheet="1" objects="1" scenarios="1" formatCells="0" formatColumns="0" formatRows="0" sort="0" autoFilter="0"/>
  <autoFilter ref="C91:K244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88</v>
      </c>
      <c r="G1" s="343" t="s">
        <v>89</v>
      </c>
      <c r="H1" s="343"/>
      <c r="I1" s="111"/>
      <c r="J1" s="110" t="s">
        <v>90</v>
      </c>
      <c r="K1" s="109" t="s">
        <v>91</v>
      </c>
      <c r="L1" s="110" t="s">
        <v>92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AT2" s="20" t="s">
        <v>87</v>
      </c>
    </row>
    <row r="3" spans="2:46" ht="6.95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84</v>
      </c>
    </row>
    <row r="4" spans="2:46" ht="36.95" customHeight="1">
      <c r="B4" s="24"/>
      <c r="C4" s="25"/>
      <c r="D4" s="26" t="s">
        <v>93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2:11" ht="13.5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2:11" ht="22.5" customHeight="1">
      <c r="B7" s="24"/>
      <c r="C7" s="25"/>
      <c r="D7" s="25"/>
      <c r="E7" s="336" t="str">
        <f>'Rekapitulace stavby'!K6</f>
        <v>DDM Smetanova - elektroinstalace</v>
      </c>
      <c r="F7" s="337"/>
      <c r="G7" s="337"/>
      <c r="H7" s="337"/>
      <c r="I7" s="113"/>
      <c r="J7" s="25"/>
      <c r="K7" s="27"/>
    </row>
    <row r="8" spans="2:11" s="1" customFormat="1" ht="13.5">
      <c r="B8" s="37"/>
      <c r="C8" s="38"/>
      <c r="D8" s="33" t="s">
        <v>94</v>
      </c>
      <c r="E8" s="38"/>
      <c r="F8" s="38"/>
      <c r="G8" s="38"/>
      <c r="H8" s="38"/>
      <c r="I8" s="114"/>
      <c r="J8" s="38"/>
      <c r="K8" s="41"/>
    </row>
    <row r="9" spans="2:11" s="1" customFormat="1" ht="36.95" customHeight="1">
      <c r="B9" s="37"/>
      <c r="C9" s="38"/>
      <c r="D9" s="38"/>
      <c r="E9" s="338" t="s">
        <v>628</v>
      </c>
      <c r="F9" s="339"/>
      <c r="G9" s="339"/>
      <c r="H9" s="339"/>
      <c r="I9" s="114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2:11" s="1" customFormat="1" ht="14.45" customHeight="1">
      <c r="B11" s="37"/>
      <c r="C11" s="38"/>
      <c r="D11" s="33" t="s">
        <v>21</v>
      </c>
      <c r="E11" s="38"/>
      <c r="F11" s="31" t="s">
        <v>22</v>
      </c>
      <c r="G11" s="38"/>
      <c r="H11" s="38"/>
      <c r="I11" s="115" t="s">
        <v>23</v>
      </c>
      <c r="J11" s="31" t="s">
        <v>22</v>
      </c>
      <c r="K11" s="41"/>
    </row>
    <row r="12" spans="2:11" s="1" customFormat="1" ht="14.45" customHeight="1">
      <c r="B12" s="37"/>
      <c r="C12" s="38"/>
      <c r="D12" s="33" t="s">
        <v>25</v>
      </c>
      <c r="E12" s="38"/>
      <c r="F12" s="31" t="s">
        <v>26</v>
      </c>
      <c r="G12" s="38"/>
      <c r="H12" s="38"/>
      <c r="I12" s="115" t="s">
        <v>27</v>
      </c>
      <c r="J12" s="116" t="str">
        <f>'Rekapitulace stavby'!AN8</f>
        <v>3. 1. 2018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2:11" s="1" customFormat="1" ht="14.45" customHeight="1">
      <c r="B14" s="37"/>
      <c r="C14" s="38"/>
      <c r="D14" s="33" t="s">
        <v>31</v>
      </c>
      <c r="E14" s="38"/>
      <c r="F14" s="38"/>
      <c r="G14" s="38"/>
      <c r="H14" s="38"/>
      <c r="I14" s="115" t="s">
        <v>32</v>
      </c>
      <c r="J14" s="31" t="s">
        <v>22</v>
      </c>
      <c r="K14" s="41"/>
    </row>
    <row r="15" spans="2:11" s="1" customFormat="1" ht="18" customHeight="1">
      <c r="B15" s="37"/>
      <c r="C15" s="38"/>
      <c r="D15" s="38"/>
      <c r="E15" s="31" t="s">
        <v>33</v>
      </c>
      <c r="F15" s="38"/>
      <c r="G15" s="38"/>
      <c r="H15" s="38"/>
      <c r="I15" s="115" t="s">
        <v>34</v>
      </c>
      <c r="J15" s="31" t="s">
        <v>22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5" customHeight="1">
      <c r="B17" s="37"/>
      <c r="C17" s="38"/>
      <c r="D17" s="33" t="s">
        <v>35</v>
      </c>
      <c r="E17" s="38"/>
      <c r="F17" s="38"/>
      <c r="G17" s="38"/>
      <c r="H17" s="38"/>
      <c r="I17" s="115" t="s">
        <v>32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34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5" customHeight="1">
      <c r="B20" s="37"/>
      <c r="C20" s="38"/>
      <c r="D20" s="33" t="s">
        <v>37</v>
      </c>
      <c r="E20" s="38"/>
      <c r="F20" s="38"/>
      <c r="G20" s="38"/>
      <c r="H20" s="38"/>
      <c r="I20" s="115" t="s">
        <v>32</v>
      </c>
      <c r="J20" s="31" t="s">
        <v>22</v>
      </c>
      <c r="K20" s="41"/>
    </row>
    <row r="21" spans="2:11" s="1" customFormat="1" ht="18" customHeight="1">
      <c r="B21" s="37"/>
      <c r="C21" s="38"/>
      <c r="D21" s="38"/>
      <c r="E21" s="31" t="s">
        <v>38</v>
      </c>
      <c r="F21" s="38"/>
      <c r="G21" s="38"/>
      <c r="H21" s="38"/>
      <c r="I21" s="115" t="s">
        <v>34</v>
      </c>
      <c r="J21" s="31" t="s">
        <v>22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5" customHeight="1">
      <c r="B23" s="37"/>
      <c r="C23" s="38"/>
      <c r="D23" s="33" t="s">
        <v>39</v>
      </c>
      <c r="E23" s="38"/>
      <c r="F23" s="38"/>
      <c r="G23" s="38"/>
      <c r="H23" s="38"/>
      <c r="I23" s="114"/>
      <c r="J23" s="38"/>
      <c r="K23" s="41"/>
    </row>
    <row r="24" spans="2:11" s="6" customFormat="1" ht="63" customHeight="1">
      <c r="B24" s="117"/>
      <c r="C24" s="118"/>
      <c r="D24" s="118"/>
      <c r="E24" s="305" t="s">
        <v>40</v>
      </c>
      <c r="F24" s="305"/>
      <c r="G24" s="305"/>
      <c r="H24" s="305"/>
      <c r="I24" s="119"/>
      <c r="J24" s="118"/>
      <c r="K24" s="120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35" customHeight="1">
      <c r="B27" s="37"/>
      <c r="C27" s="38"/>
      <c r="D27" s="123" t="s">
        <v>41</v>
      </c>
      <c r="E27" s="38"/>
      <c r="F27" s="38"/>
      <c r="G27" s="38"/>
      <c r="H27" s="38"/>
      <c r="I27" s="114"/>
      <c r="J27" s="124">
        <f>ROUND(J91,2)</f>
        <v>0</v>
      </c>
      <c r="K27" s="41"/>
    </row>
    <row r="28" spans="2:11" s="1" customFormat="1" ht="6.95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5" customHeight="1">
      <c r="B29" s="37"/>
      <c r="C29" s="38"/>
      <c r="D29" s="38"/>
      <c r="E29" s="38"/>
      <c r="F29" s="42" t="s">
        <v>43</v>
      </c>
      <c r="G29" s="38"/>
      <c r="H29" s="38"/>
      <c r="I29" s="125" t="s">
        <v>42</v>
      </c>
      <c r="J29" s="42" t="s">
        <v>44</v>
      </c>
      <c r="K29" s="41"/>
    </row>
    <row r="30" spans="2:11" s="1" customFormat="1" ht="14.45" customHeight="1">
      <c r="B30" s="37"/>
      <c r="C30" s="38"/>
      <c r="D30" s="45" t="s">
        <v>45</v>
      </c>
      <c r="E30" s="45" t="s">
        <v>46</v>
      </c>
      <c r="F30" s="126">
        <f>ROUND(SUM(BE91:BE170),2)</f>
        <v>0</v>
      </c>
      <c r="G30" s="38"/>
      <c r="H30" s="38"/>
      <c r="I30" s="127">
        <v>0.21</v>
      </c>
      <c r="J30" s="126">
        <f>ROUND(ROUND((SUM(BE91:BE170)),2)*I30,2)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47</v>
      </c>
      <c r="F31" s="126">
        <f>ROUND(SUM(BF91:BF170),2)</f>
        <v>0</v>
      </c>
      <c r="G31" s="38"/>
      <c r="H31" s="38"/>
      <c r="I31" s="127">
        <v>0.15</v>
      </c>
      <c r="J31" s="126">
        <f>ROUND(ROUND((SUM(BF91:BF170)),2)*I31,2)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48</v>
      </c>
      <c r="F32" s="126">
        <f>ROUND(SUM(BG91:BG170),2)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49</v>
      </c>
      <c r="F33" s="126">
        <f>ROUND(SUM(BH91:BH170),2)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50</v>
      </c>
      <c r="F34" s="126">
        <f>ROUND(SUM(BI91:BI170),2)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35" customHeight="1">
      <c r="B36" s="37"/>
      <c r="C36" s="128"/>
      <c r="D36" s="129" t="s">
        <v>51</v>
      </c>
      <c r="E36" s="75"/>
      <c r="F36" s="75"/>
      <c r="G36" s="130" t="s">
        <v>52</v>
      </c>
      <c r="H36" s="131" t="s">
        <v>53</v>
      </c>
      <c r="I36" s="132"/>
      <c r="J36" s="133">
        <f>SUM(J27:J34)</f>
        <v>0</v>
      </c>
      <c r="K36" s="134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6.95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6.95" customHeight="1">
      <c r="B42" s="37"/>
      <c r="C42" s="26" t="s">
        <v>96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5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22.5" customHeight="1">
      <c r="B45" s="37"/>
      <c r="C45" s="38"/>
      <c r="D45" s="38"/>
      <c r="E45" s="336" t="str">
        <f>E7</f>
        <v>DDM Smetanova - elektroinstalace</v>
      </c>
      <c r="F45" s="337"/>
      <c r="G45" s="337"/>
      <c r="H45" s="337"/>
      <c r="I45" s="114"/>
      <c r="J45" s="38"/>
      <c r="K45" s="41"/>
    </row>
    <row r="46" spans="2:11" s="1" customFormat="1" ht="14.45" customHeight="1">
      <c r="B46" s="37"/>
      <c r="C46" s="33" t="s">
        <v>94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23.25" customHeight="1">
      <c r="B47" s="37"/>
      <c r="C47" s="38"/>
      <c r="D47" s="38"/>
      <c r="E47" s="338" t="str">
        <f>E9</f>
        <v>02 - Slaboproud</v>
      </c>
      <c r="F47" s="339"/>
      <c r="G47" s="339"/>
      <c r="H47" s="339"/>
      <c r="I47" s="114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11" s="1" customFormat="1" ht="18" customHeight="1">
      <c r="B49" s="37"/>
      <c r="C49" s="33" t="s">
        <v>25</v>
      </c>
      <c r="D49" s="38"/>
      <c r="E49" s="38"/>
      <c r="F49" s="31" t="str">
        <f>F12</f>
        <v xml:space="preserve"> </v>
      </c>
      <c r="G49" s="38"/>
      <c r="H49" s="38"/>
      <c r="I49" s="115" t="s">
        <v>27</v>
      </c>
      <c r="J49" s="116" t="str">
        <f>IF(J12="","",J12)</f>
        <v>3. 1. 2018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11" s="1" customFormat="1" ht="13.5">
      <c r="B51" s="37"/>
      <c r="C51" s="33" t="s">
        <v>31</v>
      </c>
      <c r="D51" s="38"/>
      <c r="E51" s="38"/>
      <c r="F51" s="31" t="str">
        <f>E15</f>
        <v>Město Nový Bor</v>
      </c>
      <c r="G51" s="38"/>
      <c r="H51" s="38"/>
      <c r="I51" s="115" t="s">
        <v>37</v>
      </c>
      <c r="J51" s="31" t="str">
        <f>E21</f>
        <v>Ing. Ota Pour</v>
      </c>
      <c r="K51" s="41"/>
    </row>
    <row r="52" spans="2:11" s="1" customFormat="1" ht="14.45" customHeight="1">
      <c r="B52" s="37"/>
      <c r="C52" s="33" t="s">
        <v>35</v>
      </c>
      <c r="D52" s="38"/>
      <c r="E52" s="38"/>
      <c r="F52" s="31" t="str">
        <f>IF(E18="","",E18)</f>
        <v/>
      </c>
      <c r="G52" s="38"/>
      <c r="H52" s="38"/>
      <c r="I52" s="114"/>
      <c r="J52" s="38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11" s="1" customFormat="1" ht="29.25" customHeight="1">
      <c r="B54" s="37"/>
      <c r="C54" s="140" t="s">
        <v>97</v>
      </c>
      <c r="D54" s="128"/>
      <c r="E54" s="128"/>
      <c r="F54" s="128"/>
      <c r="G54" s="128"/>
      <c r="H54" s="128"/>
      <c r="I54" s="141"/>
      <c r="J54" s="142" t="s">
        <v>98</v>
      </c>
      <c r="K54" s="143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99</v>
      </c>
      <c r="D56" s="38"/>
      <c r="E56" s="38"/>
      <c r="F56" s="38"/>
      <c r="G56" s="38"/>
      <c r="H56" s="38"/>
      <c r="I56" s="114"/>
      <c r="J56" s="124">
        <f>J91</f>
        <v>0</v>
      </c>
      <c r="K56" s="41"/>
      <c r="AU56" s="20" t="s">
        <v>100</v>
      </c>
    </row>
    <row r="57" spans="2:11" s="7" customFormat="1" ht="24.95" customHeight="1">
      <c r="B57" s="145"/>
      <c r="C57" s="146"/>
      <c r="D57" s="147" t="s">
        <v>101</v>
      </c>
      <c r="E57" s="148"/>
      <c r="F57" s="148"/>
      <c r="G57" s="148"/>
      <c r="H57" s="148"/>
      <c r="I57" s="149"/>
      <c r="J57" s="150">
        <f>J92</f>
        <v>0</v>
      </c>
      <c r="K57" s="151"/>
    </row>
    <row r="58" spans="2:11" s="8" customFormat="1" ht="19.9" customHeight="1">
      <c r="B58" s="152"/>
      <c r="C58" s="153"/>
      <c r="D58" s="154" t="s">
        <v>102</v>
      </c>
      <c r="E58" s="155"/>
      <c r="F58" s="155"/>
      <c r="G58" s="155"/>
      <c r="H58" s="155"/>
      <c r="I58" s="156"/>
      <c r="J58" s="157">
        <f>J93</f>
        <v>0</v>
      </c>
      <c r="K58" s="158"/>
    </row>
    <row r="59" spans="2:11" s="8" customFormat="1" ht="19.9" customHeight="1">
      <c r="B59" s="152"/>
      <c r="C59" s="153"/>
      <c r="D59" s="154" t="s">
        <v>103</v>
      </c>
      <c r="E59" s="155"/>
      <c r="F59" s="155"/>
      <c r="G59" s="155"/>
      <c r="H59" s="155"/>
      <c r="I59" s="156"/>
      <c r="J59" s="157">
        <f>J98</f>
        <v>0</v>
      </c>
      <c r="K59" s="158"/>
    </row>
    <row r="60" spans="2:11" s="7" customFormat="1" ht="24.95" customHeight="1">
      <c r="B60" s="145"/>
      <c r="C60" s="146"/>
      <c r="D60" s="147" t="s">
        <v>104</v>
      </c>
      <c r="E60" s="148"/>
      <c r="F60" s="148"/>
      <c r="G60" s="148"/>
      <c r="H60" s="148"/>
      <c r="I60" s="149"/>
      <c r="J60" s="150">
        <f>J106</f>
        <v>0</v>
      </c>
      <c r="K60" s="151"/>
    </row>
    <row r="61" spans="2:11" s="8" customFormat="1" ht="19.9" customHeight="1">
      <c r="B61" s="152"/>
      <c r="C61" s="153"/>
      <c r="D61" s="154" t="s">
        <v>105</v>
      </c>
      <c r="E61" s="155"/>
      <c r="F61" s="155"/>
      <c r="G61" s="155"/>
      <c r="H61" s="155"/>
      <c r="I61" s="156"/>
      <c r="J61" s="157">
        <f>J107</f>
        <v>0</v>
      </c>
      <c r="K61" s="158"/>
    </row>
    <row r="62" spans="2:11" s="8" customFormat="1" ht="19.9" customHeight="1">
      <c r="B62" s="152"/>
      <c r="C62" s="153"/>
      <c r="D62" s="154" t="s">
        <v>106</v>
      </c>
      <c r="E62" s="155"/>
      <c r="F62" s="155"/>
      <c r="G62" s="155"/>
      <c r="H62" s="155"/>
      <c r="I62" s="156"/>
      <c r="J62" s="157">
        <f>J110</f>
        <v>0</v>
      </c>
      <c r="K62" s="158"/>
    </row>
    <row r="63" spans="2:11" s="8" customFormat="1" ht="19.9" customHeight="1">
      <c r="B63" s="152"/>
      <c r="C63" s="153"/>
      <c r="D63" s="154" t="s">
        <v>107</v>
      </c>
      <c r="E63" s="155"/>
      <c r="F63" s="155"/>
      <c r="G63" s="155"/>
      <c r="H63" s="155"/>
      <c r="I63" s="156"/>
      <c r="J63" s="157">
        <f>J114</f>
        <v>0</v>
      </c>
      <c r="K63" s="158"/>
    </row>
    <row r="64" spans="2:11" s="8" customFormat="1" ht="19.9" customHeight="1">
      <c r="B64" s="152"/>
      <c r="C64" s="153"/>
      <c r="D64" s="154" t="s">
        <v>108</v>
      </c>
      <c r="E64" s="155"/>
      <c r="F64" s="155"/>
      <c r="G64" s="155"/>
      <c r="H64" s="155"/>
      <c r="I64" s="156"/>
      <c r="J64" s="157">
        <f>J126</f>
        <v>0</v>
      </c>
      <c r="K64" s="158"/>
    </row>
    <row r="65" spans="2:11" s="8" customFormat="1" ht="19.9" customHeight="1">
      <c r="B65" s="152"/>
      <c r="C65" s="153"/>
      <c r="D65" s="154" t="s">
        <v>109</v>
      </c>
      <c r="E65" s="155"/>
      <c r="F65" s="155"/>
      <c r="G65" s="155"/>
      <c r="H65" s="155"/>
      <c r="I65" s="156"/>
      <c r="J65" s="157">
        <f>J134</f>
        <v>0</v>
      </c>
      <c r="K65" s="158"/>
    </row>
    <row r="66" spans="2:11" s="8" customFormat="1" ht="19.9" customHeight="1">
      <c r="B66" s="152"/>
      <c r="C66" s="153"/>
      <c r="D66" s="154" t="s">
        <v>110</v>
      </c>
      <c r="E66" s="155"/>
      <c r="F66" s="155"/>
      <c r="G66" s="155"/>
      <c r="H66" s="155"/>
      <c r="I66" s="156"/>
      <c r="J66" s="157">
        <f>J141</f>
        <v>0</v>
      </c>
      <c r="K66" s="158"/>
    </row>
    <row r="67" spans="2:11" s="8" customFormat="1" ht="19.9" customHeight="1">
      <c r="B67" s="152"/>
      <c r="C67" s="153"/>
      <c r="D67" s="154" t="s">
        <v>112</v>
      </c>
      <c r="E67" s="155"/>
      <c r="F67" s="155"/>
      <c r="G67" s="155"/>
      <c r="H67" s="155"/>
      <c r="I67" s="156"/>
      <c r="J67" s="157">
        <f>J160</f>
        <v>0</v>
      </c>
      <c r="K67" s="158"/>
    </row>
    <row r="68" spans="2:11" s="7" customFormat="1" ht="24.95" customHeight="1">
      <c r="B68" s="145"/>
      <c r="C68" s="146"/>
      <c r="D68" s="147" t="s">
        <v>113</v>
      </c>
      <c r="E68" s="148"/>
      <c r="F68" s="148"/>
      <c r="G68" s="148"/>
      <c r="H68" s="148"/>
      <c r="I68" s="149"/>
      <c r="J68" s="150">
        <f>J162</f>
        <v>0</v>
      </c>
      <c r="K68" s="151"/>
    </row>
    <row r="69" spans="2:11" s="8" customFormat="1" ht="19.9" customHeight="1">
      <c r="B69" s="152"/>
      <c r="C69" s="153"/>
      <c r="D69" s="154" t="s">
        <v>114</v>
      </c>
      <c r="E69" s="155"/>
      <c r="F69" s="155"/>
      <c r="G69" s="155"/>
      <c r="H69" s="155"/>
      <c r="I69" s="156"/>
      <c r="J69" s="157">
        <f>J163</f>
        <v>0</v>
      </c>
      <c r="K69" s="158"/>
    </row>
    <row r="70" spans="2:11" s="8" customFormat="1" ht="19.9" customHeight="1">
      <c r="B70" s="152"/>
      <c r="C70" s="153"/>
      <c r="D70" s="154" t="s">
        <v>115</v>
      </c>
      <c r="E70" s="155"/>
      <c r="F70" s="155"/>
      <c r="G70" s="155"/>
      <c r="H70" s="155"/>
      <c r="I70" s="156"/>
      <c r="J70" s="157">
        <f>J165</f>
        <v>0</v>
      </c>
      <c r="K70" s="158"/>
    </row>
    <row r="71" spans="2:11" s="8" customFormat="1" ht="19.9" customHeight="1">
      <c r="B71" s="152"/>
      <c r="C71" s="153"/>
      <c r="D71" s="154" t="s">
        <v>116</v>
      </c>
      <c r="E71" s="155"/>
      <c r="F71" s="155"/>
      <c r="G71" s="155"/>
      <c r="H71" s="155"/>
      <c r="I71" s="156"/>
      <c r="J71" s="157">
        <f>J167</f>
        <v>0</v>
      </c>
      <c r="K71" s="158"/>
    </row>
    <row r="72" spans="2:11" s="1" customFormat="1" ht="21.75" customHeight="1">
      <c r="B72" s="37"/>
      <c r="C72" s="38"/>
      <c r="D72" s="38"/>
      <c r="E72" s="38"/>
      <c r="F72" s="38"/>
      <c r="G72" s="38"/>
      <c r="H72" s="38"/>
      <c r="I72" s="114"/>
      <c r="J72" s="38"/>
      <c r="K72" s="41"/>
    </row>
    <row r="73" spans="2:11" s="1" customFormat="1" ht="6.95" customHeight="1">
      <c r="B73" s="52"/>
      <c r="C73" s="53"/>
      <c r="D73" s="53"/>
      <c r="E73" s="53"/>
      <c r="F73" s="53"/>
      <c r="G73" s="53"/>
      <c r="H73" s="53"/>
      <c r="I73" s="135"/>
      <c r="J73" s="53"/>
      <c r="K73" s="54"/>
    </row>
    <row r="77" spans="2:12" s="1" customFormat="1" ht="6.95" customHeight="1">
      <c r="B77" s="55"/>
      <c r="C77" s="56"/>
      <c r="D77" s="56"/>
      <c r="E77" s="56"/>
      <c r="F77" s="56"/>
      <c r="G77" s="56"/>
      <c r="H77" s="56"/>
      <c r="I77" s="138"/>
      <c r="J77" s="56"/>
      <c r="K77" s="56"/>
      <c r="L77" s="57"/>
    </row>
    <row r="78" spans="2:12" s="1" customFormat="1" ht="36.95" customHeight="1">
      <c r="B78" s="37"/>
      <c r="C78" s="58" t="s">
        <v>117</v>
      </c>
      <c r="D78" s="59"/>
      <c r="E78" s="59"/>
      <c r="F78" s="59"/>
      <c r="G78" s="59"/>
      <c r="H78" s="59"/>
      <c r="I78" s="159"/>
      <c r="J78" s="59"/>
      <c r="K78" s="59"/>
      <c r="L78" s="57"/>
    </row>
    <row r="79" spans="2:12" s="1" customFormat="1" ht="6.95" customHeight="1">
      <c r="B79" s="37"/>
      <c r="C79" s="59"/>
      <c r="D79" s="59"/>
      <c r="E79" s="59"/>
      <c r="F79" s="59"/>
      <c r="G79" s="59"/>
      <c r="H79" s="59"/>
      <c r="I79" s="159"/>
      <c r="J79" s="59"/>
      <c r="K79" s="59"/>
      <c r="L79" s="57"/>
    </row>
    <row r="80" spans="2:12" s="1" customFormat="1" ht="14.45" customHeight="1">
      <c r="B80" s="37"/>
      <c r="C80" s="61" t="s">
        <v>18</v>
      </c>
      <c r="D80" s="59"/>
      <c r="E80" s="59"/>
      <c r="F80" s="59"/>
      <c r="G80" s="59"/>
      <c r="H80" s="59"/>
      <c r="I80" s="159"/>
      <c r="J80" s="59"/>
      <c r="K80" s="59"/>
      <c r="L80" s="57"/>
    </row>
    <row r="81" spans="2:12" s="1" customFormat="1" ht="22.5" customHeight="1">
      <c r="B81" s="37"/>
      <c r="C81" s="59"/>
      <c r="D81" s="59"/>
      <c r="E81" s="340" t="str">
        <f>E7</f>
        <v>DDM Smetanova - elektroinstalace</v>
      </c>
      <c r="F81" s="341"/>
      <c r="G81" s="341"/>
      <c r="H81" s="341"/>
      <c r="I81" s="159"/>
      <c r="J81" s="59"/>
      <c r="K81" s="59"/>
      <c r="L81" s="57"/>
    </row>
    <row r="82" spans="2:12" s="1" customFormat="1" ht="14.45" customHeight="1">
      <c r="B82" s="37"/>
      <c r="C82" s="61" t="s">
        <v>94</v>
      </c>
      <c r="D82" s="59"/>
      <c r="E82" s="59"/>
      <c r="F82" s="59"/>
      <c r="G82" s="59"/>
      <c r="H82" s="59"/>
      <c r="I82" s="159"/>
      <c r="J82" s="59"/>
      <c r="K82" s="59"/>
      <c r="L82" s="57"/>
    </row>
    <row r="83" spans="2:12" s="1" customFormat="1" ht="23.25" customHeight="1">
      <c r="B83" s="37"/>
      <c r="C83" s="59"/>
      <c r="D83" s="59"/>
      <c r="E83" s="316" t="str">
        <f>E9</f>
        <v>02 - Slaboproud</v>
      </c>
      <c r="F83" s="342"/>
      <c r="G83" s="342"/>
      <c r="H83" s="342"/>
      <c r="I83" s="159"/>
      <c r="J83" s="59"/>
      <c r="K83" s="59"/>
      <c r="L83" s="57"/>
    </row>
    <row r="84" spans="2:12" s="1" customFormat="1" ht="6.95" customHeight="1">
      <c r="B84" s="37"/>
      <c r="C84" s="59"/>
      <c r="D84" s="59"/>
      <c r="E84" s="59"/>
      <c r="F84" s="59"/>
      <c r="G84" s="59"/>
      <c r="H84" s="59"/>
      <c r="I84" s="159"/>
      <c r="J84" s="59"/>
      <c r="K84" s="59"/>
      <c r="L84" s="57"/>
    </row>
    <row r="85" spans="2:12" s="1" customFormat="1" ht="18" customHeight="1">
      <c r="B85" s="37"/>
      <c r="C85" s="61" t="s">
        <v>25</v>
      </c>
      <c r="D85" s="59"/>
      <c r="E85" s="59"/>
      <c r="F85" s="160" t="str">
        <f>F12</f>
        <v xml:space="preserve"> </v>
      </c>
      <c r="G85" s="59"/>
      <c r="H85" s="59"/>
      <c r="I85" s="161" t="s">
        <v>27</v>
      </c>
      <c r="J85" s="69" t="str">
        <f>IF(J12="","",J12)</f>
        <v>3. 1. 2018</v>
      </c>
      <c r="K85" s="59"/>
      <c r="L85" s="57"/>
    </row>
    <row r="86" spans="2:12" s="1" customFormat="1" ht="6.95" customHeight="1">
      <c r="B86" s="37"/>
      <c r="C86" s="59"/>
      <c r="D86" s="59"/>
      <c r="E86" s="59"/>
      <c r="F86" s="59"/>
      <c r="G86" s="59"/>
      <c r="H86" s="59"/>
      <c r="I86" s="159"/>
      <c r="J86" s="59"/>
      <c r="K86" s="59"/>
      <c r="L86" s="57"/>
    </row>
    <row r="87" spans="2:12" s="1" customFormat="1" ht="13.5">
      <c r="B87" s="37"/>
      <c r="C87" s="61" t="s">
        <v>31</v>
      </c>
      <c r="D87" s="59"/>
      <c r="E87" s="59"/>
      <c r="F87" s="160" t="str">
        <f>E15</f>
        <v>Město Nový Bor</v>
      </c>
      <c r="G87" s="59"/>
      <c r="H87" s="59"/>
      <c r="I87" s="161" t="s">
        <v>37</v>
      </c>
      <c r="J87" s="160" t="str">
        <f>E21</f>
        <v>Ing. Ota Pour</v>
      </c>
      <c r="K87" s="59"/>
      <c r="L87" s="57"/>
    </row>
    <row r="88" spans="2:12" s="1" customFormat="1" ht="14.45" customHeight="1">
      <c r="B88" s="37"/>
      <c r="C88" s="61" t="s">
        <v>35</v>
      </c>
      <c r="D88" s="59"/>
      <c r="E88" s="59"/>
      <c r="F88" s="160" t="str">
        <f>IF(E18="","",E18)</f>
        <v/>
      </c>
      <c r="G88" s="59"/>
      <c r="H88" s="59"/>
      <c r="I88" s="159"/>
      <c r="J88" s="59"/>
      <c r="K88" s="59"/>
      <c r="L88" s="57"/>
    </row>
    <row r="89" spans="2:12" s="1" customFormat="1" ht="10.35" customHeight="1">
      <c r="B89" s="37"/>
      <c r="C89" s="59"/>
      <c r="D89" s="59"/>
      <c r="E89" s="59"/>
      <c r="F89" s="59"/>
      <c r="G89" s="59"/>
      <c r="H89" s="59"/>
      <c r="I89" s="159"/>
      <c r="J89" s="59"/>
      <c r="K89" s="59"/>
      <c r="L89" s="57"/>
    </row>
    <row r="90" spans="2:20" s="9" customFormat="1" ht="29.25" customHeight="1">
      <c r="B90" s="162"/>
      <c r="C90" s="163" t="s">
        <v>118</v>
      </c>
      <c r="D90" s="164" t="s">
        <v>60</v>
      </c>
      <c r="E90" s="164" t="s">
        <v>56</v>
      </c>
      <c r="F90" s="164" t="s">
        <v>119</v>
      </c>
      <c r="G90" s="164" t="s">
        <v>120</v>
      </c>
      <c r="H90" s="164" t="s">
        <v>121</v>
      </c>
      <c r="I90" s="165" t="s">
        <v>122</v>
      </c>
      <c r="J90" s="164" t="s">
        <v>98</v>
      </c>
      <c r="K90" s="166" t="s">
        <v>123</v>
      </c>
      <c r="L90" s="167"/>
      <c r="M90" s="77" t="s">
        <v>124</v>
      </c>
      <c r="N90" s="78" t="s">
        <v>45</v>
      </c>
      <c r="O90" s="78" t="s">
        <v>125</v>
      </c>
      <c r="P90" s="78" t="s">
        <v>126</v>
      </c>
      <c r="Q90" s="78" t="s">
        <v>127</v>
      </c>
      <c r="R90" s="78" t="s">
        <v>128</v>
      </c>
      <c r="S90" s="78" t="s">
        <v>129</v>
      </c>
      <c r="T90" s="79" t="s">
        <v>130</v>
      </c>
    </row>
    <row r="91" spans="2:63" s="1" customFormat="1" ht="29.25" customHeight="1">
      <c r="B91" s="37"/>
      <c r="C91" s="83" t="s">
        <v>99</v>
      </c>
      <c r="D91" s="59"/>
      <c r="E91" s="59"/>
      <c r="F91" s="59"/>
      <c r="G91" s="59"/>
      <c r="H91" s="59"/>
      <c r="I91" s="159"/>
      <c r="J91" s="168">
        <f>BK91</f>
        <v>0</v>
      </c>
      <c r="K91" s="59"/>
      <c r="L91" s="57"/>
      <c r="M91" s="80"/>
      <c r="N91" s="81"/>
      <c r="O91" s="81"/>
      <c r="P91" s="169">
        <f>P92+P106+P162</f>
        <v>0</v>
      </c>
      <c r="Q91" s="81"/>
      <c r="R91" s="169">
        <f>R92+R106+R162</f>
        <v>1.0154299999999998</v>
      </c>
      <c r="S91" s="81"/>
      <c r="T91" s="170">
        <f>T92+T106+T162</f>
        <v>1.023</v>
      </c>
      <c r="AT91" s="20" t="s">
        <v>74</v>
      </c>
      <c r="AU91" s="20" t="s">
        <v>100</v>
      </c>
      <c r="BK91" s="171">
        <f>BK92+BK106+BK162</f>
        <v>0</v>
      </c>
    </row>
    <row r="92" spans="2:63" s="10" customFormat="1" ht="37.35" customHeight="1">
      <c r="B92" s="172"/>
      <c r="C92" s="173"/>
      <c r="D92" s="174" t="s">
        <v>74</v>
      </c>
      <c r="E92" s="175" t="s">
        <v>131</v>
      </c>
      <c r="F92" s="175" t="s">
        <v>132</v>
      </c>
      <c r="G92" s="173"/>
      <c r="H92" s="173"/>
      <c r="I92" s="176"/>
      <c r="J92" s="177">
        <f>BK92</f>
        <v>0</v>
      </c>
      <c r="K92" s="173"/>
      <c r="L92" s="178"/>
      <c r="M92" s="179"/>
      <c r="N92" s="180"/>
      <c r="O92" s="180"/>
      <c r="P92" s="181">
        <f>P93+P98</f>
        <v>0</v>
      </c>
      <c r="Q92" s="180"/>
      <c r="R92" s="181">
        <f>R93+R98</f>
        <v>0.84281</v>
      </c>
      <c r="S92" s="180"/>
      <c r="T92" s="182">
        <f>T93+T98</f>
        <v>1.023</v>
      </c>
      <c r="AR92" s="183" t="s">
        <v>24</v>
      </c>
      <c r="AT92" s="184" t="s">
        <v>74</v>
      </c>
      <c r="AU92" s="184" t="s">
        <v>75</v>
      </c>
      <c r="AY92" s="183" t="s">
        <v>133</v>
      </c>
      <c r="BK92" s="185">
        <f>BK93+BK98</f>
        <v>0</v>
      </c>
    </row>
    <row r="93" spans="2:63" s="10" customFormat="1" ht="19.9" customHeight="1">
      <c r="B93" s="172"/>
      <c r="C93" s="173"/>
      <c r="D93" s="186" t="s">
        <v>74</v>
      </c>
      <c r="E93" s="187" t="s">
        <v>134</v>
      </c>
      <c r="F93" s="187" t="s">
        <v>135</v>
      </c>
      <c r="G93" s="173"/>
      <c r="H93" s="173"/>
      <c r="I93" s="176"/>
      <c r="J93" s="188">
        <f>BK93</f>
        <v>0</v>
      </c>
      <c r="K93" s="173"/>
      <c r="L93" s="178"/>
      <c r="M93" s="179"/>
      <c r="N93" s="180"/>
      <c r="O93" s="180"/>
      <c r="P93" s="181">
        <f>SUM(P94:P97)</f>
        <v>0</v>
      </c>
      <c r="Q93" s="180"/>
      <c r="R93" s="181">
        <f>SUM(R94:R97)</f>
        <v>0.84281</v>
      </c>
      <c r="S93" s="180"/>
      <c r="T93" s="182">
        <f>SUM(T94:T97)</f>
        <v>0</v>
      </c>
      <c r="AR93" s="183" t="s">
        <v>24</v>
      </c>
      <c r="AT93" s="184" t="s">
        <v>74</v>
      </c>
      <c r="AU93" s="184" t="s">
        <v>24</v>
      </c>
      <c r="AY93" s="183" t="s">
        <v>133</v>
      </c>
      <c r="BK93" s="185">
        <f>SUM(BK94:BK97)</f>
        <v>0</v>
      </c>
    </row>
    <row r="94" spans="2:65" s="1" customFormat="1" ht="22.5" customHeight="1">
      <c r="B94" s="37"/>
      <c r="C94" s="189" t="s">
        <v>270</v>
      </c>
      <c r="D94" s="189" t="s">
        <v>137</v>
      </c>
      <c r="E94" s="190" t="s">
        <v>138</v>
      </c>
      <c r="F94" s="191" t="s">
        <v>139</v>
      </c>
      <c r="G94" s="192" t="s">
        <v>140</v>
      </c>
      <c r="H94" s="193">
        <v>3</v>
      </c>
      <c r="I94" s="194"/>
      <c r="J94" s="195">
        <f>ROUND(I94*H94,2)</f>
        <v>0</v>
      </c>
      <c r="K94" s="191" t="s">
        <v>141</v>
      </c>
      <c r="L94" s="57"/>
      <c r="M94" s="196" t="s">
        <v>22</v>
      </c>
      <c r="N94" s="197" t="s">
        <v>46</v>
      </c>
      <c r="O94" s="38"/>
      <c r="P94" s="198">
        <f>O94*H94</f>
        <v>0</v>
      </c>
      <c r="Q94" s="198">
        <v>0.04153</v>
      </c>
      <c r="R94" s="198">
        <f>Q94*H94</f>
        <v>0.12458999999999999</v>
      </c>
      <c r="S94" s="198">
        <v>0</v>
      </c>
      <c r="T94" s="199">
        <f>S94*H94</f>
        <v>0</v>
      </c>
      <c r="AR94" s="20" t="s">
        <v>142</v>
      </c>
      <c r="AT94" s="20" t="s">
        <v>137</v>
      </c>
      <c r="AU94" s="20" t="s">
        <v>84</v>
      </c>
      <c r="AY94" s="20" t="s">
        <v>133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0" t="s">
        <v>24</v>
      </c>
      <c r="BK94" s="200">
        <f>ROUND(I94*H94,2)</f>
        <v>0</v>
      </c>
      <c r="BL94" s="20" t="s">
        <v>142</v>
      </c>
      <c r="BM94" s="20" t="s">
        <v>629</v>
      </c>
    </row>
    <row r="95" spans="2:65" s="1" customFormat="1" ht="31.5" customHeight="1">
      <c r="B95" s="37"/>
      <c r="C95" s="189" t="s">
        <v>273</v>
      </c>
      <c r="D95" s="189" t="s">
        <v>137</v>
      </c>
      <c r="E95" s="190" t="s">
        <v>145</v>
      </c>
      <c r="F95" s="191" t="s">
        <v>146</v>
      </c>
      <c r="G95" s="192" t="s">
        <v>140</v>
      </c>
      <c r="H95" s="193">
        <v>21</v>
      </c>
      <c r="I95" s="194"/>
      <c r="J95" s="195">
        <f>ROUND(I95*H95,2)</f>
        <v>0</v>
      </c>
      <c r="K95" s="191" t="s">
        <v>141</v>
      </c>
      <c r="L95" s="57"/>
      <c r="M95" s="196" t="s">
        <v>22</v>
      </c>
      <c r="N95" s="197" t="s">
        <v>46</v>
      </c>
      <c r="O95" s="38"/>
      <c r="P95" s="198">
        <f>O95*H95</f>
        <v>0</v>
      </c>
      <c r="Q95" s="198">
        <v>0.01838</v>
      </c>
      <c r="R95" s="198">
        <f>Q95*H95</f>
        <v>0.38598</v>
      </c>
      <c r="S95" s="198">
        <v>0</v>
      </c>
      <c r="T95" s="199">
        <f>S95*H95</f>
        <v>0</v>
      </c>
      <c r="AR95" s="20" t="s">
        <v>142</v>
      </c>
      <c r="AT95" s="20" t="s">
        <v>137</v>
      </c>
      <c r="AU95" s="20" t="s">
        <v>84</v>
      </c>
      <c r="AY95" s="20" t="s">
        <v>133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0" t="s">
        <v>24</v>
      </c>
      <c r="BK95" s="200">
        <f>ROUND(I95*H95,2)</f>
        <v>0</v>
      </c>
      <c r="BL95" s="20" t="s">
        <v>142</v>
      </c>
      <c r="BM95" s="20" t="s">
        <v>630</v>
      </c>
    </row>
    <row r="96" spans="2:47" s="1" customFormat="1" ht="67.5">
      <c r="B96" s="37"/>
      <c r="C96" s="59"/>
      <c r="D96" s="201" t="s">
        <v>148</v>
      </c>
      <c r="E96" s="59"/>
      <c r="F96" s="202" t="s">
        <v>149</v>
      </c>
      <c r="G96" s="59"/>
      <c r="H96" s="59"/>
      <c r="I96" s="159"/>
      <c r="J96" s="59"/>
      <c r="K96" s="59"/>
      <c r="L96" s="57"/>
      <c r="M96" s="203"/>
      <c r="N96" s="38"/>
      <c r="O96" s="38"/>
      <c r="P96" s="38"/>
      <c r="Q96" s="38"/>
      <c r="R96" s="38"/>
      <c r="S96" s="38"/>
      <c r="T96" s="74"/>
      <c r="AT96" s="20" t="s">
        <v>148</v>
      </c>
      <c r="AU96" s="20" t="s">
        <v>84</v>
      </c>
    </row>
    <row r="97" spans="2:65" s="1" customFormat="1" ht="22.5" customHeight="1">
      <c r="B97" s="37"/>
      <c r="C97" s="189" t="s">
        <v>385</v>
      </c>
      <c r="D97" s="189" t="s">
        <v>137</v>
      </c>
      <c r="E97" s="190" t="s">
        <v>151</v>
      </c>
      <c r="F97" s="191" t="s">
        <v>152</v>
      </c>
      <c r="G97" s="192" t="s">
        <v>140</v>
      </c>
      <c r="H97" s="193">
        <v>8</v>
      </c>
      <c r="I97" s="194"/>
      <c r="J97" s="195">
        <f>ROUND(I97*H97,2)</f>
        <v>0</v>
      </c>
      <c r="K97" s="191" t="s">
        <v>141</v>
      </c>
      <c r="L97" s="57"/>
      <c r="M97" s="196" t="s">
        <v>22</v>
      </c>
      <c r="N97" s="197" t="s">
        <v>46</v>
      </c>
      <c r="O97" s="38"/>
      <c r="P97" s="198">
        <f>O97*H97</f>
        <v>0</v>
      </c>
      <c r="Q97" s="198">
        <v>0.04153</v>
      </c>
      <c r="R97" s="198">
        <f>Q97*H97</f>
        <v>0.33224</v>
      </c>
      <c r="S97" s="198">
        <v>0</v>
      </c>
      <c r="T97" s="199">
        <f>S97*H97</f>
        <v>0</v>
      </c>
      <c r="AR97" s="20" t="s">
        <v>142</v>
      </c>
      <c r="AT97" s="20" t="s">
        <v>137</v>
      </c>
      <c r="AU97" s="20" t="s">
        <v>84</v>
      </c>
      <c r="AY97" s="20" t="s">
        <v>133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0" t="s">
        <v>24</v>
      </c>
      <c r="BK97" s="200">
        <f>ROUND(I97*H97,2)</f>
        <v>0</v>
      </c>
      <c r="BL97" s="20" t="s">
        <v>142</v>
      </c>
      <c r="BM97" s="20" t="s">
        <v>631</v>
      </c>
    </row>
    <row r="98" spans="2:63" s="10" customFormat="1" ht="29.85" customHeight="1">
      <c r="B98" s="172"/>
      <c r="C98" s="173"/>
      <c r="D98" s="186" t="s">
        <v>74</v>
      </c>
      <c r="E98" s="187" t="s">
        <v>154</v>
      </c>
      <c r="F98" s="187" t="s">
        <v>155</v>
      </c>
      <c r="G98" s="173"/>
      <c r="H98" s="173"/>
      <c r="I98" s="176"/>
      <c r="J98" s="188">
        <f>BK98</f>
        <v>0</v>
      </c>
      <c r="K98" s="173"/>
      <c r="L98" s="178"/>
      <c r="M98" s="179"/>
      <c r="N98" s="180"/>
      <c r="O98" s="180"/>
      <c r="P98" s="181">
        <f>SUM(P99:P105)</f>
        <v>0</v>
      </c>
      <c r="Q98" s="180"/>
      <c r="R98" s="181">
        <f>SUM(R99:R105)</f>
        <v>0</v>
      </c>
      <c r="S98" s="180"/>
      <c r="T98" s="182">
        <f>SUM(T99:T105)</f>
        <v>1.023</v>
      </c>
      <c r="AR98" s="183" t="s">
        <v>24</v>
      </c>
      <c r="AT98" s="184" t="s">
        <v>74</v>
      </c>
      <c r="AU98" s="184" t="s">
        <v>24</v>
      </c>
      <c r="AY98" s="183" t="s">
        <v>133</v>
      </c>
      <c r="BK98" s="185">
        <f>SUM(BK99:BK105)</f>
        <v>0</v>
      </c>
    </row>
    <row r="99" spans="2:65" s="1" customFormat="1" ht="44.25" customHeight="1">
      <c r="B99" s="37"/>
      <c r="C99" s="189" t="s">
        <v>24</v>
      </c>
      <c r="D99" s="189" t="s">
        <v>137</v>
      </c>
      <c r="E99" s="190" t="s">
        <v>156</v>
      </c>
      <c r="F99" s="191" t="s">
        <v>157</v>
      </c>
      <c r="G99" s="192" t="s">
        <v>158</v>
      </c>
      <c r="H99" s="193">
        <v>22</v>
      </c>
      <c r="I99" s="194"/>
      <c r="J99" s="195">
        <f>ROUND(I99*H99,2)</f>
        <v>0</v>
      </c>
      <c r="K99" s="191" t="s">
        <v>141</v>
      </c>
      <c r="L99" s="57"/>
      <c r="M99" s="196" t="s">
        <v>22</v>
      </c>
      <c r="N99" s="197" t="s">
        <v>46</v>
      </c>
      <c r="O99" s="38"/>
      <c r="P99" s="198">
        <f>O99*H99</f>
        <v>0</v>
      </c>
      <c r="Q99" s="198">
        <v>0</v>
      </c>
      <c r="R99" s="198">
        <f>Q99*H99</f>
        <v>0</v>
      </c>
      <c r="S99" s="198">
        <v>0.001</v>
      </c>
      <c r="T99" s="199">
        <f>S99*H99</f>
        <v>0.022</v>
      </c>
      <c r="AR99" s="20" t="s">
        <v>142</v>
      </c>
      <c r="AT99" s="20" t="s">
        <v>137</v>
      </c>
      <c r="AU99" s="20" t="s">
        <v>84</v>
      </c>
      <c r="AY99" s="20" t="s">
        <v>133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0" t="s">
        <v>24</v>
      </c>
      <c r="BK99" s="200">
        <f>ROUND(I99*H99,2)</f>
        <v>0</v>
      </c>
      <c r="BL99" s="20" t="s">
        <v>142</v>
      </c>
      <c r="BM99" s="20" t="s">
        <v>84</v>
      </c>
    </row>
    <row r="100" spans="2:65" s="1" customFormat="1" ht="22.5" customHeight="1">
      <c r="B100" s="37"/>
      <c r="C100" s="189" t="s">
        <v>84</v>
      </c>
      <c r="D100" s="189" t="s">
        <v>137</v>
      </c>
      <c r="E100" s="190" t="s">
        <v>159</v>
      </c>
      <c r="F100" s="191" t="s">
        <v>160</v>
      </c>
      <c r="G100" s="192" t="s">
        <v>158</v>
      </c>
      <c r="H100" s="193">
        <v>8</v>
      </c>
      <c r="I100" s="194"/>
      <c r="J100" s="195">
        <f>ROUND(I100*H100,2)</f>
        <v>0</v>
      </c>
      <c r="K100" s="191" t="s">
        <v>22</v>
      </c>
      <c r="L100" s="57"/>
      <c r="M100" s="196" t="s">
        <v>22</v>
      </c>
      <c r="N100" s="197" t="s">
        <v>46</v>
      </c>
      <c r="O100" s="38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20" t="s">
        <v>142</v>
      </c>
      <c r="AT100" s="20" t="s">
        <v>137</v>
      </c>
      <c r="AU100" s="20" t="s">
        <v>84</v>
      </c>
      <c r="AY100" s="20" t="s">
        <v>133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0" t="s">
        <v>24</v>
      </c>
      <c r="BK100" s="200">
        <f>ROUND(I100*H100,2)</f>
        <v>0</v>
      </c>
      <c r="BL100" s="20" t="s">
        <v>142</v>
      </c>
      <c r="BM100" s="20" t="s">
        <v>142</v>
      </c>
    </row>
    <row r="101" spans="2:65" s="1" customFormat="1" ht="31.5" customHeight="1">
      <c r="B101" s="37"/>
      <c r="C101" s="189" t="s">
        <v>161</v>
      </c>
      <c r="D101" s="189" t="s">
        <v>137</v>
      </c>
      <c r="E101" s="190" t="s">
        <v>162</v>
      </c>
      <c r="F101" s="191" t="s">
        <v>163</v>
      </c>
      <c r="G101" s="192" t="s">
        <v>158</v>
      </c>
      <c r="H101" s="193">
        <v>56</v>
      </c>
      <c r="I101" s="194"/>
      <c r="J101" s="195">
        <f>ROUND(I101*H101,2)</f>
        <v>0</v>
      </c>
      <c r="K101" s="191" t="s">
        <v>141</v>
      </c>
      <c r="L101" s="57"/>
      <c r="M101" s="196" t="s">
        <v>22</v>
      </c>
      <c r="N101" s="197" t="s">
        <v>46</v>
      </c>
      <c r="O101" s="38"/>
      <c r="P101" s="198">
        <f>O101*H101</f>
        <v>0</v>
      </c>
      <c r="Q101" s="198">
        <v>0</v>
      </c>
      <c r="R101" s="198">
        <f>Q101*H101</f>
        <v>0</v>
      </c>
      <c r="S101" s="198">
        <v>0.015</v>
      </c>
      <c r="T101" s="199">
        <f>S101*H101</f>
        <v>0.84</v>
      </c>
      <c r="AR101" s="20" t="s">
        <v>142</v>
      </c>
      <c r="AT101" s="20" t="s">
        <v>137</v>
      </c>
      <c r="AU101" s="20" t="s">
        <v>84</v>
      </c>
      <c r="AY101" s="20" t="s">
        <v>133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0" t="s">
        <v>24</v>
      </c>
      <c r="BK101" s="200">
        <f>ROUND(I101*H101,2)</f>
        <v>0</v>
      </c>
      <c r="BL101" s="20" t="s">
        <v>142</v>
      </c>
      <c r="BM101" s="20" t="s">
        <v>134</v>
      </c>
    </row>
    <row r="102" spans="2:65" s="1" customFormat="1" ht="22.5" customHeight="1">
      <c r="B102" s="37"/>
      <c r="C102" s="189" t="s">
        <v>142</v>
      </c>
      <c r="D102" s="189" t="s">
        <v>137</v>
      </c>
      <c r="E102" s="190" t="s">
        <v>164</v>
      </c>
      <c r="F102" s="191" t="s">
        <v>165</v>
      </c>
      <c r="G102" s="192" t="s">
        <v>166</v>
      </c>
      <c r="H102" s="193">
        <v>140</v>
      </c>
      <c r="I102" s="194"/>
      <c r="J102" s="195">
        <f>ROUND(I102*H102,2)</f>
        <v>0</v>
      </c>
      <c r="K102" s="191" t="s">
        <v>141</v>
      </c>
      <c r="L102" s="57"/>
      <c r="M102" s="196" t="s">
        <v>22</v>
      </c>
      <c r="N102" s="197" t="s">
        <v>46</v>
      </c>
      <c r="O102" s="38"/>
      <c r="P102" s="198">
        <f>O102*H102</f>
        <v>0</v>
      </c>
      <c r="Q102" s="198">
        <v>0</v>
      </c>
      <c r="R102" s="198">
        <f>Q102*H102</f>
        <v>0</v>
      </c>
      <c r="S102" s="198">
        <v>0.001</v>
      </c>
      <c r="T102" s="199">
        <f>S102*H102</f>
        <v>0.14</v>
      </c>
      <c r="AR102" s="20" t="s">
        <v>142</v>
      </c>
      <c r="AT102" s="20" t="s">
        <v>137</v>
      </c>
      <c r="AU102" s="20" t="s">
        <v>84</v>
      </c>
      <c r="AY102" s="20" t="s">
        <v>133</v>
      </c>
      <c r="BE102" s="200">
        <f>IF(N102="základní",J102,0)</f>
        <v>0</v>
      </c>
      <c r="BF102" s="200">
        <f>IF(N102="snížená",J102,0)</f>
        <v>0</v>
      </c>
      <c r="BG102" s="200">
        <f>IF(N102="zákl. přenesená",J102,0)</f>
        <v>0</v>
      </c>
      <c r="BH102" s="200">
        <f>IF(N102="sníž. přenesená",J102,0)</f>
        <v>0</v>
      </c>
      <c r="BI102" s="200">
        <f>IF(N102="nulová",J102,0)</f>
        <v>0</v>
      </c>
      <c r="BJ102" s="20" t="s">
        <v>24</v>
      </c>
      <c r="BK102" s="200">
        <f>ROUND(I102*H102,2)</f>
        <v>0</v>
      </c>
      <c r="BL102" s="20" t="s">
        <v>142</v>
      </c>
      <c r="BM102" s="20" t="s">
        <v>167</v>
      </c>
    </row>
    <row r="103" spans="2:47" s="1" customFormat="1" ht="27">
      <c r="B103" s="37"/>
      <c r="C103" s="59"/>
      <c r="D103" s="201" t="s">
        <v>168</v>
      </c>
      <c r="E103" s="59"/>
      <c r="F103" s="202" t="s">
        <v>632</v>
      </c>
      <c r="G103" s="59"/>
      <c r="H103" s="59"/>
      <c r="I103" s="159"/>
      <c r="J103" s="59"/>
      <c r="K103" s="59"/>
      <c r="L103" s="57"/>
      <c r="M103" s="203"/>
      <c r="N103" s="38"/>
      <c r="O103" s="38"/>
      <c r="P103" s="38"/>
      <c r="Q103" s="38"/>
      <c r="R103" s="38"/>
      <c r="S103" s="38"/>
      <c r="T103" s="74"/>
      <c r="AT103" s="20" t="s">
        <v>168</v>
      </c>
      <c r="AU103" s="20" t="s">
        <v>84</v>
      </c>
    </row>
    <row r="104" spans="2:65" s="1" customFormat="1" ht="22.5" customHeight="1">
      <c r="B104" s="37"/>
      <c r="C104" s="189" t="s">
        <v>170</v>
      </c>
      <c r="D104" s="189" t="s">
        <v>137</v>
      </c>
      <c r="E104" s="190" t="s">
        <v>171</v>
      </c>
      <c r="F104" s="191" t="s">
        <v>172</v>
      </c>
      <c r="G104" s="192" t="s">
        <v>166</v>
      </c>
      <c r="H104" s="193">
        <v>7</v>
      </c>
      <c r="I104" s="194"/>
      <c r="J104" s="195">
        <f>ROUND(I104*H104,2)</f>
        <v>0</v>
      </c>
      <c r="K104" s="191" t="s">
        <v>141</v>
      </c>
      <c r="L104" s="57"/>
      <c r="M104" s="196" t="s">
        <v>22</v>
      </c>
      <c r="N104" s="197" t="s">
        <v>46</v>
      </c>
      <c r="O104" s="38"/>
      <c r="P104" s="198">
        <f>O104*H104</f>
        <v>0</v>
      </c>
      <c r="Q104" s="198">
        <v>0</v>
      </c>
      <c r="R104" s="198">
        <f>Q104*H104</f>
        <v>0</v>
      </c>
      <c r="S104" s="198">
        <v>0.003</v>
      </c>
      <c r="T104" s="199">
        <f>S104*H104</f>
        <v>0.021</v>
      </c>
      <c r="AR104" s="20" t="s">
        <v>142</v>
      </c>
      <c r="AT104" s="20" t="s">
        <v>137</v>
      </c>
      <c r="AU104" s="20" t="s">
        <v>84</v>
      </c>
      <c r="AY104" s="20" t="s">
        <v>133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0" t="s">
        <v>24</v>
      </c>
      <c r="BK104" s="200">
        <f>ROUND(I104*H104,2)</f>
        <v>0</v>
      </c>
      <c r="BL104" s="20" t="s">
        <v>142</v>
      </c>
      <c r="BM104" s="20" t="s">
        <v>29</v>
      </c>
    </row>
    <row r="105" spans="2:47" s="1" customFormat="1" ht="27">
      <c r="B105" s="37"/>
      <c r="C105" s="59"/>
      <c r="D105" s="204" t="s">
        <v>168</v>
      </c>
      <c r="E105" s="59"/>
      <c r="F105" s="205" t="s">
        <v>632</v>
      </c>
      <c r="G105" s="59"/>
      <c r="H105" s="59"/>
      <c r="I105" s="159"/>
      <c r="J105" s="59"/>
      <c r="K105" s="59"/>
      <c r="L105" s="57"/>
      <c r="M105" s="203"/>
      <c r="N105" s="38"/>
      <c r="O105" s="38"/>
      <c r="P105" s="38"/>
      <c r="Q105" s="38"/>
      <c r="R105" s="38"/>
      <c r="S105" s="38"/>
      <c r="T105" s="74"/>
      <c r="AT105" s="20" t="s">
        <v>168</v>
      </c>
      <c r="AU105" s="20" t="s">
        <v>84</v>
      </c>
    </row>
    <row r="106" spans="2:63" s="10" customFormat="1" ht="37.35" customHeight="1">
      <c r="B106" s="172"/>
      <c r="C106" s="173"/>
      <c r="D106" s="174" t="s">
        <v>74</v>
      </c>
      <c r="E106" s="175" t="s">
        <v>173</v>
      </c>
      <c r="F106" s="175" t="s">
        <v>174</v>
      </c>
      <c r="G106" s="173"/>
      <c r="H106" s="173"/>
      <c r="I106" s="176"/>
      <c r="J106" s="177">
        <f>BK106</f>
        <v>0</v>
      </c>
      <c r="K106" s="173"/>
      <c r="L106" s="178"/>
      <c r="M106" s="179"/>
      <c r="N106" s="180"/>
      <c r="O106" s="180"/>
      <c r="P106" s="181">
        <f>P107+P110+P114+P126+P134+P141+P160</f>
        <v>0</v>
      </c>
      <c r="Q106" s="180"/>
      <c r="R106" s="181">
        <f>R107+R110+R114+R126+R134+R141+R160</f>
        <v>0.17262</v>
      </c>
      <c r="S106" s="180"/>
      <c r="T106" s="182">
        <f>T107+T110+T114+T126+T134+T141+T160</f>
        <v>0</v>
      </c>
      <c r="AR106" s="183" t="s">
        <v>84</v>
      </c>
      <c r="AT106" s="184" t="s">
        <v>74</v>
      </c>
      <c r="AU106" s="184" t="s">
        <v>75</v>
      </c>
      <c r="AY106" s="183" t="s">
        <v>133</v>
      </c>
      <c r="BK106" s="185">
        <f>BK107+BK110+BK114+BK126+BK134+BK141+BK160</f>
        <v>0</v>
      </c>
    </row>
    <row r="107" spans="2:63" s="10" customFormat="1" ht="19.9" customHeight="1">
      <c r="B107" s="172"/>
      <c r="C107" s="173"/>
      <c r="D107" s="186" t="s">
        <v>74</v>
      </c>
      <c r="E107" s="187" t="s">
        <v>175</v>
      </c>
      <c r="F107" s="187" t="s">
        <v>176</v>
      </c>
      <c r="G107" s="173"/>
      <c r="H107" s="173"/>
      <c r="I107" s="176"/>
      <c r="J107" s="188">
        <f>BK107</f>
        <v>0</v>
      </c>
      <c r="K107" s="173"/>
      <c r="L107" s="178"/>
      <c r="M107" s="179"/>
      <c r="N107" s="180"/>
      <c r="O107" s="180"/>
      <c r="P107" s="181">
        <f>SUM(P108:P109)</f>
        <v>0</v>
      </c>
      <c r="Q107" s="180"/>
      <c r="R107" s="181">
        <f>SUM(R108:R109)</f>
        <v>0</v>
      </c>
      <c r="S107" s="180"/>
      <c r="T107" s="182">
        <f>SUM(T108:T109)</f>
        <v>0</v>
      </c>
      <c r="AR107" s="183" t="s">
        <v>84</v>
      </c>
      <c r="AT107" s="184" t="s">
        <v>74</v>
      </c>
      <c r="AU107" s="184" t="s">
        <v>24</v>
      </c>
      <c r="AY107" s="183" t="s">
        <v>133</v>
      </c>
      <c r="BK107" s="185">
        <f>SUM(BK108:BK109)</f>
        <v>0</v>
      </c>
    </row>
    <row r="108" spans="2:65" s="1" customFormat="1" ht="22.5" customHeight="1">
      <c r="B108" s="37"/>
      <c r="C108" s="189" t="s">
        <v>134</v>
      </c>
      <c r="D108" s="189" t="s">
        <v>137</v>
      </c>
      <c r="E108" s="190" t="s">
        <v>177</v>
      </c>
      <c r="F108" s="191" t="s">
        <v>633</v>
      </c>
      <c r="G108" s="192" t="s">
        <v>158</v>
      </c>
      <c r="H108" s="193">
        <v>34</v>
      </c>
      <c r="I108" s="194"/>
      <c r="J108" s="195">
        <f>ROUND(I108*H108,2)</f>
        <v>0</v>
      </c>
      <c r="K108" s="191" t="s">
        <v>22</v>
      </c>
      <c r="L108" s="57"/>
      <c r="M108" s="196" t="s">
        <v>22</v>
      </c>
      <c r="N108" s="197" t="s">
        <v>46</v>
      </c>
      <c r="O108" s="38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20" t="s">
        <v>190</v>
      </c>
      <c r="AT108" s="20" t="s">
        <v>137</v>
      </c>
      <c r="AU108" s="20" t="s">
        <v>84</v>
      </c>
      <c r="AY108" s="20" t="s">
        <v>133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20" t="s">
        <v>24</v>
      </c>
      <c r="BK108" s="200">
        <f>ROUND(I108*H108,2)</f>
        <v>0</v>
      </c>
      <c r="BL108" s="20" t="s">
        <v>190</v>
      </c>
      <c r="BM108" s="20" t="s">
        <v>179</v>
      </c>
    </row>
    <row r="109" spans="2:65" s="1" customFormat="1" ht="22.5" customHeight="1">
      <c r="B109" s="37"/>
      <c r="C109" s="189" t="s">
        <v>182</v>
      </c>
      <c r="D109" s="189" t="s">
        <v>137</v>
      </c>
      <c r="E109" s="190" t="s">
        <v>634</v>
      </c>
      <c r="F109" s="191" t="s">
        <v>635</v>
      </c>
      <c r="G109" s="192" t="s">
        <v>158</v>
      </c>
      <c r="H109" s="193">
        <v>1</v>
      </c>
      <c r="I109" s="194"/>
      <c r="J109" s="195">
        <f>ROUND(I109*H109,2)</f>
        <v>0</v>
      </c>
      <c r="K109" s="191" t="s">
        <v>22</v>
      </c>
      <c r="L109" s="57"/>
      <c r="M109" s="196" t="s">
        <v>22</v>
      </c>
      <c r="N109" s="197" t="s">
        <v>46</v>
      </c>
      <c r="O109" s="38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0" t="s">
        <v>190</v>
      </c>
      <c r="AT109" s="20" t="s">
        <v>137</v>
      </c>
      <c r="AU109" s="20" t="s">
        <v>84</v>
      </c>
      <c r="AY109" s="20" t="s">
        <v>133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0" t="s">
        <v>24</v>
      </c>
      <c r="BK109" s="200">
        <f>ROUND(I109*H109,2)</f>
        <v>0</v>
      </c>
      <c r="BL109" s="20" t="s">
        <v>190</v>
      </c>
      <c r="BM109" s="20" t="s">
        <v>186</v>
      </c>
    </row>
    <row r="110" spans="2:63" s="10" customFormat="1" ht="29.85" customHeight="1">
      <c r="B110" s="172"/>
      <c r="C110" s="173"/>
      <c r="D110" s="186" t="s">
        <v>74</v>
      </c>
      <c r="E110" s="187" t="s">
        <v>180</v>
      </c>
      <c r="F110" s="187" t="s">
        <v>181</v>
      </c>
      <c r="G110" s="173"/>
      <c r="H110" s="173"/>
      <c r="I110" s="176"/>
      <c r="J110" s="188">
        <f>BK110</f>
        <v>0</v>
      </c>
      <c r="K110" s="173"/>
      <c r="L110" s="178"/>
      <c r="M110" s="179"/>
      <c r="N110" s="180"/>
      <c r="O110" s="180"/>
      <c r="P110" s="181">
        <f>SUM(P111:P113)</f>
        <v>0</v>
      </c>
      <c r="Q110" s="180"/>
      <c r="R110" s="181">
        <f>SUM(R111:R113)</f>
        <v>0</v>
      </c>
      <c r="S110" s="180"/>
      <c r="T110" s="182">
        <f>SUM(T111:T113)</f>
        <v>0</v>
      </c>
      <c r="AR110" s="183" t="s">
        <v>84</v>
      </c>
      <c r="AT110" s="184" t="s">
        <v>74</v>
      </c>
      <c r="AU110" s="184" t="s">
        <v>24</v>
      </c>
      <c r="AY110" s="183" t="s">
        <v>133</v>
      </c>
      <c r="BK110" s="185">
        <f>SUM(BK111:BK113)</f>
        <v>0</v>
      </c>
    </row>
    <row r="111" spans="2:65" s="1" customFormat="1" ht="22.5" customHeight="1">
      <c r="B111" s="37"/>
      <c r="C111" s="189" t="s">
        <v>167</v>
      </c>
      <c r="D111" s="189" t="s">
        <v>137</v>
      </c>
      <c r="E111" s="190" t="s">
        <v>183</v>
      </c>
      <c r="F111" s="191" t="s">
        <v>184</v>
      </c>
      <c r="G111" s="192" t="s">
        <v>185</v>
      </c>
      <c r="H111" s="193">
        <v>1</v>
      </c>
      <c r="I111" s="194"/>
      <c r="J111" s="195">
        <f>ROUND(I111*H111,2)</f>
        <v>0</v>
      </c>
      <c r="K111" s="191" t="s">
        <v>22</v>
      </c>
      <c r="L111" s="57"/>
      <c r="M111" s="196" t="s">
        <v>22</v>
      </c>
      <c r="N111" s="197" t="s">
        <v>46</v>
      </c>
      <c r="O111" s="38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20" t="s">
        <v>190</v>
      </c>
      <c r="AT111" s="20" t="s">
        <v>137</v>
      </c>
      <c r="AU111" s="20" t="s">
        <v>84</v>
      </c>
      <c r="AY111" s="20" t="s">
        <v>133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0" t="s">
        <v>24</v>
      </c>
      <c r="BK111" s="200">
        <f>ROUND(I111*H111,2)</f>
        <v>0</v>
      </c>
      <c r="BL111" s="20" t="s">
        <v>190</v>
      </c>
      <c r="BM111" s="20" t="s">
        <v>190</v>
      </c>
    </row>
    <row r="112" spans="2:65" s="1" customFormat="1" ht="31.5" customHeight="1">
      <c r="B112" s="37"/>
      <c r="C112" s="206" t="s">
        <v>154</v>
      </c>
      <c r="D112" s="206" t="s">
        <v>187</v>
      </c>
      <c r="E112" s="207" t="s">
        <v>188</v>
      </c>
      <c r="F112" s="208" t="s">
        <v>636</v>
      </c>
      <c r="G112" s="209" t="s">
        <v>185</v>
      </c>
      <c r="H112" s="210">
        <v>1</v>
      </c>
      <c r="I112" s="211"/>
      <c r="J112" s="212">
        <f>ROUND(I112*H112,2)</f>
        <v>0</v>
      </c>
      <c r="K112" s="208" t="s">
        <v>22</v>
      </c>
      <c r="L112" s="213"/>
      <c r="M112" s="214" t="s">
        <v>22</v>
      </c>
      <c r="N112" s="215" t="s">
        <v>46</v>
      </c>
      <c r="O112" s="38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20" t="s">
        <v>219</v>
      </c>
      <c r="AT112" s="20" t="s">
        <v>187</v>
      </c>
      <c r="AU112" s="20" t="s">
        <v>84</v>
      </c>
      <c r="AY112" s="20" t="s">
        <v>133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0" t="s">
        <v>24</v>
      </c>
      <c r="BK112" s="200">
        <f>ROUND(I112*H112,2)</f>
        <v>0</v>
      </c>
      <c r="BL112" s="20" t="s">
        <v>190</v>
      </c>
      <c r="BM112" s="20" t="s">
        <v>193</v>
      </c>
    </row>
    <row r="113" spans="2:65" s="1" customFormat="1" ht="22.5" customHeight="1">
      <c r="B113" s="37"/>
      <c r="C113" s="189" t="s">
        <v>29</v>
      </c>
      <c r="D113" s="189" t="s">
        <v>137</v>
      </c>
      <c r="E113" s="190" t="s">
        <v>208</v>
      </c>
      <c r="F113" s="191" t="s">
        <v>209</v>
      </c>
      <c r="G113" s="192" t="s">
        <v>210</v>
      </c>
      <c r="H113" s="193">
        <v>4</v>
      </c>
      <c r="I113" s="194"/>
      <c r="J113" s="195">
        <f>ROUND(I113*H113,2)</f>
        <v>0</v>
      </c>
      <c r="K113" s="191" t="s">
        <v>22</v>
      </c>
      <c r="L113" s="57"/>
      <c r="M113" s="196" t="s">
        <v>22</v>
      </c>
      <c r="N113" s="197" t="s">
        <v>46</v>
      </c>
      <c r="O113" s="38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AR113" s="20" t="s">
        <v>190</v>
      </c>
      <c r="AT113" s="20" t="s">
        <v>137</v>
      </c>
      <c r="AU113" s="20" t="s">
        <v>84</v>
      </c>
      <c r="AY113" s="20" t="s">
        <v>133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20" t="s">
        <v>24</v>
      </c>
      <c r="BK113" s="200">
        <f>ROUND(I113*H113,2)</f>
        <v>0</v>
      </c>
      <c r="BL113" s="20" t="s">
        <v>190</v>
      </c>
      <c r="BM113" s="20" t="s">
        <v>196</v>
      </c>
    </row>
    <row r="114" spans="2:63" s="10" customFormat="1" ht="29.85" customHeight="1">
      <c r="B114" s="172"/>
      <c r="C114" s="173"/>
      <c r="D114" s="186" t="s">
        <v>74</v>
      </c>
      <c r="E114" s="187" t="s">
        <v>212</v>
      </c>
      <c r="F114" s="187" t="s">
        <v>213</v>
      </c>
      <c r="G114" s="173"/>
      <c r="H114" s="173"/>
      <c r="I114" s="176"/>
      <c r="J114" s="188">
        <f>BK114</f>
        <v>0</v>
      </c>
      <c r="K114" s="173"/>
      <c r="L114" s="178"/>
      <c r="M114" s="179"/>
      <c r="N114" s="180"/>
      <c r="O114" s="180"/>
      <c r="P114" s="181">
        <f>SUM(P115:P125)</f>
        <v>0</v>
      </c>
      <c r="Q114" s="180"/>
      <c r="R114" s="181">
        <f>SUM(R115:R125)</f>
        <v>0.07211999999999999</v>
      </c>
      <c r="S114" s="180"/>
      <c r="T114" s="182">
        <f>SUM(T115:T125)</f>
        <v>0</v>
      </c>
      <c r="AR114" s="183" t="s">
        <v>84</v>
      </c>
      <c r="AT114" s="184" t="s">
        <v>74</v>
      </c>
      <c r="AU114" s="184" t="s">
        <v>24</v>
      </c>
      <c r="AY114" s="183" t="s">
        <v>133</v>
      </c>
      <c r="BK114" s="185">
        <f>SUM(BK115:BK125)</f>
        <v>0</v>
      </c>
    </row>
    <row r="115" spans="2:65" s="1" customFormat="1" ht="22.5" customHeight="1">
      <c r="B115" s="37"/>
      <c r="C115" s="189" t="s">
        <v>197</v>
      </c>
      <c r="D115" s="189" t="s">
        <v>137</v>
      </c>
      <c r="E115" s="190" t="s">
        <v>214</v>
      </c>
      <c r="F115" s="191" t="s">
        <v>215</v>
      </c>
      <c r="G115" s="192" t="s">
        <v>166</v>
      </c>
      <c r="H115" s="193">
        <v>1020</v>
      </c>
      <c r="I115" s="194"/>
      <c r="J115" s="195">
        <f aca="true" t="shared" si="0" ref="J115:J125">ROUND(I115*H115,2)</f>
        <v>0</v>
      </c>
      <c r="K115" s="191" t="s">
        <v>22</v>
      </c>
      <c r="L115" s="57"/>
      <c r="M115" s="196" t="s">
        <v>22</v>
      </c>
      <c r="N115" s="197" t="s">
        <v>46</v>
      </c>
      <c r="O115" s="38"/>
      <c r="P115" s="198">
        <f aca="true" t="shared" si="1" ref="P115:P125">O115*H115</f>
        <v>0</v>
      </c>
      <c r="Q115" s="198">
        <v>0</v>
      </c>
      <c r="R115" s="198">
        <f aca="true" t="shared" si="2" ref="R115:R125">Q115*H115</f>
        <v>0</v>
      </c>
      <c r="S115" s="198">
        <v>0</v>
      </c>
      <c r="T115" s="199">
        <f aca="true" t="shared" si="3" ref="T115:T125">S115*H115</f>
        <v>0</v>
      </c>
      <c r="AR115" s="20" t="s">
        <v>190</v>
      </c>
      <c r="AT115" s="20" t="s">
        <v>137</v>
      </c>
      <c r="AU115" s="20" t="s">
        <v>84</v>
      </c>
      <c r="AY115" s="20" t="s">
        <v>133</v>
      </c>
      <c r="BE115" s="200">
        <f aca="true" t="shared" si="4" ref="BE115:BE125">IF(N115="základní",J115,0)</f>
        <v>0</v>
      </c>
      <c r="BF115" s="200">
        <f aca="true" t="shared" si="5" ref="BF115:BF125">IF(N115="snížená",J115,0)</f>
        <v>0</v>
      </c>
      <c r="BG115" s="200">
        <f aca="true" t="shared" si="6" ref="BG115:BG125">IF(N115="zákl. přenesená",J115,0)</f>
        <v>0</v>
      </c>
      <c r="BH115" s="200">
        <f aca="true" t="shared" si="7" ref="BH115:BH125">IF(N115="sníž. přenesená",J115,0)</f>
        <v>0</v>
      </c>
      <c r="BI115" s="200">
        <f aca="true" t="shared" si="8" ref="BI115:BI125">IF(N115="nulová",J115,0)</f>
        <v>0</v>
      </c>
      <c r="BJ115" s="20" t="s">
        <v>24</v>
      </c>
      <c r="BK115" s="200">
        <f aca="true" t="shared" si="9" ref="BK115:BK125">ROUND(I115*H115,2)</f>
        <v>0</v>
      </c>
      <c r="BL115" s="20" t="s">
        <v>190</v>
      </c>
      <c r="BM115" s="20" t="s">
        <v>200</v>
      </c>
    </row>
    <row r="116" spans="2:65" s="1" customFormat="1" ht="22.5" customHeight="1">
      <c r="B116" s="37"/>
      <c r="C116" s="206" t="s">
        <v>179</v>
      </c>
      <c r="D116" s="206" t="s">
        <v>187</v>
      </c>
      <c r="E116" s="207" t="s">
        <v>217</v>
      </c>
      <c r="F116" s="208" t="s">
        <v>218</v>
      </c>
      <c r="G116" s="209" t="s">
        <v>166</v>
      </c>
      <c r="H116" s="210">
        <v>1020</v>
      </c>
      <c r="I116" s="211"/>
      <c r="J116" s="212">
        <f t="shared" si="0"/>
        <v>0</v>
      </c>
      <c r="K116" s="208" t="s">
        <v>141</v>
      </c>
      <c r="L116" s="213"/>
      <c r="M116" s="214" t="s">
        <v>22</v>
      </c>
      <c r="N116" s="215" t="s">
        <v>46</v>
      </c>
      <c r="O116" s="38"/>
      <c r="P116" s="198">
        <f t="shared" si="1"/>
        <v>0</v>
      </c>
      <c r="Q116" s="198">
        <v>6E-05</v>
      </c>
      <c r="R116" s="198">
        <f t="shared" si="2"/>
        <v>0.061200000000000004</v>
      </c>
      <c r="S116" s="198">
        <v>0</v>
      </c>
      <c r="T116" s="199">
        <f t="shared" si="3"/>
        <v>0</v>
      </c>
      <c r="AR116" s="20" t="s">
        <v>219</v>
      </c>
      <c r="AT116" s="20" t="s">
        <v>187</v>
      </c>
      <c r="AU116" s="20" t="s">
        <v>84</v>
      </c>
      <c r="AY116" s="20" t="s">
        <v>133</v>
      </c>
      <c r="BE116" s="200">
        <f t="shared" si="4"/>
        <v>0</v>
      </c>
      <c r="BF116" s="200">
        <f t="shared" si="5"/>
        <v>0</v>
      </c>
      <c r="BG116" s="200">
        <f t="shared" si="6"/>
        <v>0</v>
      </c>
      <c r="BH116" s="200">
        <f t="shared" si="7"/>
        <v>0</v>
      </c>
      <c r="BI116" s="200">
        <f t="shared" si="8"/>
        <v>0</v>
      </c>
      <c r="BJ116" s="20" t="s">
        <v>24</v>
      </c>
      <c r="BK116" s="200">
        <f t="shared" si="9"/>
        <v>0</v>
      </c>
      <c r="BL116" s="20" t="s">
        <v>190</v>
      </c>
      <c r="BM116" s="20" t="s">
        <v>203</v>
      </c>
    </row>
    <row r="117" spans="2:65" s="1" customFormat="1" ht="22.5" customHeight="1">
      <c r="B117" s="37"/>
      <c r="C117" s="189" t="s">
        <v>204</v>
      </c>
      <c r="D117" s="189" t="s">
        <v>137</v>
      </c>
      <c r="E117" s="190" t="s">
        <v>221</v>
      </c>
      <c r="F117" s="191" t="s">
        <v>222</v>
      </c>
      <c r="G117" s="192" t="s">
        <v>166</v>
      </c>
      <c r="H117" s="193">
        <v>40</v>
      </c>
      <c r="I117" s="194"/>
      <c r="J117" s="195">
        <f t="shared" si="0"/>
        <v>0</v>
      </c>
      <c r="K117" s="191" t="s">
        <v>22</v>
      </c>
      <c r="L117" s="57"/>
      <c r="M117" s="196" t="s">
        <v>22</v>
      </c>
      <c r="N117" s="197" t="s">
        <v>46</v>
      </c>
      <c r="O117" s="38"/>
      <c r="P117" s="198">
        <f t="shared" si="1"/>
        <v>0</v>
      </c>
      <c r="Q117" s="198">
        <v>0</v>
      </c>
      <c r="R117" s="198">
        <f t="shared" si="2"/>
        <v>0</v>
      </c>
      <c r="S117" s="198">
        <v>0</v>
      </c>
      <c r="T117" s="199">
        <f t="shared" si="3"/>
        <v>0</v>
      </c>
      <c r="AR117" s="20" t="s">
        <v>190</v>
      </c>
      <c r="AT117" s="20" t="s">
        <v>137</v>
      </c>
      <c r="AU117" s="20" t="s">
        <v>84</v>
      </c>
      <c r="AY117" s="20" t="s">
        <v>133</v>
      </c>
      <c r="BE117" s="200">
        <f t="shared" si="4"/>
        <v>0</v>
      </c>
      <c r="BF117" s="200">
        <f t="shared" si="5"/>
        <v>0</v>
      </c>
      <c r="BG117" s="200">
        <f t="shared" si="6"/>
        <v>0</v>
      </c>
      <c r="BH117" s="200">
        <f t="shared" si="7"/>
        <v>0</v>
      </c>
      <c r="BI117" s="200">
        <f t="shared" si="8"/>
        <v>0</v>
      </c>
      <c r="BJ117" s="20" t="s">
        <v>24</v>
      </c>
      <c r="BK117" s="200">
        <f t="shared" si="9"/>
        <v>0</v>
      </c>
      <c r="BL117" s="20" t="s">
        <v>190</v>
      </c>
      <c r="BM117" s="20" t="s">
        <v>207</v>
      </c>
    </row>
    <row r="118" spans="2:65" s="1" customFormat="1" ht="22.5" customHeight="1">
      <c r="B118" s="37"/>
      <c r="C118" s="206" t="s">
        <v>186</v>
      </c>
      <c r="D118" s="206" t="s">
        <v>187</v>
      </c>
      <c r="E118" s="207" t="s">
        <v>224</v>
      </c>
      <c r="F118" s="208" t="s">
        <v>225</v>
      </c>
      <c r="G118" s="209" t="s">
        <v>166</v>
      </c>
      <c r="H118" s="210">
        <v>40</v>
      </c>
      <c r="I118" s="211"/>
      <c r="J118" s="212">
        <f t="shared" si="0"/>
        <v>0</v>
      </c>
      <c r="K118" s="208" t="s">
        <v>141</v>
      </c>
      <c r="L118" s="213"/>
      <c r="M118" s="214" t="s">
        <v>22</v>
      </c>
      <c r="N118" s="215" t="s">
        <v>46</v>
      </c>
      <c r="O118" s="38"/>
      <c r="P118" s="198">
        <f t="shared" si="1"/>
        <v>0</v>
      </c>
      <c r="Q118" s="198">
        <v>0.00018</v>
      </c>
      <c r="R118" s="198">
        <f t="shared" si="2"/>
        <v>0.007200000000000001</v>
      </c>
      <c r="S118" s="198">
        <v>0</v>
      </c>
      <c r="T118" s="199">
        <f t="shared" si="3"/>
        <v>0</v>
      </c>
      <c r="AR118" s="20" t="s">
        <v>219</v>
      </c>
      <c r="AT118" s="20" t="s">
        <v>187</v>
      </c>
      <c r="AU118" s="20" t="s">
        <v>84</v>
      </c>
      <c r="AY118" s="20" t="s">
        <v>133</v>
      </c>
      <c r="BE118" s="200">
        <f t="shared" si="4"/>
        <v>0</v>
      </c>
      <c r="BF118" s="200">
        <f t="shared" si="5"/>
        <v>0</v>
      </c>
      <c r="BG118" s="200">
        <f t="shared" si="6"/>
        <v>0</v>
      </c>
      <c r="BH118" s="200">
        <f t="shared" si="7"/>
        <v>0</v>
      </c>
      <c r="BI118" s="200">
        <f t="shared" si="8"/>
        <v>0</v>
      </c>
      <c r="BJ118" s="20" t="s">
        <v>24</v>
      </c>
      <c r="BK118" s="200">
        <f t="shared" si="9"/>
        <v>0</v>
      </c>
      <c r="BL118" s="20" t="s">
        <v>190</v>
      </c>
      <c r="BM118" s="20" t="s">
        <v>211</v>
      </c>
    </row>
    <row r="119" spans="2:65" s="1" customFormat="1" ht="22.5" customHeight="1">
      <c r="B119" s="37"/>
      <c r="C119" s="189" t="s">
        <v>10</v>
      </c>
      <c r="D119" s="189" t="s">
        <v>137</v>
      </c>
      <c r="E119" s="190" t="s">
        <v>233</v>
      </c>
      <c r="F119" s="191" t="s">
        <v>234</v>
      </c>
      <c r="G119" s="192" t="s">
        <v>185</v>
      </c>
      <c r="H119" s="193">
        <v>65</v>
      </c>
      <c r="I119" s="194"/>
      <c r="J119" s="195">
        <f t="shared" si="0"/>
        <v>0</v>
      </c>
      <c r="K119" s="191" t="s">
        <v>22</v>
      </c>
      <c r="L119" s="57"/>
      <c r="M119" s="196" t="s">
        <v>22</v>
      </c>
      <c r="N119" s="197" t="s">
        <v>46</v>
      </c>
      <c r="O119" s="38"/>
      <c r="P119" s="198">
        <f t="shared" si="1"/>
        <v>0</v>
      </c>
      <c r="Q119" s="198">
        <v>0</v>
      </c>
      <c r="R119" s="198">
        <f t="shared" si="2"/>
        <v>0</v>
      </c>
      <c r="S119" s="198">
        <v>0</v>
      </c>
      <c r="T119" s="199">
        <f t="shared" si="3"/>
        <v>0</v>
      </c>
      <c r="AR119" s="20" t="s">
        <v>190</v>
      </c>
      <c r="AT119" s="20" t="s">
        <v>137</v>
      </c>
      <c r="AU119" s="20" t="s">
        <v>84</v>
      </c>
      <c r="AY119" s="20" t="s">
        <v>133</v>
      </c>
      <c r="BE119" s="200">
        <f t="shared" si="4"/>
        <v>0</v>
      </c>
      <c r="BF119" s="200">
        <f t="shared" si="5"/>
        <v>0</v>
      </c>
      <c r="BG119" s="200">
        <f t="shared" si="6"/>
        <v>0</v>
      </c>
      <c r="BH119" s="200">
        <f t="shared" si="7"/>
        <v>0</v>
      </c>
      <c r="BI119" s="200">
        <f t="shared" si="8"/>
        <v>0</v>
      </c>
      <c r="BJ119" s="20" t="s">
        <v>24</v>
      </c>
      <c r="BK119" s="200">
        <f t="shared" si="9"/>
        <v>0</v>
      </c>
      <c r="BL119" s="20" t="s">
        <v>190</v>
      </c>
      <c r="BM119" s="20" t="s">
        <v>216</v>
      </c>
    </row>
    <row r="120" spans="2:65" s="1" customFormat="1" ht="22.5" customHeight="1">
      <c r="B120" s="37"/>
      <c r="C120" s="206" t="s">
        <v>190</v>
      </c>
      <c r="D120" s="206" t="s">
        <v>187</v>
      </c>
      <c r="E120" s="207" t="s">
        <v>236</v>
      </c>
      <c r="F120" s="208" t="s">
        <v>237</v>
      </c>
      <c r="G120" s="209" t="s">
        <v>158</v>
      </c>
      <c r="H120" s="210">
        <v>65</v>
      </c>
      <c r="I120" s="211"/>
      <c r="J120" s="212">
        <f t="shared" si="0"/>
        <v>0</v>
      </c>
      <c r="K120" s="208" t="s">
        <v>141</v>
      </c>
      <c r="L120" s="213"/>
      <c r="M120" s="214" t="s">
        <v>22</v>
      </c>
      <c r="N120" s="215" t="s">
        <v>46</v>
      </c>
      <c r="O120" s="38"/>
      <c r="P120" s="198">
        <f t="shared" si="1"/>
        <v>0</v>
      </c>
      <c r="Q120" s="198">
        <v>3E-05</v>
      </c>
      <c r="R120" s="198">
        <f t="shared" si="2"/>
        <v>0.0019500000000000001</v>
      </c>
      <c r="S120" s="198">
        <v>0</v>
      </c>
      <c r="T120" s="199">
        <f t="shared" si="3"/>
        <v>0</v>
      </c>
      <c r="AR120" s="20" t="s">
        <v>219</v>
      </c>
      <c r="AT120" s="20" t="s">
        <v>187</v>
      </c>
      <c r="AU120" s="20" t="s">
        <v>84</v>
      </c>
      <c r="AY120" s="20" t="s">
        <v>133</v>
      </c>
      <c r="BE120" s="200">
        <f t="shared" si="4"/>
        <v>0</v>
      </c>
      <c r="BF120" s="200">
        <f t="shared" si="5"/>
        <v>0</v>
      </c>
      <c r="BG120" s="200">
        <f t="shared" si="6"/>
        <v>0</v>
      </c>
      <c r="BH120" s="200">
        <f t="shared" si="7"/>
        <v>0</v>
      </c>
      <c r="BI120" s="200">
        <f t="shared" si="8"/>
        <v>0</v>
      </c>
      <c r="BJ120" s="20" t="s">
        <v>24</v>
      </c>
      <c r="BK120" s="200">
        <f t="shared" si="9"/>
        <v>0</v>
      </c>
      <c r="BL120" s="20" t="s">
        <v>190</v>
      </c>
      <c r="BM120" s="20" t="s">
        <v>219</v>
      </c>
    </row>
    <row r="121" spans="2:65" s="1" customFormat="1" ht="31.5" customHeight="1">
      <c r="B121" s="37"/>
      <c r="C121" s="206" t="s">
        <v>220</v>
      </c>
      <c r="D121" s="206" t="s">
        <v>187</v>
      </c>
      <c r="E121" s="207" t="s">
        <v>240</v>
      </c>
      <c r="F121" s="208" t="s">
        <v>241</v>
      </c>
      <c r="G121" s="209" t="s">
        <v>158</v>
      </c>
      <c r="H121" s="210">
        <v>12</v>
      </c>
      <c r="I121" s="211"/>
      <c r="J121" s="212">
        <f t="shared" si="0"/>
        <v>0</v>
      </c>
      <c r="K121" s="208" t="s">
        <v>141</v>
      </c>
      <c r="L121" s="213"/>
      <c r="M121" s="214" t="s">
        <v>22</v>
      </c>
      <c r="N121" s="215" t="s">
        <v>46</v>
      </c>
      <c r="O121" s="38"/>
      <c r="P121" s="198">
        <f t="shared" si="1"/>
        <v>0</v>
      </c>
      <c r="Q121" s="198">
        <v>9E-05</v>
      </c>
      <c r="R121" s="198">
        <f t="shared" si="2"/>
        <v>0.00108</v>
      </c>
      <c r="S121" s="198">
        <v>0</v>
      </c>
      <c r="T121" s="199">
        <f t="shared" si="3"/>
        <v>0</v>
      </c>
      <c r="AR121" s="20" t="s">
        <v>219</v>
      </c>
      <c r="AT121" s="20" t="s">
        <v>187</v>
      </c>
      <c r="AU121" s="20" t="s">
        <v>84</v>
      </c>
      <c r="AY121" s="20" t="s">
        <v>133</v>
      </c>
      <c r="BE121" s="200">
        <f t="shared" si="4"/>
        <v>0</v>
      </c>
      <c r="BF121" s="200">
        <f t="shared" si="5"/>
        <v>0</v>
      </c>
      <c r="BG121" s="200">
        <f t="shared" si="6"/>
        <v>0</v>
      </c>
      <c r="BH121" s="200">
        <f t="shared" si="7"/>
        <v>0</v>
      </c>
      <c r="BI121" s="200">
        <f t="shared" si="8"/>
        <v>0</v>
      </c>
      <c r="BJ121" s="20" t="s">
        <v>24</v>
      </c>
      <c r="BK121" s="200">
        <f t="shared" si="9"/>
        <v>0</v>
      </c>
      <c r="BL121" s="20" t="s">
        <v>190</v>
      </c>
      <c r="BM121" s="20" t="s">
        <v>223</v>
      </c>
    </row>
    <row r="122" spans="2:65" s="1" customFormat="1" ht="22.5" customHeight="1">
      <c r="B122" s="37"/>
      <c r="C122" s="206" t="s">
        <v>193</v>
      </c>
      <c r="D122" s="206" t="s">
        <v>187</v>
      </c>
      <c r="E122" s="207" t="s">
        <v>243</v>
      </c>
      <c r="F122" s="208" t="s">
        <v>244</v>
      </c>
      <c r="G122" s="209" t="s">
        <v>158</v>
      </c>
      <c r="H122" s="210">
        <v>3</v>
      </c>
      <c r="I122" s="211"/>
      <c r="J122" s="212">
        <f t="shared" si="0"/>
        <v>0</v>
      </c>
      <c r="K122" s="208" t="s">
        <v>141</v>
      </c>
      <c r="L122" s="213"/>
      <c r="M122" s="214" t="s">
        <v>22</v>
      </c>
      <c r="N122" s="215" t="s">
        <v>46</v>
      </c>
      <c r="O122" s="38"/>
      <c r="P122" s="198">
        <f t="shared" si="1"/>
        <v>0</v>
      </c>
      <c r="Q122" s="198">
        <v>0.00023</v>
      </c>
      <c r="R122" s="198">
        <f t="shared" si="2"/>
        <v>0.0006900000000000001</v>
      </c>
      <c r="S122" s="198">
        <v>0</v>
      </c>
      <c r="T122" s="199">
        <f t="shared" si="3"/>
        <v>0</v>
      </c>
      <c r="AR122" s="20" t="s">
        <v>219</v>
      </c>
      <c r="AT122" s="20" t="s">
        <v>187</v>
      </c>
      <c r="AU122" s="20" t="s">
        <v>84</v>
      </c>
      <c r="AY122" s="20" t="s">
        <v>133</v>
      </c>
      <c r="BE122" s="200">
        <f t="shared" si="4"/>
        <v>0</v>
      </c>
      <c r="BF122" s="200">
        <f t="shared" si="5"/>
        <v>0</v>
      </c>
      <c r="BG122" s="200">
        <f t="shared" si="6"/>
        <v>0</v>
      </c>
      <c r="BH122" s="200">
        <f t="shared" si="7"/>
        <v>0</v>
      </c>
      <c r="BI122" s="200">
        <f t="shared" si="8"/>
        <v>0</v>
      </c>
      <c r="BJ122" s="20" t="s">
        <v>24</v>
      </c>
      <c r="BK122" s="200">
        <f t="shared" si="9"/>
        <v>0</v>
      </c>
      <c r="BL122" s="20" t="s">
        <v>190</v>
      </c>
      <c r="BM122" s="20" t="s">
        <v>226</v>
      </c>
    </row>
    <row r="123" spans="2:65" s="1" customFormat="1" ht="22.5" customHeight="1">
      <c r="B123" s="37"/>
      <c r="C123" s="206" t="s">
        <v>227</v>
      </c>
      <c r="D123" s="206" t="s">
        <v>187</v>
      </c>
      <c r="E123" s="207" t="s">
        <v>247</v>
      </c>
      <c r="F123" s="208" t="s">
        <v>248</v>
      </c>
      <c r="G123" s="209" t="s">
        <v>158</v>
      </c>
      <c r="H123" s="210">
        <v>3</v>
      </c>
      <c r="I123" s="211"/>
      <c r="J123" s="212">
        <f t="shared" si="0"/>
        <v>0</v>
      </c>
      <c r="K123" s="208" t="s">
        <v>22</v>
      </c>
      <c r="L123" s="213"/>
      <c r="M123" s="214" t="s">
        <v>22</v>
      </c>
      <c r="N123" s="215" t="s">
        <v>46</v>
      </c>
      <c r="O123" s="38"/>
      <c r="P123" s="198">
        <f t="shared" si="1"/>
        <v>0</v>
      </c>
      <c r="Q123" s="198">
        <v>0</v>
      </c>
      <c r="R123" s="198">
        <f t="shared" si="2"/>
        <v>0</v>
      </c>
      <c r="S123" s="198">
        <v>0</v>
      </c>
      <c r="T123" s="199">
        <f t="shared" si="3"/>
        <v>0</v>
      </c>
      <c r="AR123" s="20" t="s">
        <v>219</v>
      </c>
      <c r="AT123" s="20" t="s">
        <v>187</v>
      </c>
      <c r="AU123" s="20" t="s">
        <v>84</v>
      </c>
      <c r="AY123" s="20" t="s">
        <v>133</v>
      </c>
      <c r="BE123" s="200">
        <f t="shared" si="4"/>
        <v>0</v>
      </c>
      <c r="BF123" s="200">
        <f t="shared" si="5"/>
        <v>0</v>
      </c>
      <c r="BG123" s="200">
        <f t="shared" si="6"/>
        <v>0</v>
      </c>
      <c r="BH123" s="200">
        <f t="shared" si="7"/>
        <v>0</v>
      </c>
      <c r="BI123" s="200">
        <f t="shared" si="8"/>
        <v>0</v>
      </c>
      <c r="BJ123" s="20" t="s">
        <v>24</v>
      </c>
      <c r="BK123" s="200">
        <f t="shared" si="9"/>
        <v>0</v>
      </c>
      <c r="BL123" s="20" t="s">
        <v>190</v>
      </c>
      <c r="BM123" s="20" t="s">
        <v>230</v>
      </c>
    </row>
    <row r="124" spans="2:65" s="1" customFormat="1" ht="22.5" customHeight="1">
      <c r="B124" s="37"/>
      <c r="C124" s="189" t="s">
        <v>196</v>
      </c>
      <c r="D124" s="189" t="s">
        <v>137</v>
      </c>
      <c r="E124" s="190" t="s">
        <v>250</v>
      </c>
      <c r="F124" s="191" t="s">
        <v>251</v>
      </c>
      <c r="G124" s="192" t="s">
        <v>158</v>
      </c>
      <c r="H124" s="193">
        <v>4</v>
      </c>
      <c r="I124" s="194"/>
      <c r="J124" s="195">
        <f t="shared" si="0"/>
        <v>0</v>
      </c>
      <c r="K124" s="191" t="s">
        <v>22</v>
      </c>
      <c r="L124" s="57"/>
      <c r="M124" s="196" t="s">
        <v>22</v>
      </c>
      <c r="N124" s="197" t="s">
        <v>46</v>
      </c>
      <c r="O124" s="38"/>
      <c r="P124" s="198">
        <f t="shared" si="1"/>
        <v>0</v>
      </c>
      <c r="Q124" s="198">
        <v>0</v>
      </c>
      <c r="R124" s="198">
        <f t="shared" si="2"/>
        <v>0</v>
      </c>
      <c r="S124" s="198">
        <v>0</v>
      </c>
      <c r="T124" s="199">
        <f t="shared" si="3"/>
        <v>0</v>
      </c>
      <c r="AR124" s="20" t="s">
        <v>190</v>
      </c>
      <c r="AT124" s="20" t="s">
        <v>137</v>
      </c>
      <c r="AU124" s="20" t="s">
        <v>84</v>
      </c>
      <c r="AY124" s="20" t="s">
        <v>133</v>
      </c>
      <c r="BE124" s="200">
        <f t="shared" si="4"/>
        <v>0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20" t="s">
        <v>24</v>
      </c>
      <c r="BK124" s="200">
        <f t="shared" si="9"/>
        <v>0</v>
      </c>
      <c r="BL124" s="20" t="s">
        <v>190</v>
      </c>
      <c r="BM124" s="20" t="s">
        <v>232</v>
      </c>
    </row>
    <row r="125" spans="2:65" s="1" customFormat="1" ht="22.5" customHeight="1">
      <c r="B125" s="37"/>
      <c r="C125" s="206" t="s">
        <v>9</v>
      </c>
      <c r="D125" s="206" t="s">
        <v>187</v>
      </c>
      <c r="E125" s="207" t="s">
        <v>254</v>
      </c>
      <c r="F125" s="208" t="s">
        <v>255</v>
      </c>
      <c r="G125" s="209" t="s">
        <v>158</v>
      </c>
      <c r="H125" s="210">
        <v>4</v>
      </c>
      <c r="I125" s="211"/>
      <c r="J125" s="212">
        <f t="shared" si="0"/>
        <v>0</v>
      </c>
      <c r="K125" s="208" t="s">
        <v>22</v>
      </c>
      <c r="L125" s="213"/>
      <c r="M125" s="214" t="s">
        <v>22</v>
      </c>
      <c r="N125" s="215" t="s">
        <v>46</v>
      </c>
      <c r="O125" s="38"/>
      <c r="P125" s="198">
        <f t="shared" si="1"/>
        <v>0</v>
      </c>
      <c r="Q125" s="198">
        <v>0</v>
      </c>
      <c r="R125" s="198">
        <f t="shared" si="2"/>
        <v>0</v>
      </c>
      <c r="S125" s="198">
        <v>0</v>
      </c>
      <c r="T125" s="199">
        <f t="shared" si="3"/>
        <v>0</v>
      </c>
      <c r="AR125" s="20" t="s">
        <v>219</v>
      </c>
      <c r="AT125" s="20" t="s">
        <v>187</v>
      </c>
      <c r="AU125" s="20" t="s">
        <v>84</v>
      </c>
      <c r="AY125" s="20" t="s">
        <v>133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20" t="s">
        <v>24</v>
      </c>
      <c r="BK125" s="200">
        <f t="shared" si="9"/>
        <v>0</v>
      </c>
      <c r="BL125" s="20" t="s">
        <v>190</v>
      </c>
      <c r="BM125" s="20" t="s">
        <v>235</v>
      </c>
    </row>
    <row r="126" spans="2:63" s="10" customFormat="1" ht="29.85" customHeight="1">
      <c r="B126" s="172"/>
      <c r="C126" s="173"/>
      <c r="D126" s="186" t="s">
        <v>74</v>
      </c>
      <c r="E126" s="187" t="s">
        <v>277</v>
      </c>
      <c r="F126" s="187" t="s">
        <v>278</v>
      </c>
      <c r="G126" s="173"/>
      <c r="H126" s="173"/>
      <c r="I126" s="176"/>
      <c r="J126" s="188">
        <f>BK126</f>
        <v>0</v>
      </c>
      <c r="K126" s="173"/>
      <c r="L126" s="178"/>
      <c r="M126" s="179"/>
      <c r="N126" s="180"/>
      <c r="O126" s="180"/>
      <c r="P126" s="181">
        <f>SUM(P127:P133)</f>
        <v>0</v>
      </c>
      <c r="Q126" s="180"/>
      <c r="R126" s="181">
        <f>SUM(R127:R133)</f>
        <v>0.0914</v>
      </c>
      <c r="S126" s="180"/>
      <c r="T126" s="182">
        <f>SUM(T127:T133)</f>
        <v>0</v>
      </c>
      <c r="AR126" s="183" t="s">
        <v>84</v>
      </c>
      <c r="AT126" s="184" t="s">
        <v>74</v>
      </c>
      <c r="AU126" s="184" t="s">
        <v>24</v>
      </c>
      <c r="AY126" s="183" t="s">
        <v>133</v>
      </c>
      <c r="BK126" s="185">
        <f>SUM(BK127:BK133)</f>
        <v>0</v>
      </c>
    </row>
    <row r="127" spans="2:65" s="1" customFormat="1" ht="22.5" customHeight="1">
      <c r="B127" s="37"/>
      <c r="C127" s="189" t="s">
        <v>200</v>
      </c>
      <c r="D127" s="189" t="s">
        <v>137</v>
      </c>
      <c r="E127" s="190" t="s">
        <v>279</v>
      </c>
      <c r="F127" s="191" t="s">
        <v>280</v>
      </c>
      <c r="G127" s="192" t="s">
        <v>166</v>
      </c>
      <c r="H127" s="193">
        <v>1290</v>
      </c>
      <c r="I127" s="194"/>
      <c r="J127" s="195">
        <f aca="true" t="shared" si="10" ref="J127:J133">ROUND(I127*H127,2)</f>
        <v>0</v>
      </c>
      <c r="K127" s="191" t="s">
        <v>22</v>
      </c>
      <c r="L127" s="57"/>
      <c r="M127" s="196" t="s">
        <v>22</v>
      </c>
      <c r="N127" s="197" t="s">
        <v>46</v>
      </c>
      <c r="O127" s="38"/>
      <c r="P127" s="198">
        <f aca="true" t="shared" si="11" ref="P127:P133">O127*H127</f>
        <v>0</v>
      </c>
      <c r="Q127" s="198">
        <v>0</v>
      </c>
      <c r="R127" s="198">
        <f aca="true" t="shared" si="12" ref="R127:R133">Q127*H127</f>
        <v>0</v>
      </c>
      <c r="S127" s="198">
        <v>0</v>
      </c>
      <c r="T127" s="199">
        <f aca="true" t="shared" si="13" ref="T127:T133">S127*H127</f>
        <v>0</v>
      </c>
      <c r="AR127" s="20" t="s">
        <v>190</v>
      </c>
      <c r="AT127" s="20" t="s">
        <v>137</v>
      </c>
      <c r="AU127" s="20" t="s">
        <v>84</v>
      </c>
      <c r="AY127" s="20" t="s">
        <v>133</v>
      </c>
      <c r="BE127" s="200">
        <f aca="true" t="shared" si="14" ref="BE127:BE133">IF(N127="základní",J127,0)</f>
        <v>0</v>
      </c>
      <c r="BF127" s="200">
        <f aca="true" t="shared" si="15" ref="BF127:BF133">IF(N127="snížená",J127,0)</f>
        <v>0</v>
      </c>
      <c r="BG127" s="200">
        <f aca="true" t="shared" si="16" ref="BG127:BG133">IF(N127="zákl. přenesená",J127,0)</f>
        <v>0</v>
      </c>
      <c r="BH127" s="200">
        <f aca="true" t="shared" si="17" ref="BH127:BH133">IF(N127="sníž. přenesená",J127,0)</f>
        <v>0</v>
      </c>
      <c r="BI127" s="200">
        <f aca="true" t="shared" si="18" ref="BI127:BI133">IF(N127="nulová",J127,0)</f>
        <v>0</v>
      </c>
      <c r="BJ127" s="20" t="s">
        <v>24</v>
      </c>
      <c r="BK127" s="200">
        <f aca="true" t="shared" si="19" ref="BK127:BK133">ROUND(I127*H127,2)</f>
        <v>0</v>
      </c>
      <c r="BL127" s="20" t="s">
        <v>190</v>
      </c>
      <c r="BM127" s="20" t="s">
        <v>238</v>
      </c>
    </row>
    <row r="128" spans="2:65" s="1" customFormat="1" ht="22.5" customHeight="1">
      <c r="B128" s="37"/>
      <c r="C128" s="206" t="s">
        <v>239</v>
      </c>
      <c r="D128" s="206" t="s">
        <v>187</v>
      </c>
      <c r="E128" s="207" t="s">
        <v>283</v>
      </c>
      <c r="F128" s="208" t="s">
        <v>637</v>
      </c>
      <c r="G128" s="209" t="s">
        <v>166</v>
      </c>
      <c r="H128" s="210">
        <v>1290</v>
      </c>
      <c r="I128" s="211"/>
      <c r="J128" s="212">
        <f t="shared" si="10"/>
        <v>0</v>
      </c>
      <c r="K128" s="208" t="s">
        <v>22</v>
      </c>
      <c r="L128" s="213"/>
      <c r="M128" s="214" t="s">
        <v>22</v>
      </c>
      <c r="N128" s="215" t="s">
        <v>46</v>
      </c>
      <c r="O128" s="38"/>
      <c r="P128" s="198">
        <f t="shared" si="11"/>
        <v>0</v>
      </c>
      <c r="Q128" s="198">
        <v>0</v>
      </c>
      <c r="R128" s="198">
        <f t="shared" si="12"/>
        <v>0</v>
      </c>
      <c r="S128" s="198">
        <v>0</v>
      </c>
      <c r="T128" s="199">
        <f t="shared" si="13"/>
        <v>0</v>
      </c>
      <c r="AR128" s="20" t="s">
        <v>219</v>
      </c>
      <c r="AT128" s="20" t="s">
        <v>187</v>
      </c>
      <c r="AU128" s="20" t="s">
        <v>84</v>
      </c>
      <c r="AY128" s="20" t="s">
        <v>133</v>
      </c>
      <c r="BE128" s="200">
        <f t="shared" si="14"/>
        <v>0</v>
      </c>
      <c r="BF128" s="200">
        <f t="shared" si="15"/>
        <v>0</v>
      </c>
      <c r="BG128" s="200">
        <f t="shared" si="16"/>
        <v>0</v>
      </c>
      <c r="BH128" s="200">
        <f t="shared" si="17"/>
        <v>0</v>
      </c>
      <c r="BI128" s="200">
        <f t="shared" si="18"/>
        <v>0</v>
      </c>
      <c r="BJ128" s="20" t="s">
        <v>24</v>
      </c>
      <c r="BK128" s="200">
        <f t="shared" si="19"/>
        <v>0</v>
      </c>
      <c r="BL128" s="20" t="s">
        <v>190</v>
      </c>
      <c r="BM128" s="20" t="s">
        <v>242</v>
      </c>
    </row>
    <row r="129" spans="2:65" s="1" customFormat="1" ht="22.5" customHeight="1">
      <c r="B129" s="37"/>
      <c r="C129" s="189" t="s">
        <v>203</v>
      </c>
      <c r="D129" s="189" t="s">
        <v>137</v>
      </c>
      <c r="E129" s="190" t="s">
        <v>293</v>
      </c>
      <c r="F129" s="191" t="s">
        <v>294</v>
      </c>
      <c r="G129" s="192" t="s">
        <v>166</v>
      </c>
      <c r="H129" s="193">
        <v>20</v>
      </c>
      <c r="I129" s="194"/>
      <c r="J129" s="195">
        <f t="shared" si="10"/>
        <v>0</v>
      </c>
      <c r="K129" s="191" t="s">
        <v>22</v>
      </c>
      <c r="L129" s="57"/>
      <c r="M129" s="196" t="s">
        <v>22</v>
      </c>
      <c r="N129" s="197" t="s">
        <v>46</v>
      </c>
      <c r="O129" s="38"/>
      <c r="P129" s="198">
        <f t="shared" si="11"/>
        <v>0</v>
      </c>
      <c r="Q129" s="198">
        <v>0</v>
      </c>
      <c r="R129" s="198">
        <f t="shared" si="12"/>
        <v>0</v>
      </c>
      <c r="S129" s="198">
        <v>0</v>
      </c>
      <c r="T129" s="199">
        <f t="shared" si="13"/>
        <v>0</v>
      </c>
      <c r="AR129" s="20" t="s">
        <v>190</v>
      </c>
      <c r="AT129" s="20" t="s">
        <v>137</v>
      </c>
      <c r="AU129" s="20" t="s">
        <v>84</v>
      </c>
      <c r="AY129" s="20" t="s">
        <v>133</v>
      </c>
      <c r="BE129" s="200">
        <f t="shared" si="14"/>
        <v>0</v>
      </c>
      <c r="BF129" s="200">
        <f t="shared" si="15"/>
        <v>0</v>
      </c>
      <c r="BG129" s="200">
        <f t="shared" si="16"/>
        <v>0</v>
      </c>
      <c r="BH129" s="200">
        <f t="shared" si="17"/>
        <v>0</v>
      </c>
      <c r="BI129" s="200">
        <f t="shared" si="18"/>
        <v>0</v>
      </c>
      <c r="BJ129" s="20" t="s">
        <v>24</v>
      </c>
      <c r="BK129" s="200">
        <f t="shared" si="19"/>
        <v>0</v>
      </c>
      <c r="BL129" s="20" t="s">
        <v>190</v>
      </c>
      <c r="BM129" s="20" t="s">
        <v>245</v>
      </c>
    </row>
    <row r="130" spans="2:65" s="1" customFormat="1" ht="22.5" customHeight="1">
      <c r="B130" s="37"/>
      <c r="C130" s="206" t="s">
        <v>246</v>
      </c>
      <c r="D130" s="206" t="s">
        <v>187</v>
      </c>
      <c r="E130" s="207" t="s">
        <v>297</v>
      </c>
      <c r="F130" s="208" t="s">
        <v>298</v>
      </c>
      <c r="G130" s="209" t="s">
        <v>166</v>
      </c>
      <c r="H130" s="210">
        <v>20</v>
      </c>
      <c r="I130" s="211"/>
      <c r="J130" s="212">
        <f t="shared" si="10"/>
        <v>0</v>
      </c>
      <c r="K130" s="208" t="s">
        <v>141</v>
      </c>
      <c r="L130" s="213"/>
      <c r="M130" s="214" t="s">
        <v>22</v>
      </c>
      <c r="N130" s="215" t="s">
        <v>46</v>
      </c>
      <c r="O130" s="38"/>
      <c r="P130" s="198">
        <f t="shared" si="11"/>
        <v>0</v>
      </c>
      <c r="Q130" s="198">
        <v>0.00012</v>
      </c>
      <c r="R130" s="198">
        <f t="shared" si="12"/>
        <v>0.0024000000000000002</v>
      </c>
      <c r="S130" s="198">
        <v>0</v>
      </c>
      <c r="T130" s="199">
        <f t="shared" si="13"/>
        <v>0</v>
      </c>
      <c r="AR130" s="20" t="s">
        <v>219</v>
      </c>
      <c r="AT130" s="20" t="s">
        <v>187</v>
      </c>
      <c r="AU130" s="20" t="s">
        <v>84</v>
      </c>
      <c r="AY130" s="20" t="s">
        <v>133</v>
      </c>
      <c r="BE130" s="200">
        <f t="shared" si="14"/>
        <v>0</v>
      </c>
      <c r="BF130" s="200">
        <f t="shared" si="15"/>
        <v>0</v>
      </c>
      <c r="BG130" s="200">
        <f t="shared" si="16"/>
        <v>0</v>
      </c>
      <c r="BH130" s="200">
        <f t="shared" si="17"/>
        <v>0</v>
      </c>
      <c r="BI130" s="200">
        <f t="shared" si="18"/>
        <v>0</v>
      </c>
      <c r="BJ130" s="20" t="s">
        <v>24</v>
      </c>
      <c r="BK130" s="200">
        <f t="shared" si="19"/>
        <v>0</v>
      </c>
      <c r="BL130" s="20" t="s">
        <v>190</v>
      </c>
      <c r="BM130" s="20" t="s">
        <v>249</v>
      </c>
    </row>
    <row r="131" spans="2:65" s="1" customFormat="1" ht="22.5" customHeight="1">
      <c r="B131" s="37"/>
      <c r="C131" s="189" t="s">
        <v>207</v>
      </c>
      <c r="D131" s="189" t="s">
        <v>137</v>
      </c>
      <c r="E131" s="190" t="s">
        <v>300</v>
      </c>
      <c r="F131" s="191" t="s">
        <v>301</v>
      </c>
      <c r="G131" s="192" t="s">
        <v>166</v>
      </c>
      <c r="H131" s="193">
        <v>760</v>
      </c>
      <c r="I131" s="194"/>
      <c r="J131" s="195">
        <f t="shared" si="10"/>
        <v>0</v>
      </c>
      <c r="K131" s="191" t="s">
        <v>22</v>
      </c>
      <c r="L131" s="57"/>
      <c r="M131" s="196" t="s">
        <v>22</v>
      </c>
      <c r="N131" s="197" t="s">
        <v>46</v>
      </c>
      <c r="O131" s="38"/>
      <c r="P131" s="198">
        <f t="shared" si="11"/>
        <v>0</v>
      </c>
      <c r="Q131" s="198">
        <v>0</v>
      </c>
      <c r="R131" s="198">
        <f t="shared" si="12"/>
        <v>0</v>
      </c>
      <c r="S131" s="198">
        <v>0</v>
      </c>
      <c r="T131" s="199">
        <f t="shared" si="13"/>
        <v>0</v>
      </c>
      <c r="AR131" s="20" t="s">
        <v>190</v>
      </c>
      <c r="AT131" s="20" t="s">
        <v>137</v>
      </c>
      <c r="AU131" s="20" t="s">
        <v>84</v>
      </c>
      <c r="AY131" s="20" t="s">
        <v>133</v>
      </c>
      <c r="BE131" s="200">
        <f t="shared" si="14"/>
        <v>0</v>
      </c>
      <c r="BF131" s="200">
        <f t="shared" si="15"/>
        <v>0</v>
      </c>
      <c r="BG131" s="200">
        <f t="shared" si="16"/>
        <v>0</v>
      </c>
      <c r="BH131" s="200">
        <f t="shared" si="17"/>
        <v>0</v>
      </c>
      <c r="BI131" s="200">
        <f t="shared" si="18"/>
        <v>0</v>
      </c>
      <c r="BJ131" s="20" t="s">
        <v>24</v>
      </c>
      <c r="BK131" s="200">
        <f t="shared" si="19"/>
        <v>0</v>
      </c>
      <c r="BL131" s="20" t="s">
        <v>190</v>
      </c>
      <c r="BM131" s="20" t="s">
        <v>252</v>
      </c>
    </row>
    <row r="132" spans="2:65" s="1" customFormat="1" ht="22.5" customHeight="1">
      <c r="B132" s="37"/>
      <c r="C132" s="206" t="s">
        <v>253</v>
      </c>
      <c r="D132" s="206" t="s">
        <v>187</v>
      </c>
      <c r="E132" s="207" t="s">
        <v>304</v>
      </c>
      <c r="F132" s="208" t="s">
        <v>305</v>
      </c>
      <c r="G132" s="209" t="s">
        <v>166</v>
      </c>
      <c r="H132" s="210">
        <v>650</v>
      </c>
      <c r="I132" s="211"/>
      <c r="J132" s="212">
        <f t="shared" si="10"/>
        <v>0</v>
      </c>
      <c r="K132" s="208" t="s">
        <v>141</v>
      </c>
      <c r="L132" s="213"/>
      <c r="M132" s="214" t="s">
        <v>22</v>
      </c>
      <c r="N132" s="215" t="s">
        <v>46</v>
      </c>
      <c r="O132" s="38"/>
      <c r="P132" s="198">
        <f t="shared" si="11"/>
        <v>0</v>
      </c>
      <c r="Q132" s="198">
        <v>0.00012</v>
      </c>
      <c r="R132" s="198">
        <f t="shared" si="12"/>
        <v>0.078</v>
      </c>
      <c r="S132" s="198">
        <v>0</v>
      </c>
      <c r="T132" s="199">
        <f t="shared" si="13"/>
        <v>0</v>
      </c>
      <c r="AR132" s="20" t="s">
        <v>219</v>
      </c>
      <c r="AT132" s="20" t="s">
        <v>187</v>
      </c>
      <c r="AU132" s="20" t="s">
        <v>84</v>
      </c>
      <c r="AY132" s="20" t="s">
        <v>133</v>
      </c>
      <c r="BE132" s="200">
        <f t="shared" si="14"/>
        <v>0</v>
      </c>
      <c r="BF132" s="200">
        <f t="shared" si="15"/>
        <v>0</v>
      </c>
      <c r="BG132" s="200">
        <f t="shared" si="16"/>
        <v>0</v>
      </c>
      <c r="BH132" s="200">
        <f t="shared" si="17"/>
        <v>0</v>
      </c>
      <c r="BI132" s="200">
        <f t="shared" si="18"/>
        <v>0</v>
      </c>
      <c r="BJ132" s="20" t="s">
        <v>24</v>
      </c>
      <c r="BK132" s="200">
        <f t="shared" si="19"/>
        <v>0</v>
      </c>
      <c r="BL132" s="20" t="s">
        <v>190</v>
      </c>
      <c r="BM132" s="20" t="s">
        <v>256</v>
      </c>
    </row>
    <row r="133" spans="2:65" s="1" customFormat="1" ht="22.5" customHeight="1">
      <c r="B133" s="37"/>
      <c r="C133" s="206" t="s">
        <v>211</v>
      </c>
      <c r="D133" s="206" t="s">
        <v>187</v>
      </c>
      <c r="E133" s="207" t="s">
        <v>307</v>
      </c>
      <c r="F133" s="208" t="s">
        <v>308</v>
      </c>
      <c r="G133" s="209" t="s">
        <v>166</v>
      </c>
      <c r="H133" s="210">
        <v>110</v>
      </c>
      <c r="I133" s="211"/>
      <c r="J133" s="212">
        <f t="shared" si="10"/>
        <v>0</v>
      </c>
      <c r="K133" s="208" t="s">
        <v>141</v>
      </c>
      <c r="L133" s="213"/>
      <c r="M133" s="214" t="s">
        <v>22</v>
      </c>
      <c r="N133" s="215" t="s">
        <v>46</v>
      </c>
      <c r="O133" s="38"/>
      <c r="P133" s="198">
        <f t="shared" si="11"/>
        <v>0</v>
      </c>
      <c r="Q133" s="198">
        <v>0.0001</v>
      </c>
      <c r="R133" s="198">
        <f t="shared" si="12"/>
        <v>0.011000000000000001</v>
      </c>
      <c r="S133" s="198">
        <v>0</v>
      </c>
      <c r="T133" s="199">
        <f t="shared" si="13"/>
        <v>0</v>
      </c>
      <c r="AR133" s="20" t="s">
        <v>219</v>
      </c>
      <c r="AT133" s="20" t="s">
        <v>187</v>
      </c>
      <c r="AU133" s="20" t="s">
        <v>84</v>
      </c>
      <c r="AY133" s="20" t="s">
        <v>133</v>
      </c>
      <c r="BE133" s="200">
        <f t="shared" si="14"/>
        <v>0</v>
      </c>
      <c r="BF133" s="200">
        <f t="shared" si="15"/>
        <v>0</v>
      </c>
      <c r="BG133" s="200">
        <f t="shared" si="16"/>
        <v>0</v>
      </c>
      <c r="BH133" s="200">
        <f t="shared" si="17"/>
        <v>0</v>
      </c>
      <c r="BI133" s="200">
        <f t="shared" si="18"/>
        <v>0</v>
      </c>
      <c r="BJ133" s="20" t="s">
        <v>24</v>
      </c>
      <c r="BK133" s="200">
        <f t="shared" si="19"/>
        <v>0</v>
      </c>
      <c r="BL133" s="20" t="s">
        <v>190</v>
      </c>
      <c r="BM133" s="20" t="s">
        <v>259</v>
      </c>
    </row>
    <row r="134" spans="2:63" s="10" customFormat="1" ht="29.85" customHeight="1">
      <c r="B134" s="172"/>
      <c r="C134" s="173"/>
      <c r="D134" s="186" t="s">
        <v>74</v>
      </c>
      <c r="E134" s="187" t="s">
        <v>337</v>
      </c>
      <c r="F134" s="187" t="s">
        <v>338</v>
      </c>
      <c r="G134" s="173"/>
      <c r="H134" s="173"/>
      <c r="I134" s="176"/>
      <c r="J134" s="188">
        <f>BK134</f>
        <v>0</v>
      </c>
      <c r="K134" s="173"/>
      <c r="L134" s="178"/>
      <c r="M134" s="179"/>
      <c r="N134" s="180"/>
      <c r="O134" s="180"/>
      <c r="P134" s="181">
        <f>SUM(P135:P140)</f>
        <v>0</v>
      </c>
      <c r="Q134" s="180"/>
      <c r="R134" s="181">
        <f>SUM(R135:R140)</f>
        <v>0.0091</v>
      </c>
      <c r="S134" s="180"/>
      <c r="T134" s="182">
        <f>SUM(T135:T140)</f>
        <v>0</v>
      </c>
      <c r="AR134" s="183" t="s">
        <v>84</v>
      </c>
      <c r="AT134" s="184" t="s">
        <v>74</v>
      </c>
      <c r="AU134" s="184" t="s">
        <v>24</v>
      </c>
      <c r="AY134" s="183" t="s">
        <v>133</v>
      </c>
      <c r="BK134" s="185">
        <f>SUM(BK135:BK140)</f>
        <v>0</v>
      </c>
    </row>
    <row r="135" spans="2:65" s="1" customFormat="1" ht="22.5" customHeight="1">
      <c r="B135" s="37"/>
      <c r="C135" s="189" t="s">
        <v>260</v>
      </c>
      <c r="D135" s="189" t="s">
        <v>137</v>
      </c>
      <c r="E135" s="190" t="s">
        <v>340</v>
      </c>
      <c r="F135" s="191" t="s">
        <v>341</v>
      </c>
      <c r="G135" s="192" t="s">
        <v>158</v>
      </c>
      <c r="H135" s="193">
        <v>241</v>
      </c>
      <c r="I135" s="194"/>
      <c r="J135" s="195">
        <f aca="true" t="shared" si="20" ref="J135:J140">ROUND(I135*H135,2)</f>
        <v>0</v>
      </c>
      <c r="K135" s="191" t="s">
        <v>22</v>
      </c>
      <c r="L135" s="57"/>
      <c r="M135" s="196" t="s">
        <v>22</v>
      </c>
      <c r="N135" s="197" t="s">
        <v>46</v>
      </c>
      <c r="O135" s="38"/>
      <c r="P135" s="198">
        <f aca="true" t="shared" si="21" ref="P135:P140">O135*H135</f>
        <v>0</v>
      </c>
      <c r="Q135" s="198">
        <v>0</v>
      </c>
      <c r="R135" s="198">
        <f aca="true" t="shared" si="22" ref="R135:R140">Q135*H135</f>
        <v>0</v>
      </c>
      <c r="S135" s="198">
        <v>0</v>
      </c>
      <c r="T135" s="199">
        <f aca="true" t="shared" si="23" ref="T135:T140">S135*H135</f>
        <v>0</v>
      </c>
      <c r="AR135" s="20" t="s">
        <v>190</v>
      </c>
      <c r="AT135" s="20" t="s">
        <v>137</v>
      </c>
      <c r="AU135" s="20" t="s">
        <v>84</v>
      </c>
      <c r="AY135" s="20" t="s">
        <v>133</v>
      </c>
      <c r="BE135" s="200">
        <f aca="true" t="shared" si="24" ref="BE135:BE140">IF(N135="základní",J135,0)</f>
        <v>0</v>
      </c>
      <c r="BF135" s="200">
        <f aca="true" t="shared" si="25" ref="BF135:BF140">IF(N135="snížená",J135,0)</f>
        <v>0</v>
      </c>
      <c r="BG135" s="200">
        <f aca="true" t="shared" si="26" ref="BG135:BG140">IF(N135="zákl. přenesená",J135,0)</f>
        <v>0</v>
      </c>
      <c r="BH135" s="200">
        <f aca="true" t="shared" si="27" ref="BH135:BH140">IF(N135="sníž. přenesená",J135,0)</f>
        <v>0</v>
      </c>
      <c r="BI135" s="200">
        <f aca="true" t="shared" si="28" ref="BI135:BI140">IF(N135="nulová",J135,0)</f>
        <v>0</v>
      </c>
      <c r="BJ135" s="20" t="s">
        <v>24</v>
      </c>
      <c r="BK135" s="200">
        <f aca="true" t="shared" si="29" ref="BK135:BK140">ROUND(I135*H135,2)</f>
        <v>0</v>
      </c>
      <c r="BL135" s="20" t="s">
        <v>190</v>
      </c>
      <c r="BM135" s="20" t="s">
        <v>263</v>
      </c>
    </row>
    <row r="136" spans="2:65" s="1" customFormat="1" ht="22.5" customHeight="1">
      <c r="B136" s="37"/>
      <c r="C136" s="206" t="s">
        <v>216</v>
      </c>
      <c r="D136" s="206" t="s">
        <v>187</v>
      </c>
      <c r="E136" s="207" t="s">
        <v>354</v>
      </c>
      <c r="F136" s="208" t="s">
        <v>355</v>
      </c>
      <c r="G136" s="209" t="s">
        <v>185</v>
      </c>
      <c r="H136" s="210">
        <v>96</v>
      </c>
      <c r="I136" s="211"/>
      <c r="J136" s="212">
        <f t="shared" si="20"/>
        <v>0</v>
      </c>
      <c r="K136" s="208" t="s">
        <v>22</v>
      </c>
      <c r="L136" s="213"/>
      <c r="M136" s="214" t="s">
        <v>22</v>
      </c>
      <c r="N136" s="215" t="s">
        <v>46</v>
      </c>
      <c r="O136" s="38"/>
      <c r="P136" s="198">
        <f t="shared" si="21"/>
        <v>0</v>
      </c>
      <c r="Q136" s="198">
        <v>0</v>
      </c>
      <c r="R136" s="198">
        <f t="shared" si="22"/>
        <v>0</v>
      </c>
      <c r="S136" s="198">
        <v>0</v>
      </c>
      <c r="T136" s="199">
        <f t="shared" si="23"/>
        <v>0</v>
      </c>
      <c r="AR136" s="20" t="s">
        <v>219</v>
      </c>
      <c r="AT136" s="20" t="s">
        <v>187</v>
      </c>
      <c r="AU136" s="20" t="s">
        <v>84</v>
      </c>
      <c r="AY136" s="20" t="s">
        <v>133</v>
      </c>
      <c r="BE136" s="200">
        <f t="shared" si="24"/>
        <v>0</v>
      </c>
      <c r="BF136" s="200">
        <f t="shared" si="25"/>
        <v>0</v>
      </c>
      <c r="BG136" s="200">
        <f t="shared" si="26"/>
        <v>0</v>
      </c>
      <c r="BH136" s="200">
        <f t="shared" si="27"/>
        <v>0</v>
      </c>
      <c r="BI136" s="200">
        <f t="shared" si="28"/>
        <v>0</v>
      </c>
      <c r="BJ136" s="20" t="s">
        <v>24</v>
      </c>
      <c r="BK136" s="200">
        <f t="shared" si="29"/>
        <v>0</v>
      </c>
      <c r="BL136" s="20" t="s">
        <v>190</v>
      </c>
      <c r="BM136" s="20" t="s">
        <v>266</v>
      </c>
    </row>
    <row r="137" spans="2:65" s="1" customFormat="1" ht="22.5" customHeight="1">
      <c r="B137" s="37"/>
      <c r="C137" s="206" t="s">
        <v>267</v>
      </c>
      <c r="D137" s="206" t="s">
        <v>187</v>
      </c>
      <c r="E137" s="207" t="s">
        <v>357</v>
      </c>
      <c r="F137" s="208" t="s">
        <v>358</v>
      </c>
      <c r="G137" s="209" t="s">
        <v>359</v>
      </c>
      <c r="H137" s="210">
        <v>10</v>
      </c>
      <c r="I137" s="211"/>
      <c r="J137" s="212">
        <f t="shared" si="20"/>
        <v>0</v>
      </c>
      <c r="K137" s="208" t="s">
        <v>141</v>
      </c>
      <c r="L137" s="213"/>
      <c r="M137" s="214" t="s">
        <v>22</v>
      </c>
      <c r="N137" s="215" t="s">
        <v>46</v>
      </c>
      <c r="O137" s="38"/>
      <c r="P137" s="198">
        <f t="shared" si="21"/>
        <v>0</v>
      </c>
      <c r="Q137" s="198">
        <v>0.00091</v>
      </c>
      <c r="R137" s="198">
        <f t="shared" si="22"/>
        <v>0.0091</v>
      </c>
      <c r="S137" s="198">
        <v>0</v>
      </c>
      <c r="T137" s="199">
        <f t="shared" si="23"/>
        <v>0</v>
      </c>
      <c r="AR137" s="20" t="s">
        <v>219</v>
      </c>
      <c r="AT137" s="20" t="s">
        <v>187</v>
      </c>
      <c r="AU137" s="20" t="s">
        <v>84</v>
      </c>
      <c r="AY137" s="20" t="s">
        <v>133</v>
      </c>
      <c r="BE137" s="200">
        <f t="shared" si="24"/>
        <v>0</v>
      </c>
      <c r="BF137" s="200">
        <f t="shared" si="25"/>
        <v>0</v>
      </c>
      <c r="BG137" s="200">
        <f t="shared" si="26"/>
        <v>0</v>
      </c>
      <c r="BH137" s="200">
        <f t="shared" si="27"/>
        <v>0</v>
      </c>
      <c r="BI137" s="200">
        <f t="shared" si="28"/>
        <v>0</v>
      </c>
      <c r="BJ137" s="20" t="s">
        <v>24</v>
      </c>
      <c r="BK137" s="200">
        <f t="shared" si="29"/>
        <v>0</v>
      </c>
      <c r="BL137" s="20" t="s">
        <v>190</v>
      </c>
      <c r="BM137" s="20" t="s">
        <v>270</v>
      </c>
    </row>
    <row r="138" spans="2:65" s="1" customFormat="1" ht="22.5" customHeight="1">
      <c r="B138" s="37"/>
      <c r="C138" s="189" t="s">
        <v>219</v>
      </c>
      <c r="D138" s="189" t="s">
        <v>137</v>
      </c>
      <c r="E138" s="190" t="s">
        <v>362</v>
      </c>
      <c r="F138" s="191" t="s">
        <v>363</v>
      </c>
      <c r="G138" s="192" t="s">
        <v>158</v>
      </c>
      <c r="H138" s="193">
        <v>2</v>
      </c>
      <c r="I138" s="194"/>
      <c r="J138" s="195">
        <f t="shared" si="20"/>
        <v>0</v>
      </c>
      <c r="K138" s="191" t="s">
        <v>22</v>
      </c>
      <c r="L138" s="57"/>
      <c r="M138" s="196" t="s">
        <v>22</v>
      </c>
      <c r="N138" s="197" t="s">
        <v>46</v>
      </c>
      <c r="O138" s="38"/>
      <c r="P138" s="198">
        <f t="shared" si="21"/>
        <v>0</v>
      </c>
      <c r="Q138" s="198">
        <v>0</v>
      </c>
      <c r="R138" s="198">
        <f t="shared" si="22"/>
        <v>0</v>
      </c>
      <c r="S138" s="198">
        <v>0</v>
      </c>
      <c r="T138" s="199">
        <f t="shared" si="23"/>
        <v>0</v>
      </c>
      <c r="AR138" s="20" t="s">
        <v>190</v>
      </c>
      <c r="AT138" s="20" t="s">
        <v>137</v>
      </c>
      <c r="AU138" s="20" t="s">
        <v>84</v>
      </c>
      <c r="AY138" s="20" t="s">
        <v>133</v>
      </c>
      <c r="BE138" s="200">
        <f t="shared" si="24"/>
        <v>0</v>
      </c>
      <c r="BF138" s="200">
        <f t="shared" si="25"/>
        <v>0</v>
      </c>
      <c r="BG138" s="200">
        <f t="shared" si="26"/>
        <v>0</v>
      </c>
      <c r="BH138" s="200">
        <f t="shared" si="27"/>
        <v>0</v>
      </c>
      <c r="BI138" s="200">
        <f t="shared" si="28"/>
        <v>0</v>
      </c>
      <c r="BJ138" s="20" t="s">
        <v>24</v>
      </c>
      <c r="BK138" s="200">
        <f t="shared" si="29"/>
        <v>0</v>
      </c>
      <c r="BL138" s="20" t="s">
        <v>190</v>
      </c>
      <c r="BM138" s="20" t="s">
        <v>273</v>
      </c>
    </row>
    <row r="139" spans="2:65" s="1" customFormat="1" ht="22.5" customHeight="1">
      <c r="B139" s="37"/>
      <c r="C139" s="189" t="s">
        <v>274</v>
      </c>
      <c r="D139" s="189" t="s">
        <v>137</v>
      </c>
      <c r="E139" s="190" t="s">
        <v>369</v>
      </c>
      <c r="F139" s="191" t="s">
        <v>370</v>
      </c>
      <c r="G139" s="192" t="s">
        <v>158</v>
      </c>
      <c r="H139" s="193">
        <v>1</v>
      </c>
      <c r="I139" s="194"/>
      <c r="J139" s="195">
        <f t="shared" si="20"/>
        <v>0</v>
      </c>
      <c r="K139" s="191" t="s">
        <v>22</v>
      </c>
      <c r="L139" s="57"/>
      <c r="M139" s="196" t="s">
        <v>22</v>
      </c>
      <c r="N139" s="197" t="s">
        <v>46</v>
      </c>
      <c r="O139" s="38"/>
      <c r="P139" s="198">
        <f t="shared" si="21"/>
        <v>0</v>
      </c>
      <c r="Q139" s="198">
        <v>0</v>
      </c>
      <c r="R139" s="198">
        <f t="shared" si="22"/>
        <v>0</v>
      </c>
      <c r="S139" s="198">
        <v>0</v>
      </c>
      <c r="T139" s="199">
        <f t="shared" si="23"/>
        <v>0</v>
      </c>
      <c r="AR139" s="20" t="s">
        <v>190</v>
      </c>
      <c r="AT139" s="20" t="s">
        <v>137</v>
      </c>
      <c r="AU139" s="20" t="s">
        <v>84</v>
      </c>
      <c r="AY139" s="20" t="s">
        <v>133</v>
      </c>
      <c r="BE139" s="200">
        <f t="shared" si="24"/>
        <v>0</v>
      </c>
      <c r="BF139" s="200">
        <f t="shared" si="25"/>
        <v>0</v>
      </c>
      <c r="BG139" s="200">
        <f t="shared" si="26"/>
        <v>0</v>
      </c>
      <c r="BH139" s="200">
        <f t="shared" si="27"/>
        <v>0</v>
      </c>
      <c r="BI139" s="200">
        <f t="shared" si="28"/>
        <v>0</v>
      </c>
      <c r="BJ139" s="20" t="s">
        <v>24</v>
      </c>
      <c r="BK139" s="200">
        <f t="shared" si="29"/>
        <v>0</v>
      </c>
      <c r="BL139" s="20" t="s">
        <v>190</v>
      </c>
      <c r="BM139" s="20" t="s">
        <v>276</v>
      </c>
    </row>
    <row r="140" spans="2:65" s="1" customFormat="1" ht="22.5" customHeight="1">
      <c r="B140" s="37"/>
      <c r="C140" s="206" t="s">
        <v>223</v>
      </c>
      <c r="D140" s="206" t="s">
        <v>187</v>
      </c>
      <c r="E140" s="207" t="s">
        <v>372</v>
      </c>
      <c r="F140" s="208" t="s">
        <v>373</v>
      </c>
      <c r="G140" s="209" t="s">
        <v>374</v>
      </c>
      <c r="H140" s="210">
        <v>1</v>
      </c>
      <c r="I140" s="211"/>
      <c r="J140" s="212">
        <f t="shared" si="20"/>
        <v>0</v>
      </c>
      <c r="K140" s="208" t="s">
        <v>22</v>
      </c>
      <c r="L140" s="213"/>
      <c r="M140" s="214" t="s">
        <v>22</v>
      </c>
      <c r="N140" s="215" t="s">
        <v>46</v>
      </c>
      <c r="O140" s="38"/>
      <c r="P140" s="198">
        <f t="shared" si="21"/>
        <v>0</v>
      </c>
      <c r="Q140" s="198">
        <v>0</v>
      </c>
      <c r="R140" s="198">
        <f t="shared" si="22"/>
        <v>0</v>
      </c>
      <c r="S140" s="198">
        <v>0</v>
      </c>
      <c r="T140" s="199">
        <f t="shared" si="23"/>
        <v>0</v>
      </c>
      <c r="AR140" s="20" t="s">
        <v>219</v>
      </c>
      <c r="AT140" s="20" t="s">
        <v>187</v>
      </c>
      <c r="AU140" s="20" t="s">
        <v>84</v>
      </c>
      <c r="AY140" s="20" t="s">
        <v>133</v>
      </c>
      <c r="BE140" s="200">
        <f t="shared" si="24"/>
        <v>0</v>
      </c>
      <c r="BF140" s="200">
        <f t="shared" si="25"/>
        <v>0</v>
      </c>
      <c r="BG140" s="200">
        <f t="shared" si="26"/>
        <v>0</v>
      </c>
      <c r="BH140" s="200">
        <f t="shared" si="27"/>
        <v>0</v>
      </c>
      <c r="BI140" s="200">
        <f t="shared" si="28"/>
        <v>0</v>
      </c>
      <c r="BJ140" s="20" t="s">
        <v>24</v>
      </c>
      <c r="BK140" s="200">
        <f t="shared" si="29"/>
        <v>0</v>
      </c>
      <c r="BL140" s="20" t="s">
        <v>190</v>
      </c>
      <c r="BM140" s="20" t="s">
        <v>281</v>
      </c>
    </row>
    <row r="141" spans="2:63" s="10" customFormat="1" ht="29.85" customHeight="1">
      <c r="B141" s="172"/>
      <c r="C141" s="173"/>
      <c r="D141" s="186" t="s">
        <v>74</v>
      </c>
      <c r="E141" s="187" t="s">
        <v>376</v>
      </c>
      <c r="F141" s="187" t="s">
        <v>377</v>
      </c>
      <c r="G141" s="173"/>
      <c r="H141" s="173"/>
      <c r="I141" s="176"/>
      <c r="J141" s="188">
        <f>BK141</f>
        <v>0</v>
      </c>
      <c r="K141" s="173"/>
      <c r="L141" s="178"/>
      <c r="M141" s="179"/>
      <c r="N141" s="180"/>
      <c r="O141" s="180"/>
      <c r="P141" s="181">
        <f>SUM(P142:P159)</f>
        <v>0</v>
      </c>
      <c r="Q141" s="180"/>
      <c r="R141" s="181">
        <f>SUM(R142:R159)</f>
        <v>0</v>
      </c>
      <c r="S141" s="180"/>
      <c r="T141" s="182">
        <f>SUM(T142:T159)</f>
        <v>0</v>
      </c>
      <c r="AR141" s="183" t="s">
        <v>84</v>
      </c>
      <c r="AT141" s="184" t="s">
        <v>74</v>
      </c>
      <c r="AU141" s="184" t="s">
        <v>24</v>
      </c>
      <c r="AY141" s="183" t="s">
        <v>133</v>
      </c>
      <c r="BK141" s="185">
        <f>SUM(BK142:BK159)</f>
        <v>0</v>
      </c>
    </row>
    <row r="142" spans="2:65" s="1" customFormat="1" ht="31.5" customHeight="1">
      <c r="B142" s="37"/>
      <c r="C142" s="189" t="s">
        <v>282</v>
      </c>
      <c r="D142" s="189" t="s">
        <v>137</v>
      </c>
      <c r="E142" s="190" t="s">
        <v>638</v>
      </c>
      <c r="F142" s="191" t="s">
        <v>435</v>
      </c>
      <c r="G142" s="192" t="s">
        <v>158</v>
      </c>
      <c r="H142" s="193">
        <v>31</v>
      </c>
      <c r="I142" s="194"/>
      <c r="J142" s="195">
        <f aca="true" t="shared" si="30" ref="J142:J159">ROUND(I142*H142,2)</f>
        <v>0</v>
      </c>
      <c r="K142" s="191" t="s">
        <v>22</v>
      </c>
      <c r="L142" s="57"/>
      <c r="M142" s="196" t="s">
        <v>22</v>
      </c>
      <c r="N142" s="197" t="s">
        <v>46</v>
      </c>
      <c r="O142" s="38"/>
      <c r="P142" s="198">
        <f aca="true" t="shared" si="31" ref="P142:P159">O142*H142</f>
        <v>0</v>
      </c>
      <c r="Q142" s="198">
        <v>0</v>
      </c>
      <c r="R142" s="198">
        <f aca="true" t="shared" si="32" ref="R142:R159">Q142*H142</f>
        <v>0</v>
      </c>
      <c r="S142" s="198">
        <v>0</v>
      </c>
      <c r="T142" s="199">
        <f aca="true" t="shared" si="33" ref="T142:T159">S142*H142</f>
        <v>0</v>
      </c>
      <c r="AR142" s="20" t="s">
        <v>190</v>
      </c>
      <c r="AT142" s="20" t="s">
        <v>137</v>
      </c>
      <c r="AU142" s="20" t="s">
        <v>84</v>
      </c>
      <c r="AY142" s="20" t="s">
        <v>133</v>
      </c>
      <c r="BE142" s="200">
        <f aca="true" t="shared" si="34" ref="BE142:BE159">IF(N142="základní",J142,0)</f>
        <v>0</v>
      </c>
      <c r="BF142" s="200">
        <f aca="true" t="shared" si="35" ref="BF142:BF159">IF(N142="snížená",J142,0)</f>
        <v>0</v>
      </c>
      <c r="BG142" s="200">
        <f aca="true" t="shared" si="36" ref="BG142:BG159">IF(N142="zákl. přenesená",J142,0)</f>
        <v>0</v>
      </c>
      <c r="BH142" s="200">
        <f aca="true" t="shared" si="37" ref="BH142:BH159">IF(N142="sníž. přenesená",J142,0)</f>
        <v>0</v>
      </c>
      <c r="BI142" s="200">
        <f aca="true" t="shared" si="38" ref="BI142:BI159">IF(N142="nulová",J142,0)</f>
        <v>0</v>
      </c>
      <c r="BJ142" s="20" t="s">
        <v>24</v>
      </c>
      <c r="BK142" s="200">
        <f aca="true" t="shared" si="39" ref="BK142:BK159">ROUND(I142*H142,2)</f>
        <v>0</v>
      </c>
      <c r="BL142" s="20" t="s">
        <v>190</v>
      </c>
      <c r="BM142" s="20" t="s">
        <v>285</v>
      </c>
    </row>
    <row r="143" spans="2:65" s="1" customFormat="1" ht="22.5" customHeight="1">
      <c r="B143" s="37"/>
      <c r="C143" s="206" t="s">
        <v>226</v>
      </c>
      <c r="D143" s="206" t="s">
        <v>187</v>
      </c>
      <c r="E143" s="207" t="s">
        <v>639</v>
      </c>
      <c r="F143" s="208" t="s">
        <v>640</v>
      </c>
      <c r="G143" s="209" t="s">
        <v>158</v>
      </c>
      <c r="H143" s="210">
        <v>31</v>
      </c>
      <c r="I143" s="211"/>
      <c r="J143" s="212">
        <f t="shared" si="30"/>
        <v>0</v>
      </c>
      <c r="K143" s="208" t="s">
        <v>22</v>
      </c>
      <c r="L143" s="213"/>
      <c r="M143" s="214" t="s">
        <v>22</v>
      </c>
      <c r="N143" s="215" t="s">
        <v>46</v>
      </c>
      <c r="O143" s="38"/>
      <c r="P143" s="198">
        <f t="shared" si="31"/>
        <v>0</v>
      </c>
      <c r="Q143" s="198">
        <v>0</v>
      </c>
      <c r="R143" s="198">
        <f t="shared" si="32"/>
        <v>0</v>
      </c>
      <c r="S143" s="198">
        <v>0</v>
      </c>
      <c r="T143" s="199">
        <f t="shared" si="33"/>
        <v>0</v>
      </c>
      <c r="AR143" s="20" t="s">
        <v>219</v>
      </c>
      <c r="AT143" s="20" t="s">
        <v>187</v>
      </c>
      <c r="AU143" s="20" t="s">
        <v>84</v>
      </c>
      <c r="AY143" s="20" t="s">
        <v>133</v>
      </c>
      <c r="BE143" s="200">
        <f t="shared" si="34"/>
        <v>0</v>
      </c>
      <c r="BF143" s="200">
        <f t="shared" si="35"/>
        <v>0</v>
      </c>
      <c r="BG143" s="200">
        <f t="shared" si="36"/>
        <v>0</v>
      </c>
      <c r="BH143" s="200">
        <f t="shared" si="37"/>
        <v>0</v>
      </c>
      <c r="BI143" s="200">
        <f t="shared" si="38"/>
        <v>0</v>
      </c>
      <c r="BJ143" s="20" t="s">
        <v>24</v>
      </c>
      <c r="BK143" s="200">
        <f t="shared" si="39"/>
        <v>0</v>
      </c>
      <c r="BL143" s="20" t="s">
        <v>190</v>
      </c>
      <c r="BM143" s="20" t="s">
        <v>288</v>
      </c>
    </row>
    <row r="144" spans="2:65" s="1" customFormat="1" ht="22.5" customHeight="1">
      <c r="B144" s="37"/>
      <c r="C144" s="189" t="s">
        <v>289</v>
      </c>
      <c r="D144" s="189" t="s">
        <v>137</v>
      </c>
      <c r="E144" s="190" t="s">
        <v>641</v>
      </c>
      <c r="F144" s="191" t="s">
        <v>642</v>
      </c>
      <c r="G144" s="192" t="s">
        <v>158</v>
      </c>
      <c r="H144" s="193">
        <v>3</v>
      </c>
      <c r="I144" s="194"/>
      <c r="J144" s="195">
        <f t="shared" si="30"/>
        <v>0</v>
      </c>
      <c r="K144" s="191" t="s">
        <v>22</v>
      </c>
      <c r="L144" s="57"/>
      <c r="M144" s="196" t="s">
        <v>22</v>
      </c>
      <c r="N144" s="197" t="s">
        <v>46</v>
      </c>
      <c r="O144" s="38"/>
      <c r="P144" s="198">
        <f t="shared" si="31"/>
        <v>0</v>
      </c>
      <c r="Q144" s="198">
        <v>0</v>
      </c>
      <c r="R144" s="198">
        <f t="shared" si="32"/>
        <v>0</v>
      </c>
      <c r="S144" s="198">
        <v>0</v>
      </c>
      <c r="T144" s="199">
        <f t="shared" si="33"/>
        <v>0</v>
      </c>
      <c r="AR144" s="20" t="s">
        <v>190</v>
      </c>
      <c r="AT144" s="20" t="s">
        <v>137</v>
      </c>
      <c r="AU144" s="20" t="s">
        <v>84</v>
      </c>
      <c r="AY144" s="20" t="s">
        <v>133</v>
      </c>
      <c r="BE144" s="200">
        <f t="shared" si="34"/>
        <v>0</v>
      </c>
      <c r="BF144" s="200">
        <f t="shared" si="35"/>
        <v>0</v>
      </c>
      <c r="BG144" s="200">
        <f t="shared" si="36"/>
        <v>0</v>
      </c>
      <c r="BH144" s="200">
        <f t="shared" si="37"/>
        <v>0</v>
      </c>
      <c r="BI144" s="200">
        <f t="shared" si="38"/>
        <v>0</v>
      </c>
      <c r="BJ144" s="20" t="s">
        <v>24</v>
      </c>
      <c r="BK144" s="200">
        <f t="shared" si="39"/>
        <v>0</v>
      </c>
      <c r="BL144" s="20" t="s">
        <v>190</v>
      </c>
      <c r="BM144" s="20" t="s">
        <v>292</v>
      </c>
    </row>
    <row r="145" spans="2:65" s="1" customFormat="1" ht="22.5" customHeight="1">
      <c r="B145" s="37"/>
      <c r="C145" s="206" t="s">
        <v>230</v>
      </c>
      <c r="D145" s="206" t="s">
        <v>187</v>
      </c>
      <c r="E145" s="207" t="s">
        <v>643</v>
      </c>
      <c r="F145" s="208" t="s">
        <v>644</v>
      </c>
      <c r="G145" s="209" t="s">
        <v>185</v>
      </c>
      <c r="H145" s="210">
        <v>3</v>
      </c>
      <c r="I145" s="211"/>
      <c r="J145" s="212">
        <f t="shared" si="30"/>
        <v>0</v>
      </c>
      <c r="K145" s="208" t="s">
        <v>22</v>
      </c>
      <c r="L145" s="213"/>
      <c r="M145" s="214" t="s">
        <v>22</v>
      </c>
      <c r="N145" s="215" t="s">
        <v>46</v>
      </c>
      <c r="O145" s="38"/>
      <c r="P145" s="198">
        <f t="shared" si="31"/>
        <v>0</v>
      </c>
      <c r="Q145" s="198">
        <v>0</v>
      </c>
      <c r="R145" s="198">
        <f t="shared" si="32"/>
        <v>0</v>
      </c>
      <c r="S145" s="198">
        <v>0</v>
      </c>
      <c r="T145" s="199">
        <f t="shared" si="33"/>
        <v>0</v>
      </c>
      <c r="AR145" s="20" t="s">
        <v>219</v>
      </c>
      <c r="AT145" s="20" t="s">
        <v>187</v>
      </c>
      <c r="AU145" s="20" t="s">
        <v>84</v>
      </c>
      <c r="AY145" s="20" t="s">
        <v>133</v>
      </c>
      <c r="BE145" s="200">
        <f t="shared" si="34"/>
        <v>0</v>
      </c>
      <c r="BF145" s="200">
        <f t="shared" si="35"/>
        <v>0</v>
      </c>
      <c r="BG145" s="200">
        <f t="shared" si="36"/>
        <v>0</v>
      </c>
      <c r="BH145" s="200">
        <f t="shared" si="37"/>
        <v>0</v>
      </c>
      <c r="BI145" s="200">
        <f t="shared" si="38"/>
        <v>0</v>
      </c>
      <c r="BJ145" s="20" t="s">
        <v>24</v>
      </c>
      <c r="BK145" s="200">
        <f t="shared" si="39"/>
        <v>0</v>
      </c>
      <c r="BL145" s="20" t="s">
        <v>190</v>
      </c>
      <c r="BM145" s="20" t="s">
        <v>295</v>
      </c>
    </row>
    <row r="146" spans="2:65" s="1" customFormat="1" ht="22.5" customHeight="1">
      <c r="B146" s="37"/>
      <c r="C146" s="189" t="s">
        <v>296</v>
      </c>
      <c r="D146" s="189" t="s">
        <v>137</v>
      </c>
      <c r="E146" s="190" t="s">
        <v>645</v>
      </c>
      <c r="F146" s="191" t="s">
        <v>646</v>
      </c>
      <c r="G146" s="192" t="s">
        <v>647</v>
      </c>
      <c r="H146" s="193">
        <v>1</v>
      </c>
      <c r="I146" s="194"/>
      <c r="J146" s="195">
        <f t="shared" si="30"/>
        <v>0</v>
      </c>
      <c r="K146" s="191" t="s">
        <v>22</v>
      </c>
      <c r="L146" s="57"/>
      <c r="M146" s="196" t="s">
        <v>22</v>
      </c>
      <c r="N146" s="197" t="s">
        <v>46</v>
      </c>
      <c r="O146" s="38"/>
      <c r="P146" s="198">
        <f t="shared" si="31"/>
        <v>0</v>
      </c>
      <c r="Q146" s="198">
        <v>0</v>
      </c>
      <c r="R146" s="198">
        <f t="shared" si="32"/>
        <v>0</v>
      </c>
      <c r="S146" s="198">
        <v>0</v>
      </c>
      <c r="T146" s="199">
        <f t="shared" si="33"/>
        <v>0</v>
      </c>
      <c r="AR146" s="20" t="s">
        <v>190</v>
      </c>
      <c r="AT146" s="20" t="s">
        <v>137</v>
      </c>
      <c r="AU146" s="20" t="s">
        <v>84</v>
      </c>
      <c r="AY146" s="20" t="s">
        <v>133</v>
      </c>
      <c r="BE146" s="200">
        <f t="shared" si="34"/>
        <v>0</v>
      </c>
      <c r="BF146" s="200">
        <f t="shared" si="35"/>
        <v>0</v>
      </c>
      <c r="BG146" s="200">
        <f t="shared" si="36"/>
        <v>0</v>
      </c>
      <c r="BH146" s="200">
        <f t="shared" si="37"/>
        <v>0</v>
      </c>
      <c r="BI146" s="200">
        <f t="shared" si="38"/>
        <v>0</v>
      </c>
      <c r="BJ146" s="20" t="s">
        <v>24</v>
      </c>
      <c r="BK146" s="200">
        <f t="shared" si="39"/>
        <v>0</v>
      </c>
      <c r="BL146" s="20" t="s">
        <v>190</v>
      </c>
      <c r="BM146" s="20" t="s">
        <v>299</v>
      </c>
    </row>
    <row r="147" spans="2:65" s="1" customFormat="1" ht="22.5" customHeight="1">
      <c r="B147" s="37"/>
      <c r="C147" s="206" t="s">
        <v>232</v>
      </c>
      <c r="D147" s="206" t="s">
        <v>187</v>
      </c>
      <c r="E147" s="207" t="s">
        <v>648</v>
      </c>
      <c r="F147" s="208" t="s">
        <v>646</v>
      </c>
      <c r="G147" s="209" t="s">
        <v>647</v>
      </c>
      <c r="H147" s="210">
        <v>1</v>
      </c>
      <c r="I147" s="211"/>
      <c r="J147" s="212">
        <f t="shared" si="30"/>
        <v>0</v>
      </c>
      <c r="K147" s="208" t="s">
        <v>22</v>
      </c>
      <c r="L147" s="213"/>
      <c r="M147" s="214" t="s">
        <v>22</v>
      </c>
      <c r="N147" s="215" t="s">
        <v>46</v>
      </c>
      <c r="O147" s="38"/>
      <c r="P147" s="198">
        <f t="shared" si="31"/>
        <v>0</v>
      </c>
      <c r="Q147" s="198">
        <v>0</v>
      </c>
      <c r="R147" s="198">
        <f t="shared" si="32"/>
        <v>0</v>
      </c>
      <c r="S147" s="198">
        <v>0</v>
      </c>
      <c r="T147" s="199">
        <f t="shared" si="33"/>
        <v>0</v>
      </c>
      <c r="AR147" s="20" t="s">
        <v>219</v>
      </c>
      <c r="AT147" s="20" t="s">
        <v>187</v>
      </c>
      <c r="AU147" s="20" t="s">
        <v>84</v>
      </c>
      <c r="AY147" s="20" t="s">
        <v>133</v>
      </c>
      <c r="BE147" s="200">
        <f t="shared" si="34"/>
        <v>0</v>
      </c>
      <c r="BF147" s="200">
        <f t="shared" si="35"/>
        <v>0</v>
      </c>
      <c r="BG147" s="200">
        <f t="shared" si="36"/>
        <v>0</v>
      </c>
      <c r="BH147" s="200">
        <f t="shared" si="37"/>
        <v>0</v>
      </c>
      <c r="BI147" s="200">
        <f t="shared" si="38"/>
        <v>0</v>
      </c>
      <c r="BJ147" s="20" t="s">
        <v>24</v>
      </c>
      <c r="BK147" s="200">
        <f t="shared" si="39"/>
        <v>0</v>
      </c>
      <c r="BL147" s="20" t="s">
        <v>190</v>
      </c>
      <c r="BM147" s="20" t="s">
        <v>302</v>
      </c>
    </row>
    <row r="148" spans="2:65" s="1" customFormat="1" ht="22.5" customHeight="1">
      <c r="B148" s="37"/>
      <c r="C148" s="189" t="s">
        <v>303</v>
      </c>
      <c r="D148" s="189" t="s">
        <v>137</v>
      </c>
      <c r="E148" s="190" t="s">
        <v>649</v>
      </c>
      <c r="F148" s="191" t="s">
        <v>650</v>
      </c>
      <c r="G148" s="192" t="s">
        <v>158</v>
      </c>
      <c r="H148" s="193">
        <v>4</v>
      </c>
      <c r="I148" s="194"/>
      <c r="J148" s="195">
        <f t="shared" si="30"/>
        <v>0</v>
      </c>
      <c r="K148" s="191" t="s">
        <v>22</v>
      </c>
      <c r="L148" s="57"/>
      <c r="M148" s="196" t="s">
        <v>22</v>
      </c>
      <c r="N148" s="197" t="s">
        <v>46</v>
      </c>
      <c r="O148" s="38"/>
      <c r="P148" s="198">
        <f t="shared" si="31"/>
        <v>0</v>
      </c>
      <c r="Q148" s="198">
        <v>0</v>
      </c>
      <c r="R148" s="198">
        <f t="shared" si="32"/>
        <v>0</v>
      </c>
      <c r="S148" s="198">
        <v>0</v>
      </c>
      <c r="T148" s="199">
        <f t="shared" si="33"/>
        <v>0</v>
      </c>
      <c r="AR148" s="20" t="s">
        <v>190</v>
      </c>
      <c r="AT148" s="20" t="s">
        <v>137</v>
      </c>
      <c r="AU148" s="20" t="s">
        <v>84</v>
      </c>
      <c r="AY148" s="20" t="s">
        <v>133</v>
      </c>
      <c r="BE148" s="200">
        <f t="shared" si="34"/>
        <v>0</v>
      </c>
      <c r="BF148" s="200">
        <f t="shared" si="35"/>
        <v>0</v>
      </c>
      <c r="BG148" s="200">
        <f t="shared" si="36"/>
        <v>0</v>
      </c>
      <c r="BH148" s="200">
        <f t="shared" si="37"/>
        <v>0</v>
      </c>
      <c r="BI148" s="200">
        <f t="shared" si="38"/>
        <v>0</v>
      </c>
      <c r="BJ148" s="20" t="s">
        <v>24</v>
      </c>
      <c r="BK148" s="200">
        <f t="shared" si="39"/>
        <v>0</v>
      </c>
      <c r="BL148" s="20" t="s">
        <v>190</v>
      </c>
      <c r="BM148" s="20" t="s">
        <v>306</v>
      </c>
    </row>
    <row r="149" spans="2:65" s="1" customFormat="1" ht="22.5" customHeight="1">
      <c r="B149" s="37"/>
      <c r="C149" s="206" t="s">
        <v>235</v>
      </c>
      <c r="D149" s="206" t="s">
        <v>187</v>
      </c>
      <c r="E149" s="207" t="s">
        <v>651</v>
      </c>
      <c r="F149" s="208" t="s">
        <v>652</v>
      </c>
      <c r="G149" s="209" t="s">
        <v>158</v>
      </c>
      <c r="H149" s="210">
        <v>2</v>
      </c>
      <c r="I149" s="211"/>
      <c r="J149" s="212">
        <f t="shared" si="30"/>
        <v>0</v>
      </c>
      <c r="K149" s="208" t="s">
        <v>22</v>
      </c>
      <c r="L149" s="213"/>
      <c r="M149" s="214" t="s">
        <v>22</v>
      </c>
      <c r="N149" s="215" t="s">
        <v>46</v>
      </c>
      <c r="O149" s="38"/>
      <c r="P149" s="198">
        <f t="shared" si="31"/>
        <v>0</v>
      </c>
      <c r="Q149" s="198">
        <v>0</v>
      </c>
      <c r="R149" s="198">
        <f t="shared" si="32"/>
        <v>0</v>
      </c>
      <c r="S149" s="198">
        <v>0</v>
      </c>
      <c r="T149" s="199">
        <f t="shared" si="33"/>
        <v>0</v>
      </c>
      <c r="AR149" s="20" t="s">
        <v>219</v>
      </c>
      <c r="AT149" s="20" t="s">
        <v>187</v>
      </c>
      <c r="AU149" s="20" t="s">
        <v>84</v>
      </c>
      <c r="AY149" s="20" t="s">
        <v>133</v>
      </c>
      <c r="BE149" s="200">
        <f t="shared" si="34"/>
        <v>0</v>
      </c>
      <c r="BF149" s="200">
        <f t="shared" si="35"/>
        <v>0</v>
      </c>
      <c r="BG149" s="200">
        <f t="shared" si="36"/>
        <v>0</v>
      </c>
      <c r="BH149" s="200">
        <f t="shared" si="37"/>
        <v>0</v>
      </c>
      <c r="BI149" s="200">
        <f t="shared" si="38"/>
        <v>0</v>
      </c>
      <c r="BJ149" s="20" t="s">
        <v>24</v>
      </c>
      <c r="BK149" s="200">
        <f t="shared" si="39"/>
        <v>0</v>
      </c>
      <c r="BL149" s="20" t="s">
        <v>190</v>
      </c>
      <c r="BM149" s="20" t="s">
        <v>309</v>
      </c>
    </row>
    <row r="150" spans="2:65" s="1" customFormat="1" ht="22.5" customHeight="1">
      <c r="B150" s="37"/>
      <c r="C150" s="206" t="s">
        <v>310</v>
      </c>
      <c r="D150" s="206" t="s">
        <v>187</v>
      </c>
      <c r="E150" s="207" t="s">
        <v>653</v>
      </c>
      <c r="F150" s="208" t="s">
        <v>654</v>
      </c>
      <c r="G150" s="209" t="s">
        <v>158</v>
      </c>
      <c r="H150" s="210">
        <v>2</v>
      </c>
      <c r="I150" s="211"/>
      <c r="J150" s="212">
        <f t="shared" si="30"/>
        <v>0</v>
      </c>
      <c r="K150" s="208" t="s">
        <v>22</v>
      </c>
      <c r="L150" s="213"/>
      <c r="M150" s="214" t="s">
        <v>22</v>
      </c>
      <c r="N150" s="215" t="s">
        <v>46</v>
      </c>
      <c r="O150" s="38"/>
      <c r="P150" s="198">
        <f t="shared" si="31"/>
        <v>0</v>
      </c>
      <c r="Q150" s="198">
        <v>0</v>
      </c>
      <c r="R150" s="198">
        <f t="shared" si="32"/>
        <v>0</v>
      </c>
      <c r="S150" s="198">
        <v>0</v>
      </c>
      <c r="T150" s="199">
        <f t="shared" si="33"/>
        <v>0</v>
      </c>
      <c r="AR150" s="20" t="s">
        <v>219</v>
      </c>
      <c r="AT150" s="20" t="s">
        <v>187</v>
      </c>
      <c r="AU150" s="20" t="s">
        <v>84</v>
      </c>
      <c r="AY150" s="20" t="s">
        <v>133</v>
      </c>
      <c r="BE150" s="200">
        <f t="shared" si="34"/>
        <v>0</v>
      </c>
      <c r="BF150" s="200">
        <f t="shared" si="35"/>
        <v>0</v>
      </c>
      <c r="BG150" s="200">
        <f t="shared" si="36"/>
        <v>0</v>
      </c>
      <c r="BH150" s="200">
        <f t="shared" si="37"/>
        <v>0</v>
      </c>
      <c r="BI150" s="200">
        <f t="shared" si="38"/>
        <v>0</v>
      </c>
      <c r="BJ150" s="20" t="s">
        <v>24</v>
      </c>
      <c r="BK150" s="200">
        <f t="shared" si="39"/>
        <v>0</v>
      </c>
      <c r="BL150" s="20" t="s">
        <v>190</v>
      </c>
      <c r="BM150" s="20" t="s">
        <v>313</v>
      </c>
    </row>
    <row r="151" spans="2:65" s="1" customFormat="1" ht="22.5" customHeight="1">
      <c r="B151" s="37"/>
      <c r="C151" s="189" t="s">
        <v>238</v>
      </c>
      <c r="D151" s="189" t="s">
        <v>137</v>
      </c>
      <c r="E151" s="190" t="s">
        <v>461</v>
      </c>
      <c r="F151" s="191" t="s">
        <v>655</v>
      </c>
      <c r="G151" s="192" t="s">
        <v>158</v>
      </c>
      <c r="H151" s="193">
        <v>1</v>
      </c>
      <c r="I151" s="194"/>
      <c r="J151" s="195">
        <f t="shared" si="30"/>
        <v>0</v>
      </c>
      <c r="K151" s="191" t="s">
        <v>22</v>
      </c>
      <c r="L151" s="57"/>
      <c r="M151" s="196" t="s">
        <v>22</v>
      </c>
      <c r="N151" s="197" t="s">
        <v>46</v>
      </c>
      <c r="O151" s="38"/>
      <c r="P151" s="198">
        <f t="shared" si="31"/>
        <v>0</v>
      </c>
      <c r="Q151" s="198">
        <v>0</v>
      </c>
      <c r="R151" s="198">
        <f t="shared" si="32"/>
        <v>0</v>
      </c>
      <c r="S151" s="198">
        <v>0</v>
      </c>
      <c r="T151" s="199">
        <f t="shared" si="33"/>
        <v>0</v>
      </c>
      <c r="AR151" s="20" t="s">
        <v>190</v>
      </c>
      <c r="AT151" s="20" t="s">
        <v>137</v>
      </c>
      <c r="AU151" s="20" t="s">
        <v>84</v>
      </c>
      <c r="AY151" s="20" t="s">
        <v>133</v>
      </c>
      <c r="BE151" s="200">
        <f t="shared" si="34"/>
        <v>0</v>
      </c>
      <c r="BF151" s="200">
        <f t="shared" si="35"/>
        <v>0</v>
      </c>
      <c r="BG151" s="200">
        <f t="shared" si="36"/>
        <v>0</v>
      </c>
      <c r="BH151" s="200">
        <f t="shared" si="37"/>
        <v>0</v>
      </c>
      <c r="BI151" s="200">
        <f t="shared" si="38"/>
        <v>0</v>
      </c>
      <c r="BJ151" s="20" t="s">
        <v>24</v>
      </c>
      <c r="BK151" s="200">
        <f t="shared" si="39"/>
        <v>0</v>
      </c>
      <c r="BL151" s="20" t="s">
        <v>190</v>
      </c>
      <c r="BM151" s="20" t="s">
        <v>316</v>
      </c>
    </row>
    <row r="152" spans="2:65" s="1" customFormat="1" ht="22.5" customHeight="1">
      <c r="B152" s="37"/>
      <c r="C152" s="206" t="s">
        <v>317</v>
      </c>
      <c r="D152" s="206" t="s">
        <v>187</v>
      </c>
      <c r="E152" s="207" t="s">
        <v>464</v>
      </c>
      <c r="F152" s="208" t="s">
        <v>655</v>
      </c>
      <c r="G152" s="209" t="s">
        <v>158</v>
      </c>
      <c r="H152" s="210">
        <v>1</v>
      </c>
      <c r="I152" s="211"/>
      <c r="J152" s="212">
        <f t="shared" si="30"/>
        <v>0</v>
      </c>
      <c r="K152" s="208" t="s">
        <v>22</v>
      </c>
      <c r="L152" s="213"/>
      <c r="M152" s="214" t="s">
        <v>22</v>
      </c>
      <c r="N152" s="215" t="s">
        <v>46</v>
      </c>
      <c r="O152" s="38"/>
      <c r="P152" s="198">
        <f t="shared" si="31"/>
        <v>0</v>
      </c>
      <c r="Q152" s="198">
        <v>0</v>
      </c>
      <c r="R152" s="198">
        <f t="shared" si="32"/>
        <v>0</v>
      </c>
      <c r="S152" s="198">
        <v>0</v>
      </c>
      <c r="T152" s="199">
        <f t="shared" si="33"/>
        <v>0</v>
      </c>
      <c r="AR152" s="20" t="s">
        <v>219</v>
      </c>
      <c r="AT152" s="20" t="s">
        <v>187</v>
      </c>
      <c r="AU152" s="20" t="s">
        <v>84</v>
      </c>
      <c r="AY152" s="20" t="s">
        <v>133</v>
      </c>
      <c r="BE152" s="200">
        <f t="shared" si="34"/>
        <v>0</v>
      </c>
      <c r="BF152" s="200">
        <f t="shared" si="35"/>
        <v>0</v>
      </c>
      <c r="BG152" s="200">
        <f t="shared" si="36"/>
        <v>0</v>
      </c>
      <c r="BH152" s="200">
        <f t="shared" si="37"/>
        <v>0</v>
      </c>
      <c r="BI152" s="200">
        <f t="shared" si="38"/>
        <v>0</v>
      </c>
      <c r="BJ152" s="20" t="s">
        <v>24</v>
      </c>
      <c r="BK152" s="200">
        <f t="shared" si="39"/>
        <v>0</v>
      </c>
      <c r="BL152" s="20" t="s">
        <v>190</v>
      </c>
      <c r="BM152" s="20" t="s">
        <v>320</v>
      </c>
    </row>
    <row r="153" spans="2:65" s="1" customFormat="1" ht="22.5" customHeight="1">
      <c r="B153" s="37"/>
      <c r="C153" s="189" t="s">
        <v>242</v>
      </c>
      <c r="D153" s="189" t="s">
        <v>137</v>
      </c>
      <c r="E153" s="190" t="s">
        <v>467</v>
      </c>
      <c r="F153" s="191" t="s">
        <v>656</v>
      </c>
      <c r="G153" s="192" t="s">
        <v>158</v>
      </c>
      <c r="H153" s="193">
        <v>12</v>
      </c>
      <c r="I153" s="194"/>
      <c r="J153" s="195">
        <f t="shared" si="30"/>
        <v>0</v>
      </c>
      <c r="K153" s="191" t="s">
        <v>22</v>
      </c>
      <c r="L153" s="57"/>
      <c r="M153" s="196" t="s">
        <v>22</v>
      </c>
      <c r="N153" s="197" t="s">
        <v>46</v>
      </c>
      <c r="O153" s="38"/>
      <c r="P153" s="198">
        <f t="shared" si="31"/>
        <v>0</v>
      </c>
      <c r="Q153" s="198">
        <v>0</v>
      </c>
      <c r="R153" s="198">
        <f t="shared" si="32"/>
        <v>0</v>
      </c>
      <c r="S153" s="198">
        <v>0</v>
      </c>
      <c r="T153" s="199">
        <f t="shared" si="33"/>
        <v>0</v>
      </c>
      <c r="AR153" s="20" t="s">
        <v>190</v>
      </c>
      <c r="AT153" s="20" t="s">
        <v>137</v>
      </c>
      <c r="AU153" s="20" t="s">
        <v>84</v>
      </c>
      <c r="AY153" s="20" t="s">
        <v>133</v>
      </c>
      <c r="BE153" s="200">
        <f t="shared" si="34"/>
        <v>0</v>
      </c>
      <c r="BF153" s="200">
        <f t="shared" si="35"/>
        <v>0</v>
      </c>
      <c r="BG153" s="200">
        <f t="shared" si="36"/>
        <v>0</v>
      </c>
      <c r="BH153" s="200">
        <f t="shared" si="37"/>
        <v>0</v>
      </c>
      <c r="BI153" s="200">
        <f t="shared" si="38"/>
        <v>0</v>
      </c>
      <c r="BJ153" s="20" t="s">
        <v>24</v>
      </c>
      <c r="BK153" s="200">
        <f t="shared" si="39"/>
        <v>0</v>
      </c>
      <c r="BL153" s="20" t="s">
        <v>190</v>
      </c>
      <c r="BM153" s="20" t="s">
        <v>323</v>
      </c>
    </row>
    <row r="154" spans="2:65" s="1" customFormat="1" ht="22.5" customHeight="1">
      <c r="B154" s="37"/>
      <c r="C154" s="206" t="s">
        <v>324</v>
      </c>
      <c r="D154" s="206" t="s">
        <v>187</v>
      </c>
      <c r="E154" s="207" t="s">
        <v>470</v>
      </c>
      <c r="F154" s="208" t="s">
        <v>656</v>
      </c>
      <c r="G154" s="209" t="s">
        <v>158</v>
      </c>
      <c r="H154" s="210">
        <v>12</v>
      </c>
      <c r="I154" s="211"/>
      <c r="J154" s="212">
        <f t="shared" si="30"/>
        <v>0</v>
      </c>
      <c r="K154" s="208" t="s">
        <v>22</v>
      </c>
      <c r="L154" s="213"/>
      <c r="M154" s="214" t="s">
        <v>22</v>
      </c>
      <c r="N154" s="215" t="s">
        <v>46</v>
      </c>
      <c r="O154" s="38"/>
      <c r="P154" s="198">
        <f t="shared" si="31"/>
        <v>0</v>
      </c>
      <c r="Q154" s="198">
        <v>0</v>
      </c>
      <c r="R154" s="198">
        <f t="shared" si="32"/>
        <v>0</v>
      </c>
      <c r="S154" s="198">
        <v>0</v>
      </c>
      <c r="T154" s="199">
        <f t="shared" si="33"/>
        <v>0</v>
      </c>
      <c r="AR154" s="20" t="s">
        <v>219</v>
      </c>
      <c r="AT154" s="20" t="s">
        <v>187</v>
      </c>
      <c r="AU154" s="20" t="s">
        <v>84</v>
      </c>
      <c r="AY154" s="20" t="s">
        <v>133</v>
      </c>
      <c r="BE154" s="200">
        <f t="shared" si="34"/>
        <v>0</v>
      </c>
      <c r="BF154" s="200">
        <f t="shared" si="35"/>
        <v>0</v>
      </c>
      <c r="BG154" s="200">
        <f t="shared" si="36"/>
        <v>0</v>
      </c>
      <c r="BH154" s="200">
        <f t="shared" si="37"/>
        <v>0</v>
      </c>
      <c r="BI154" s="200">
        <f t="shared" si="38"/>
        <v>0</v>
      </c>
      <c r="BJ154" s="20" t="s">
        <v>24</v>
      </c>
      <c r="BK154" s="200">
        <f t="shared" si="39"/>
        <v>0</v>
      </c>
      <c r="BL154" s="20" t="s">
        <v>190</v>
      </c>
      <c r="BM154" s="20" t="s">
        <v>327</v>
      </c>
    </row>
    <row r="155" spans="2:65" s="1" customFormat="1" ht="22.5" customHeight="1">
      <c r="B155" s="37"/>
      <c r="C155" s="189" t="s">
        <v>245</v>
      </c>
      <c r="D155" s="189" t="s">
        <v>137</v>
      </c>
      <c r="E155" s="190" t="s">
        <v>473</v>
      </c>
      <c r="F155" s="191" t="s">
        <v>657</v>
      </c>
      <c r="G155" s="192" t="s">
        <v>158</v>
      </c>
      <c r="H155" s="193">
        <v>3</v>
      </c>
      <c r="I155" s="194"/>
      <c r="J155" s="195">
        <f t="shared" si="30"/>
        <v>0</v>
      </c>
      <c r="K155" s="191" t="s">
        <v>22</v>
      </c>
      <c r="L155" s="57"/>
      <c r="M155" s="196" t="s">
        <v>22</v>
      </c>
      <c r="N155" s="197" t="s">
        <v>46</v>
      </c>
      <c r="O155" s="38"/>
      <c r="P155" s="198">
        <f t="shared" si="31"/>
        <v>0</v>
      </c>
      <c r="Q155" s="198">
        <v>0</v>
      </c>
      <c r="R155" s="198">
        <f t="shared" si="32"/>
        <v>0</v>
      </c>
      <c r="S155" s="198">
        <v>0</v>
      </c>
      <c r="T155" s="199">
        <f t="shared" si="33"/>
        <v>0</v>
      </c>
      <c r="AR155" s="20" t="s">
        <v>190</v>
      </c>
      <c r="AT155" s="20" t="s">
        <v>137</v>
      </c>
      <c r="AU155" s="20" t="s">
        <v>84</v>
      </c>
      <c r="AY155" s="20" t="s">
        <v>133</v>
      </c>
      <c r="BE155" s="200">
        <f t="shared" si="34"/>
        <v>0</v>
      </c>
      <c r="BF155" s="200">
        <f t="shared" si="35"/>
        <v>0</v>
      </c>
      <c r="BG155" s="200">
        <f t="shared" si="36"/>
        <v>0</v>
      </c>
      <c r="BH155" s="200">
        <f t="shared" si="37"/>
        <v>0</v>
      </c>
      <c r="BI155" s="200">
        <f t="shared" si="38"/>
        <v>0</v>
      </c>
      <c r="BJ155" s="20" t="s">
        <v>24</v>
      </c>
      <c r="BK155" s="200">
        <f t="shared" si="39"/>
        <v>0</v>
      </c>
      <c r="BL155" s="20" t="s">
        <v>190</v>
      </c>
      <c r="BM155" s="20" t="s">
        <v>330</v>
      </c>
    </row>
    <row r="156" spans="2:65" s="1" customFormat="1" ht="22.5" customHeight="1">
      <c r="B156" s="37"/>
      <c r="C156" s="206" t="s">
        <v>331</v>
      </c>
      <c r="D156" s="206" t="s">
        <v>187</v>
      </c>
      <c r="E156" s="207" t="s">
        <v>476</v>
      </c>
      <c r="F156" s="208" t="s">
        <v>657</v>
      </c>
      <c r="G156" s="209" t="s">
        <v>158</v>
      </c>
      <c r="H156" s="210">
        <v>3</v>
      </c>
      <c r="I156" s="211"/>
      <c r="J156" s="212">
        <f t="shared" si="30"/>
        <v>0</v>
      </c>
      <c r="K156" s="208" t="s">
        <v>22</v>
      </c>
      <c r="L156" s="213"/>
      <c r="M156" s="214" t="s">
        <v>22</v>
      </c>
      <c r="N156" s="215" t="s">
        <v>46</v>
      </c>
      <c r="O156" s="38"/>
      <c r="P156" s="198">
        <f t="shared" si="31"/>
        <v>0</v>
      </c>
      <c r="Q156" s="198">
        <v>0</v>
      </c>
      <c r="R156" s="198">
        <f t="shared" si="32"/>
        <v>0</v>
      </c>
      <c r="S156" s="198">
        <v>0</v>
      </c>
      <c r="T156" s="199">
        <f t="shared" si="33"/>
        <v>0</v>
      </c>
      <c r="AR156" s="20" t="s">
        <v>219</v>
      </c>
      <c r="AT156" s="20" t="s">
        <v>187</v>
      </c>
      <c r="AU156" s="20" t="s">
        <v>84</v>
      </c>
      <c r="AY156" s="20" t="s">
        <v>133</v>
      </c>
      <c r="BE156" s="200">
        <f t="shared" si="34"/>
        <v>0</v>
      </c>
      <c r="BF156" s="200">
        <f t="shared" si="35"/>
        <v>0</v>
      </c>
      <c r="BG156" s="200">
        <f t="shared" si="36"/>
        <v>0</v>
      </c>
      <c r="BH156" s="200">
        <f t="shared" si="37"/>
        <v>0</v>
      </c>
      <c r="BI156" s="200">
        <f t="shared" si="38"/>
        <v>0</v>
      </c>
      <c r="BJ156" s="20" t="s">
        <v>24</v>
      </c>
      <c r="BK156" s="200">
        <f t="shared" si="39"/>
        <v>0</v>
      </c>
      <c r="BL156" s="20" t="s">
        <v>190</v>
      </c>
      <c r="BM156" s="20" t="s">
        <v>334</v>
      </c>
    </row>
    <row r="157" spans="2:65" s="1" customFormat="1" ht="22.5" customHeight="1">
      <c r="B157" s="37"/>
      <c r="C157" s="189" t="s">
        <v>249</v>
      </c>
      <c r="D157" s="189" t="s">
        <v>137</v>
      </c>
      <c r="E157" s="190" t="s">
        <v>658</v>
      </c>
      <c r="F157" s="191" t="s">
        <v>659</v>
      </c>
      <c r="G157" s="192" t="s">
        <v>158</v>
      </c>
      <c r="H157" s="193">
        <v>1</v>
      </c>
      <c r="I157" s="194"/>
      <c r="J157" s="195">
        <f t="shared" si="30"/>
        <v>0</v>
      </c>
      <c r="K157" s="191" t="s">
        <v>22</v>
      </c>
      <c r="L157" s="57"/>
      <c r="M157" s="196" t="s">
        <v>22</v>
      </c>
      <c r="N157" s="197" t="s">
        <v>46</v>
      </c>
      <c r="O157" s="38"/>
      <c r="P157" s="198">
        <f t="shared" si="31"/>
        <v>0</v>
      </c>
      <c r="Q157" s="198">
        <v>0</v>
      </c>
      <c r="R157" s="198">
        <f t="shared" si="32"/>
        <v>0</v>
      </c>
      <c r="S157" s="198">
        <v>0</v>
      </c>
      <c r="T157" s="199">
        <f t="shared" si="33"/>
        <v>0</v>
      </c>
      <c r="AR157" s="20" t="s">
        <v>190</v>
      </c>
      <c r="AT157" s="20" t="s">
        <v>137</v>
      </c>
      <c r="AU157" s="20" t="s">
        <v>84</v>
      </c>
      <c r="AY157" s="20" t="s">
        <v>133</v>
      </c>
      <c r="BE157" s="200">
        <f t="shared" si="34"/>
        <v>0</v>
      </c>
      <c r="BF157" s="200">
        <f t="shared" si="35"/>
        <v>0</v>
      </c>
      <c r="BG157" s="200">
        <f t="shared" si="36"/>
        <v>0</v>
      </c>
      <c r="BH157" s="200">
        <f t="shared" si="37"/>
        <v>0</v>
      </c>
      <c r="BI157" s="200">
        <f t="shared" si="38"/>
        <v>0</v>
      </c>
      <c r="BJ157" s="20" t="s">
        <v>24</v>
      </c>
      <c r="BK157" s="200">
        <f t="shared" si="39"/>
        <v>0</v>
      </c>
      <c r="BL157" s="20" t="s">
        <v>190</v>
      </c>
      <c r="BM157" s="20" t="s">
        <v>30</v>
      </c>
    </row>
    <row r="158" spans="2:65" s="1" customFormat="1" ht="22.5" customHeight="1">
      <c r="B158" s="37"/>
      <c r="C158" s="189" t="s">
        <v>339</v>
      </c>
      <c r="D158" s="189" t="s">
        <v>137</v>
      </c>
      <c r="E158" s="190" t="s">
        <v>660</v>
      </c>
      <c r="F158" s="191" t="s">
        <v>661</v>
      </c>
      <c r="G158" s="192" t="s">
        <v>158</v>
      </c>
      <c r="H158" s="193">
        <v>1</v>
      </c>
      <c r="I158" s="194"/>
      <c r="J158" s="195">
        <f t="shared" si="30"/>
        <v>0</v>
      </c>
      <c r="K158" s="191" t="s">
        <v>22</v>
      </c>
      <c r="L158" s="57"/>
      <c r="M158" s="196" t="s">
        <v>22</v>
      </c>
      <c r="N158" s="197" t="s">
        <v>46</v>
      </c>
      <c r="O158" s="38"/>
      <c r="P158" s="198">
        <f t="shared" si="31"/>
        <v>0</v>
      </c>
      <c r="Q158" s="198">
        <v>0</v>
      </c>
      <c r="R158" s="198">
        <f t="shared" si="32"/>
        <v>0</v>
      </c>
      <c r="S158" s="198">
        <v>0</v>
      </c>
      <c r="T158" s="199">
        <f t="shared" si="33"/>
        <v>0</v>
      </c>
      <c r="AR158" s="20" t="s">
        <v>190</v>
      </c>
      <c r="AT158" s="20" t="s">
        <v>137</v>
      </c>
      <c r="AU158" s="20" t="s">
        <v>84</v>
      </c>
      <c r="AY158" s="20" t="s">
        <v>133</v>
      </c>
      <c r="BE158" s="200">
        <f t="shared" si="34"/>
        <v>0</v>
      </c>
      <c r="BF158" s="200">
        <f t="shared" si="35"/>
        <v>0</v>
      </c>
      <c r="BG158" s="200">
        <f t="shared" si="36"/>
        <v>0</v>
      </c>
      <c r="BH158" s="200">
        <f t="shared" si="37"/>
        <v>0</v>
      </c>
      <c r="BI158" s="200">
        <f t="shared" si="38"/>
        <v>0</v>
      </c>
      <c r="BJ158" s="20" t="s">
        <v>24</v>
      </c>
      <c r="BK158" s="200">
        <f t="shared" si="39"/>
        <v>0</v>
      </c>
      <c r="BL158" s="20" t="s">
        <v>190</v>
      </c>
      <c r="BM158" s="20" t="s">
        <v>342</v>
      </c>
    </row>
    <row r="159" spans="2:65" s="1" customFormat="1" ht="22.5" customHeight="1">
      <c r="B159" s="37"/>
      <c r="C159" s="189" t="s">
        <v>252</v>
      </c>
      <c r="D159" s="189" t="s">
        <v>137</v>
      </c>
      <c r="E159" s="190" t="s">
        <v>507</v>
      </c>
      <c r="F159" s="191" t="s">
        <v>508</v>
      </c>
      <c r="G159" s="192" t="s">
        <v>158</v>
      </c>
      <c r="H159" s="193">
        <v>1</v>
      </c>
      <c r="I159" s="194"/>
      <c r="J159" s="195">
        <f t="shared" si="30"/>
        <v>0</v>
      </c>
      <c r="K159" s="191" t="s">
        <v>22</v>
      </c>
      <c r="L159" s="57"/>
      <c r="M159" s="196" t="s">
        <v>22</v>
      </c>
      <c r="N159" s="197" t="s">
        <v>46</v>
      </c>
      <c r="O159" s="38"/>
      <c r="P159" s="198">
        <f t="shared" si="31"/>
        <v>0</v>
      </c>
      <c r="Q159" s="198">
        <v>0</v>
      </c>
      <c r="R159" s="198">
        <f t="shared" si="32"/>
        <v>0</v>
      </c>
      <c r="S159" s="198">
        <v>0</v>
      </c>
      <c r="T159" s="199">
        <f t="shared" si="33"/>
        <v>0</v>
      </c>
      <c r="AR159" s="20" t="s">
        <v>190</v>
      </c>
      <c r="AT159" s="20" t="s">
        <v>137</v>
      </c>
      <c r="AU159" s="20" t="s">
        <v>84</v>
      </c>
      <c r="AY159" s="20" t="s">
        <v>133</v>
      </c>
      <c r="BE159" s="200">
        <f t="shared" si="34"/>
        <v>0</v>
      </c>
      <c r="BF159" s="200">
        <f t="shared" si="35"/>
        <v>0</v>
      </c>
      <c r="BG159" s="200">
        <f t="shared" si="36"/>
        <v>0</v>
      </c>
      <c r="BH159" s="200">
        <f t="shared" si="37"/>
        <v>0</v>
      </c>
      <c r="BI159" s="200">
        <f t="shared" si="38"/>
        <v>0</v>
      </c>
      <c r="BJ159" s="20" t="s">
        <v>24</v>
      </c>
      <c r="BK159" s="200">
        <f t="shared" si="39"/>
        <v>0</v>
      </c>
      <c r="BL159" s="20" t="s">
        <v>190</v>
      </c>
      <c r="BM159" s="20" t="s">
        <v>345</v>
      </c>
    </row>
    <row r="160" spans="2:63" s="10" customFormat="1" ht="29.85" customHeight="1">
      <c r="B160" s="172"/>
      <c r="C160" s="173"/>
      <c r="D160" s="186" t="s">
        <v>74</v>
      </c>
      <c r="E160" s="187" t="s">
        <v>572</v>
      </c>
      <c r="F160" s="187" t="s">
        <v>573</v>
      </c>
      <c r="G160" s="173"/>
      <c r="H160" s="173"/>
      <c r="I160" s="176"/>
      <c r="J160" s="188">
        <f>BK160</f>
        <v>0</v>
      </c>
      <c r="K160" s="173"/>
      <c r="L160" s="178"/>
      <c r="M160" s="179"/>
      <c r="N160" s="180"/>
      <c r="O160" s="180"/>
      <c r="P160" s="181">
        <f>P161</f>
        <v>0</v>
      </c>
      <c r="Q160" s="180"/>
      <c r="R160" s="181">
        <f>R161</f>
        <v>0</v>
      </c>
      <c r="S160" s="180"/>
      <c r="T160" s="182">
        <f>T161</f>
        <v>0</v>
      </c>
      <c r="AR160" s="183" t="s">
        <v>84</v>
      </c>
      <c r="AT160" s="184" t="s">
        <v>74</v>
      </c>
      <c r="AU160" s="184" t="s">
        <v>24</v>
      </c>
      <c r="AY160" s="183" t="s">
        <v>133</v>
      </c>
      <c r="BK160" s="185">
        <f>BK161</f>
        <v>0</v>
      </c>
    </row>
    <row r="161" spans="2:65" s="1" customFormat="1" ht="31.5" customHeight="1">
      <c r="B161" s="37"/>
      <c r="C161" s="189" t="s">
        <v>346</v>
      </c>
      <c r="D161" s="189" t="s">
        <v>137</v>
      </c>
      <c r="E161" s="190" t="s">
        <v>593</v>
      </c>
      <c r="F161" s="191" t="s">
        <v>662</v>
      </c>
      <c r="G161" s="192" t="s">
        <v>158</v>
      </c>
      <c r="H161" s="193">
        <v>1</v>
      </c>
      <c r="I161" s="194"/>
      <c r="J161" s="195">
        <f>ROUND(I161*H161,2)</f>
        <v>0</v>
      </c>
      <c r="K161" s="191" t="s">
        <v>22</v>
      </c>
      <c r="L161" s="57"/>
      <c r="M161" s="196" t="s">
        <v>22</v>
      </c>
      <c r="N161" s="197" t="s">
        <v>46</v>
      </c>
      <c r="O161" s="38"/>
      <c r="P161" s="198">
        <f>O161*H161</f>
        <v>0</v>
      </c>
      <c r="Q161" s="198">
        <v>0</v>
      </c>
      <c r="R161" s="198">
        <f>Q161*H161</f>
        <v>0</v>
      </c>
      <c r="S161" s="198">
        <v>0</v>
      </c>
      <c r="T161" s="199">
        <f>S161*H161</f>
        <v>0</v>
      </c>
      <c r="AR161" s="20" t="s">
        <v>190</v>
      </c>
      <c r="AT161" s="20" t="s">
        <v>137</v>
      </c>
      <c r="AU161" s="20" t="s">
        <v>84</v>
      </c>
      <c r="AY161" s="20" t="s">
        <v>133</v>
      </c>
      <c r="BE161" s="200">
        <f>IF(N161="základní",J161,0)</f>
        <v>0</v>
      </c>
      <c r="BF161" s="200">
        <f>IF(N161="snížená",J161,0)</f>
        <v>0</v>
      </c>
      <c r="BG161" s="200">
        <f>IF(N161="zákl. přenesená",J161,0)</f>
        <v>0</v>
      </c>
      <c r="BH161" s="200">
        <f>IF(N161="sníž. přenesená",J161,0)</f>
        <v>0</v>
      </c>
      <c r="BI161" s="200">
        <f>IF(N161="nulová",J161,0)</f>
        <v>0</v>
      </c>
      <c r="BJ161" s="20" t="s">
        <v>24</v>
      </c>
      <c r="BK161" s="200">
        <f>ROUND(I161*H161,2)</f>
        <v>0</v>
      </c>
      <c r="BL161" s="20" t="s">
        <v>190</v>
      </c>
      <c r="BM161" s="20" t="s">
        <v>349</v>
      </c>
    </row>
    <row r="162" spans="2:63" s="10" customFormat="1" ht="37.35" customHeight="1">
      <c r="B162" s="172"/>
      <c r="C162" s="173"/>
      <c r="D162" s="174" t="s">
        <v>74</v>
      </c>
      <c r="E162" s="175" t="s">
        <v>596</v>
      </c>
      <c r="F162" s="175" t="s">
        <v>597</v>
      </c>
      <c r="G162" s="173"/>
      <c r="H162" s="173"/>
      <c r="I162" s="176"/>
      <c r="J162" s="177">
        <f>BK162</f>
        <v>0</v>
      </c>
      <c r="K162" s="173"/>
      <c r="L162" s="178"/>
      <c r="M162" s="179"/>
      <c r="N162" s="180"/>
      <c r="O162" s="180"/>
      <c r="P162" s="181">
        <f>P163+P165+P167</f>
        <v>0</v>
      </c>
      <c r="Q162" s="180"/>
      <c r="R162" s="181">
        <f>R163+R165+R167</f>
        <v>0</v>
      </c>
      <c r="S162" s="180"/>
      <c r="T162" s="182">
        <f>T163+T165+T167</f>
        <v>0</v>
      </c>
      <c r="AR162" s="183" t="s">
        <v>170</v>
      </c>
      <c r="AT162" s="184" t="s">
        <v>74</v>
      </c>
      <c r="AU162" s="184" t="s">
        <v>75</v>
      </c>
      <c r="AY162" s="183" t="s">
        <v>133</v>
      </c>
      <c r="BK162" s="185">
        <f>BK163+BK165+BK167</f>
        <v>0</v>
      </c>
    </row>
    <row r="163" spans="2:63" s="10" customFormat="1" ht="19.9" customHeight="1">
      <c r="B163" s="172"/>
      <c r="C163" s="173"/>
      <c r="D163" s="186" t="s">
        <v>74</v>
      </c>
      <c r="E163" s="187" t="s">
        <v>598</v>
      </c>
      <c r="F163" s="187" t="s">
        <v>599</v>
      </c>
      <c r="G163" s="173"/>
      <c r="H163" s="173"/>
      <c r="I163" s="176"/>
      <c r="J163" s="188">
        <f>BK163</f>
        <v>0</v>
      </c>
      <c r="K163" s="173"/>
      <c r="L163" s="178"/>
      <c r="M163" s="179"/>
      <c r="N163" s="180"/>
      <c r="O163" s="180"/>
      <c r="P163" s="181">
        <f>P164</f>
        <v>0</v>
      </c>
      <c r="Q163" s="180"/>
      <c r="R163" s="181">
        <f>R164</f>
        <v>0</v>
      </c>
      <c r="S163" s="180"/>
      <c r="T163" s="182">
        <f>T164</f>
        <v>0</v>
      </c>
      <c r="AR163" s="183" t="s">
        <v>170</v>
      </c>
      <c r="AT163" s="184" t="s">
        <v>74</v>
      </c>
      <c r="AU163" s="184" t="s">
        <v>24</v>
      </c>
      <c r="AY163" s="183" t="s">
        <v>133</v>
      </c>
      <c r="BK163" s="185">
        <f>BK164</f>
        <v>0</v>
      </c>
    </row>
    <row r="164" spans="2:65" s="1" customFormat="1" ht="22.5" customHeight="1">
      <c r="B164" s="37"/>
      <c r="C164" s="189" t="s">
        <v>256</v>
      </c>
      <c r="D164" s="189" t="s">
        <v>137</v>
      </c>
      <c r="E164" s="190" t="s">
        <v>600</v>
      </c>
      <c r="F164" s="191" t="s">
        <v>601</v>
      </c>
      <c r="G164" s="192" t="s">
        <v>567</v>
      </c>
      <c r="H164" s="193">
        <v>1</v>
      </c>
      <c r="I164" s="194"/>
      <c r="J164" s="195">
        <f>ROUND(I164*H164,2)</f>
        <v>0</v>
      </c>
      <c r="K164" s="191" t="s">
        <v>22</v>
      </c>
      <c r="L164" s="57"/>
      <c r="M164" s="196" t="s">
        <v>22</v>
      </c>
      <c r="N164" s="197" t="s">
        <v>46</v>
      </c>
      <c r="O164" s="38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AR164" s="20" t="s">
        <v>142</v>
      </c>
      <c r="AT164" s="20" t="s">
        <v>137</v>
      </c>
      <c r="AU164" s="20" t="s">
        <v>84</v>
      </c>
      <c r="AY164" s="20" t="s">
        <v>133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20" t="s">
        <v>24</v>
      </c>
      <c r="BK164" s="200">
        <f>ROUND(I164*H164,2)</f>
        <v>0</v>
      </c>
      <c r="BL164" s="20" t="s">
        <v>142</v>
      </c>
      <c r="BM164" s="20" t="s">
        <v>352</v>
      </c>
    </row>
    <row r="165" spans="2:63" s="10" customFormat="1" ht="29.85" customHeight="1">
      <c r="B165" s="172"/>
      <c r="C165" s="173"/>
      <c r="D165" s="186" t="s">
        <v>74</v>
      </c>
      <c r="E165" s="187" t="s">
        <v>607</v>
      </c>
      <c r="F165" s="187" t="s">
        <v>608</v>
      </c>
      <c r="G165" s="173"/>
      <c r="H165" s="173"/>
      <c r="I165" s="176"/>
      <c r="J165" s="188">
        <f>BK165</f>
        <v>0</v>
      </c>
      <c r="K165" s="173"/>
      <c r="L165" s="178"/>
      <c r="M165" s="179"/>
      <c r="N165" s="180"/>
      <c r="O165" s="180"/>
      <c r="P165" s="181">
        <f>P166</f>
        <v>0</v>
      </c>
      <c r="Q165" s="180"/>
      <c r="R165" s="181">
        <f>R166</f>
        <v>0</v>
      </c>
      <c r="S165" s="180"/>
      <c r="T165" s="182">
        <f>T166</f>
        <v>0</v>
      </c>
      <c r="AR165" s="183" t="s">
        <v>170</v>
      </c>
      <c r="AT165" s="184" t="s">
        <v>74</v>
      </c>
      <c r="AU165" s="184" t="s">
        <v>24</v>
      </c>
      <c r="AY165" s="183" t="s">
        <v>133</v>
      </c>
      <c r="BK165" s="185">
        <f>BK166</f>
        <v>0</v>
      </c>
    </row>
    <row r="166" spans="2:65" s="1" customFormat="1" ht="22.5" customHeight="1">
      <c r="B166" s="37"/>
      <c r="C166" s="189" t="s">
        <v>353</v>
      </c>
      <c r="D166" s="189" t="s">
        <v>137</v>
      </c>
      <c r="E166" s="190" t="s">
        <v>609</v>
      </c>
      <c r="F166" s="191" t="s">
        <v>610</v>
      </c>
      <c r="G166" s="192" t="s">
        <v>567</v>
      </c>
      <c r="H166" s="193">
        <v>1</v>
      </c>
      <c r="I166" s="194"/>
      <c r="J166" s="195">
        <f>ROUND(I166*H166,2)</f>
        <v>0</v>
      </c>
      <c r="K166" s="191" t="s">
        <v>22</v>
      </c>
      <c r="L166" s="57"/>
      <c r="M166" s="196" t="s">
        <v>22</v>
      </c>
      <c r="N166" s="197" t="s">
        <v>46</v>
      </c>
      <c r="O166" s="38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AR166" s="20" t="s">
        <v>142</v>
      </c>
      <c r="AT166" s="20" t="s">
        <v>137</v>
      </c>
      <c r="AU166" s="20" t="s">
        <v>84</v>
      </c>
      <c r="AY166" s="20" t="s">
        <v>133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20" t="s">
        <v>24</v>
      </c>
      <c r="BK166" s="200">
        <f>ROUND(I166*H166,2)</f>
        <v>0</v>
      </c>
      <c r="BL166" s="20" t="s">
        <v>142</v>
      </c>
      <c r="BM166" s="20" t="s">
        <v>356</v>
      </c>
    </row>
    <row r="167" spans="2:63" s="10" customFormat="1" ht="29.85" customHeight="1">
      <c r="B167" s="172"/>
      <c r="C167" s="173"/>
      <c r="D167" s="186" t="s">
        <v>74</v>
      </c>
      <c r="E167" s="187" t="s">
        <v>612</v>
      </c>
      <c r="F167" s="187" t="s">
        <v>613</v>
      </c>
      <c r="G167" s="173"/>
      <c r="H167" s="173"/>
      <c r="I167" s="176"/>
      <c r="J167" s="188">
        <f>BK167</f>
        <v>0</v>
      </c>
      <c r="K167" s="173"/>
      <c r="L167" s="178"/>
      <c r="M167" s="179"/>
      <c r="N167" s="180"/>
      <c r="O167" s="180"/>
      <c r="P167" s="181">
        <f>SUM(P168:P170)</f>
        <v>0</v>
      </c>
      <c r="Q167" s="180"/>
      <c r="R167" s="181">
        <f>SUM(R168:R170)</f>
        <v>0</v>
      </c>
      <c r="S167" s="180"/>
      <c r="T167" s="182">
        <f>SUM(T168:T170)</f>
        <v>0</v>
      </c>
      <c r="AR167" s="183" t="s">
        <v>170</v>
      </c>
      <c r="AT167" s="184" t="s">
        <v>74</v>
      </c>
      <c r="AU167" s="184" t="s">
        <v>24</v>
      </c>
      <c r="AY167" s="183" t="s">
        <v>133</v>
      </c>
      <c r="BK167" s="185">
        <f>SUM(BK168:BK170)</f>
        <v>0</v>
      </c>
    </row>
    <row r="168" spans="2:65" s="1" customFormat="1" ht="22.5" customHeight="1">
      <c r="B168" s="37"/>
      <c r="C168" s="189" t="s">
        <v>259</v>
      </c>
      <c r="D168" s="189" t="s">
        <v>137</v>
      </c>
      <c r="E168" s="190" t="s">
        <v>615</v>
      </c>
      <c r="F168" s="191" t="s">
        <v>616</v>
      </c>
      <c r="G168" s="192" t="s">
        <v>210</v>
      </c>
      <c r="H168" s="193">
        <v>12</v>
      </c>
      <c r="I168" s="194"/>
      <c r="J168" s="195">
        <f>ROUND(I168*H168,2)</f>
        <v>0</v>
      </c>
      <c r="K168" s="191" t="s">
        <v>22</v>
      </c>
      <c r="L168" s="57"/>
      <c r="M168" s="196" t="s">
        <v>22</v>
      </c>
      <c r="N168" s="197" t="s">
        <v>46</v>
      </c>
      <c r="O168" s="38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AR168" s="20" t="s">
        <v>142</v>
      </c>
      <c r="AT168" s="20" t="s">
        <v>137</v>
      </c>
      <c r="AU168" s="20" t="s">
        <v>84</v>
      </c>
      <c r="AY168" s="20" t="s">
        <v>133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20" t="s">
        <v>24</v>
      </c>
      <c r="BK168" s="200">
        <f>ROUND(I168*H168,2)</f>
        <v>0</v>
      </c>
      <c r="BL168" s="20" t="s">
        <v>142</v>
      </c>
      <c r="BM168" s="20" t="s">
        <v>360</v>
      </c>
    </row>
    <row r="169" spans="2:65" s="1" customFormat="1" ht="22.5" customHeight="1">
      <c r="B169" s="37"/>
      <c r="C169" s="189" t="s">
        <v>266</v>
      </c>
      <c r="D169" s="189" t="s">
        <v>137</v>
      </c>
      <c r="E169" s="190" t="s">
        <v>619</v>
      </c>
      <c r="F169" s="191" t="s">
        <v>620</v>
      </c>
      <c r="G169" s="192" t="s">
        <v>185</v>
      </c>
      <c r="H169" s="193">
        <v>112</v>
      </c>
      <c r="I169" s="194"/>
      <c r="J169" s="195">
        <f>ROUND(I169*H169,2)</f>
        <v>0</v>
      </c>
      <c r="K169" s="191" t="s">
        <v>22</v>
      </c>
      <c r="L169" s="57"/>
      <c r="M169" s="196" t="s">
        <v>22</v>
      </c>
      <c r="N169" s="197" t="s">
        <v>46</v>
      </c>
      <c r="O169" s="38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AR169" s="20" t="s">
        <v>142</v>
      </c>
      <c r="AT169" s="20" t="s">
        <v>137</v>
      </c>
      <c r="AU169" s="20" t="s">
        <v>84</v>
      </c>
      <c r="AY169" s="20" t="s">
        <v>133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20" t="s">
        <v>24</v>
      </c>
      <c r="BK169" s="200">
        <f>ROUND(I169*H169,2)</f>
        <v>0</v>
      </c>
      <c r="BL169" s="20" t="s">
        <v>142</v>
      </c>
      <c r="BM169" s="20" t="s">
        <v>375</v>
      </c>
    </row>
    <row r="170" spans="2:65" s="1" customFormat="1" ht="22.5" customHeight="1">
      <c r="B170" s="37"/>
      <c r="C170" s="189" t="s">
        <v>378</v>
      </c>
      <c r="D170" s="189" t="s">
        <v>137</v>
      </c>
      <c r="E170" s="190" t="s">
        <v>625</v>
      </c>
      <c r="F170" s="191" t="s">
        <v>626</v>
      </c>
      <c r="G170" s="192" t="s">
        <v>567</v>
      </c>
      <c r="H170" s="193">
        <v>1</v>
      </c>
      <c r="I170" s="194"/>
      <c r="J170" s="195">
        <f>ROUND(I170*H170,2)</f>
        <v>0</v>
      </c>
      <c r="K170" s="191" t="s">
        <v>22</v>
      </c>
      <c r="L170" s="57"/>
      <c r="M170" s="196" t="s">
        <v>22</v>
      </c>
      <c r="N170" s="216" t="s">
        <v>46</v>
      </c>
      <c r="O170" s="217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AR170" s="20" t="s">
        <v>142</v>
      </c>
      <c r="AT170" s="20" t="s">
        <v>137</v>
      </c>
      <c r="AU170" s="20" t="s">
        <v>84</v>
      </c>
      <c r="AY170" s="20" t="s">
        <v>133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20" t="s">
        <v>24</v>
      </c>
      <c r="BK170" s="200">
        <f>ROUND(I170*H170,2)</f>
        <v>0</v>
      </c>
      <c r="BL170" s="20" t="s">
        <v>142</v>
      </c>
      <c r="BM170" s="20" t="s">
        <v>381</v>
      </c>
    </row>
    <row r="171" spans="2:12" s="1" customFormat="1" ht="6.95" customHeight="1">
      <c r="B171" s="52"/>
      <c r="C171" s="53"/>
      <c r="D171" s="53"/>
      <c r="E171" s="53"/>
      <c r="F171" s="53"/>
      <c r="G171" s="53"/>
      <c r="H171" s="53"/>
      <c r="I171" s="135"/>
      <c r="J171" s="53"/>
      <c r="K171" s="53"/>
      <c r="L171" s="57"/>
    </row>
  </sheetData>
  <sheetProtection password="CC35" sheet="1" objects="1" scenarios="1" formatCells="0" formatColumns="0" formatRows="0" sort="0" autoFilter="0"/>
  <autoFilter ref="C90:K170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1" customFormat="1" ht="45" customHeight="1">
      <c r="B3" s="224"/>
      <c r="C3" s="347" t="s">
        <v>663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664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50" t="s">
        <v>665</v>
      </c>
      <c r="D6" s="350"/>
      <c r="E6" s="350"/>
      <c r="F6" s="350"/>
      <c r="G6" s="350"/>
      <c r="H6" s="350"/>
      <c r="I6" s="350"/>
      <c r="J6" s="350"/>
      <c r="K6" s="227"/>
    </row>
    <row r="7" spans="2:11" ht="15" customHeight="1">
      <c r="B7" s="230"/>
      <c r="C7" s="350" t="s">
        <v>666</v>
      </c>
      <c r="D7" s="350"/>
      <c r="E7" s="350"/>
      <c r="F7" s="350"/>
      <c r="G7" s="350"/>
      <c r="H7" s="350"/>
      <c r="I7" s="350"/>
      <c r="J7" s="350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50" t="s">
        <v>667</v>
      </c>
      <c r="D9" s="350"/>
      <c r="E9" s="350"/>
      <c r="F9" s="350"/>
      <c r="G9" s="350"/>
      <c r="H9" s="350"/>
      <c r="I9" s="350"/>
      <c r="J9" s="350"/>
      <c r="K9" s="227"/>
    </row>
    <row r="10" spans="2:11" ht="15" customHeight="1">
      <c r="B10" s="230"/>
      <c r="C10" s="229"/>
      <c r="D10" s="350" t="s">
        <v>668</v>
      </c>
      <c r="E10" s="350"/>
      <c r="F10" s="350"/>
      <c r="G10" s="350"/>
      <c r="H10" s="350"/>
      <c r="I10" s="350"/>
      <c r="J10" s="350"/>
      <c r="K10" s="227"/>
    </row>
    <row r="11" spans="2:11" ht="15" customHeight="1">
      <c r="B11" s="230"/>
      <c r="C11" s="231"/>
      <c r="D11" s="350" t="s">
        <v>669</v>
      </c>
      <c r="E11" s="350"/>
      <c r="F11" s="350"/>
      <c r="G11" s="350"/>
      <c r="H11" s="350"/>
      <c r="I11" s="350"/>
      <c r="J11" s="350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50" t="s">
        <v>670</v>
      </c>
      <c r="E13" s="350"/>
      <c r="F13" s="350"/>
      <c r="G13" s="350"/>
      <c r="H13" s="350"/>
      <c r="I13" s="350"/>
      <c r="J13" s="350"/>
      <c r="K13" s="227"/>
    </row>
    <row r="14" spans="2:11" ht="15" customHeight="1">
      <c r="B14" s="230"/>
      <c r="C14" s="231"/>
      <c r="D14" s="350" t="s">
        <v>671</v>
      </c>
      <c r="E14" s="350"/>
      <c r="F14" s="350"/>
      <c r="G14" s="350"/>
      <c r="H14" s="350"/>
      <c r="I14" s="350"/>
      <c r="J14" s="350"/>
      <c r="K14" s="227"/>
    </row>
    <row r="15" spans="2:11" ht="15" customHeight="1">
      <c r="B15" s="230"/>
      <c r="C15" s="231"/>
      <c r="D15" s="350" t="s">
        <v>672</v>
      </c>
      <c r="E15" s="350"/>
      <c r="F15" s="350"/>
      <c r="G15" s="350"/>
      <c r="H15" s="350"/>
      <c r="I15" s="350"/>
      <c r="J15" s="350"/>
      <c r="K15" s="227"/>
    </row>
    <row r="16" spans="2:11" ht="15" customHeight="1">
      <c r="B16" s="230"/>
      <c r="C16" s="231"/>
      <c r="D16" s="231"/>
      <c r="E16" s="232" t="s">
        <v>82</v>
      </c>
      <c r="F16" s="350" t="s">
        <v>673</v>
      </c>
      <c r="G16" s="350"/>
      <c r="H16" s="350"/>
      <c r="I16" s="350"/>
      <c r="J16" s="350"/>
      <c r="K16" s="227"/>
    </row>
    <row r="17" spans="2:11" ht="15" customHeight="1">
      <c r="B17" s="230"/>
      <c r="C17" s="231"/>
      <c r="D17" s="231"/>
      <c r="E17" s="232" t="s">
        <v>674</v>
      </c>
      <c r="F17" s="350" t="s">
        <v>675</v>
      </c>
      <c r="G17" s="350"/>
      <c r="H17" s="350"/>
      <c r="I17" s="350"/>
      <c r="J17" s="350"/>
      <c r="K17" s="227"/>
    </row>
    <row r="18" spans="2:11" ht="15" customHeight="1">
      <c r="B18" s="230"/>
      <c r="C18" s="231"/>
      <c r="D18" s="231"/>
      <c r="E18" s="232" t="s">
        <v>676</v>
      </c>
      <c r="F18" s="350" t="s">
        <v>677</v>
      </c>
      <c r="G18" s="350"/>
      <c r="H18" s="350"/>
      <c r="I18" s="350"/>
      <c r="J18" s="350"/>
      <c r="K18" s="227"/>
    </row>
    <row r="19" spans="2:11" ht="15" customHeight="1">
      <c r="B19" s="230"/>
      <c r="C19" s="231"/>
      <c r="D19" s="231"/>
      <c r="E19" s="232" t="s">
        <v>678</v>
      </c>
      <c r="F19" s="350" t="s">
        <v>679</v>
      </c>
      <c r="G19" s="350"/>
      <c r="H19" s="350"/>
      <c r="I19" s="350"/>
      <c r="J19" s="350"/>
      <c r="K19" s="227"/>
    </row>
    <row r="20" spans="2:11" ht="15" customHeight="1">
      <c r="B20" s="230"/>
      <c r="C20" s="231"/>
      <c r="D20" s="231"/>
      <c r="E20" s="232" t="s">
        <v>680</v>
      </c>
      <c r="F20" s="350" t="s">
        <v>681</v>
      </c>
      <c r="G20" s="350"/>
      <c r="H20" s="350"/>
      <c r="I20" s="350"/>
      <c r="J20" s="350"/>
      <c r="K20" s="227"/>
    </row>
    <row r="21" spans="2:11" ht="15" customHeight="1">
      <c r="B21" s="230"/>
      <c r="C21" s="231"/>
      <c r="D21" s="231"/>
      <c r="E21" s="232" t="s">
        <v>682</v>
      </c>
      <c r="F21" s="350" t="s">
        <v>683</v>
      </c>
      <c r="G21" s="350"/>
      <c r="H21" s="350"/>
      <c r="I21" s="350"/>
      <c r="J21" s="350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50" t="s">
        <v>684</v>
      </c>
      <c r="D23" s="350"/>
      <c r="E23" s="350"/>
      <c r="F23" s="350"/>
      <c r="G23" s="350"/>
      <c r="H23" s="350"/>
      <c r="I23" s="350"/>
      <c r="J23" s="350"/>
      <c r="K23" s="227"/>
    </row>
    <row r="24" spans="2:11" ht="15" customHeight="1">
      <c r="B24" s="230"/>
      <c r="C24" s="350" t="s">
        <v>685</v>
      </c>
      <c r="D24" s="350"/>
      <c r="E24" s="350"/>
      <c r="F24" s="350"/>
      <c r="G24" s="350"/>
      <c r="H24" s="350"/>
      <c r="I24" s="350"/>
      <c r="J24" s="350"/>
      <c r="K24" s="227"/>
    </row>
    <row r="25" spans="2:11" ht="15" customHeight="1">
      <c r="B25" s="230"/>
      <c r="C25" s="229"/>
      <c r="D25" s="350" t="s">
        <v>686</v>
      </c>
      <c r="E25" s="350"/>
      <c r="F25" s="350"/>
      <c r="G25" s="350"/>
      <c r="H25" s="350"/>
      <c r="I25" s="350"/>
      <c r="J25" s="350"/>
      <c r="K25" s="227"/>
    </row>
    <row r="26" spans="2:11" ht="15" customHeight="1">
      <c r="B26" s="230"/>
      <c r="C26" s="231"/>
      <c r="D26" s="350" t="s">
        <v>687</v>
      </c>
      <c r="E26" s="350"/>
      <c r="F26" s="350"/>
      <c r="G26" s="350"/>
      <c r="H26" s="350"/>
      <c r="I26" s="350"/>
      <c r="J26" s="350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50" t="s">
        <v>688</v>
      </c>
      <c r="E28" s="350"/>
      <c r="F28" s="350"/>
      <c r="G28" s="350"/>
      <c r="H28" s="350"/>
      <c r="I28" s="350"/>
      <c r="J28" s="350"/>
      <c r="K28" s="227"/>
    </row>
    <row r="29" spans="2:11" ht="15" customHeight="1">
      <c r="B29" s="230"/>
      <c r="C29" s="231"/>
      <c r="D29" s="350" t="s">
        <v>689</v>
      </c>
      <c r="E29" s="350"/>
      <c r="F29" s="350"/>
      <c r="G29" s="350"/>
      <c r="H29" s="350"/>
      <c r="I29" s="350"/>
      <c r="J29" s="350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50" t="s">
        <v>690</v>
      </c>
      <c r="E31" s="350"/>
      <c r="F31" s="350"/>
      <c r="G31" s="350"/>
      <c r="H31" s="350"/>
      <c r="I31" s="350"/>
      <c r="J31" s="350"/>
      <c r="K31" s="227"/>
    </row>
    <row r="32" spans="2:11" ht="15" customHeight="1">
      <c r="B32" s="230"/>
      <c r="C32" s="231"/>
      <c r="D32" s="350" t="s">
        <v>691</v>
      </c>
      <c r="E32" s="350"/>
      <c r="F32" s="350"/>
      <c r="G32" s="350"/>
      <c r="H32" s="350"/>
      <c r="I32" s="350"/>
      <c r="J32" s="350"/>
      <c r="K32" s="227"/>
    </row>
    <row r="33" spans="2:11" ht="15" customHeight="1">
      <c r="B33" s="230"/>
      <c r="C33" s="231"/>
      <c r="D33" s="350" t="s">
        <v>692</v>
      </c>
      <c r="E33" s="350"/>
      <c r="F33" s="350"/>
      <c r="G33" s="350"/>
      <c r="H33" s="350"/>
      <c r="I33" s="350"/>
      <c r="J33" s="350"/>
      <c r="K33" s="227"/>
    </row>
    <row r="34" spans="2:11" ht="15" customHeight="1">
      <c r="B34" s="230"/>
      <c r="C34" s="231"/>
      <c r="D34" s="229"/>
      <c r="E34" s="233" t="s">
        <v>118</v>
      </c>
      <c r="F34" s="229"/>
      <c r="G34" s="350" t="s">
        <v>693</v>
      </c>
      <c r="H34" s="350"/>
      <c r="I34" s="350"/>
      <c r="J34" s="350"/>
      <c r="K34" s="227"/>
    </row>
    <row r="35" spans="2:11" ht="30.75" customHeight="1">
      <c r="B35" s="230"/>
      <c r="C35" s="231"/>
      <c r="D35" s="229"/>
      <c r="E35" s="233" t="s">
        <v>694</v>
      </c>
      <c r="F35" s="229"/>
      <c r="G35" s="350" t="s">
        <v>695</v>
      </c>
      <c r="H35" s="350"/>
      <c r="I35" s="350"/>
      <c r="J35" s="350"/>
      <c r="K35" s="227"/>
    </row>
    <row r="36" spans="2:11" ht="15" customHeight="1">
      <c r="B36" s="230"/>
      <c r="C36" s="231"/>
      <c r="D36" s="229"/>
      <c r="E36" s="233" t="s">
        <v>56</v>
      </c>
      <c r="F36" s="229"/>
      <c r="G36" s="350" t="s">
        <v>696</v>
      </c>
      <c r="H36" s="350"/>
      <c r="I36" s="350"/>
      <c r="J36" s="350"/>
      <c r="K36" s="227"/>
    </row>
    <row r="37" spans="2:11" ht="15" customHeight="1">
      <c r="B37" s="230"/>
      <c r="C37" s="231"/>
      <c r="D37" s="229"/>
      <c r="E37" s="233" t="s">
        <v>119</v>
      </c>
      <c r="F37" s="229"/>
      <c r="G37" s="350" t="s">
        <v>697</v>
      </c>
      <c r="H37" s="350"/>
      <c r="I37" s="350"/>
      <c r="J37" s="350"/>
      <c r="K37" s="227"/>
    </row>
    <row r="38" spans="2:11" ht="15" customHeight="1">
      <c r="B38" s="230"/>
      <c r="C38" s="231"/>
      <c r="D38" s="229"/>
      <c r="E38" s="233" t="s">
        <v>120</v>
      </c>
      <c r="F38" s="229"/>
      <c r="G38" s="350" t="s">
        <v>698</v>
      </c>
      <c r="H38" s="350"/>
      <c r="I38" s="350"/>
      <c r="J38" s="350"/>
      <c r="K38" s="227"/>
    </row>
    <row r="39" spans="2:11" ht="15" customHeight="1">
      <c r="B39" s="230"/>
      <c r="C39" s="231"/>
      <c r="D39" s="229"/>
      <c r="E39" s="233" t="s">
        <v>121</v>
      </c>
      <c r="F39" s="229"/>
      <c r="G39" s="350" t="s">
        <v>699</v>
      </c>
      <c r="H39" s="350"/>
      <c r="I39" s="350"/>
      <c r="J39" s="350"/>
      <c r="K39" s="227"/>
    </row>
    <row r="40" spans="2:11" ht="15" customHeight="1">
      <c r="B40" s="230"/>
      <c r="C40" s="231"/>
      <c r="D40" s="229"/>
      <c r="E40" s="233" t="s">
        <v>700</v>
      </c>
      <c r="F40" s="229"/>
      <c r="G40" s="350" t="s">
        <v>701</v>
      </c>
      <c r="H40" s="350"/>
      <c r="I40" s="350"/>
      <c r="J40" s="350"/>
      <c r="K40" s="227"/>
    </row>
    <row r="41" spans="2:11" ht="15" customHeight="1">
      <c r="B41" s="230"/>
      <c r="C41" s="231"/>
      <c r="D41" s="229"/>
      <c r="E41" s="233"/>
      <c r="F41" s="229"/>
      <c r="G41" s="350" t="s">
        <v>702</v>
      </c>
      <c r="H41" s="350"/>
      <c r="I41" s="350"/>
      <c r="J41" s="350"/>
      <c r="K41" s="227"/>
    </row>
    <row r="42" spans="2:11" ht="15" customHeight="1">
      <c r="B42" s="230"/>
      <c r="C42" s="231"/>
      <c r="D42" s="229"/>
      <c r="E42" s="233" t="s">
        <v>703</v>
      </c>
      <c r="F42" s="229"/>
      <c r="G42" s="350" t="s">
        <v>704</v>
      </c>
      <c r="H42" s="350"/>
      <c r="I42" s="350"/>
      <c r="J42" s="350"/>
      <c r="K42" s="227"/>
    </row>
    <row r="43" spans="2:11" ht="15" customHeight="1">
      <c r="B43" s="230"/>
      <c r="C43" s="231"/>
      <c r="D43" s="229"/>
      <c r="E43" s="233" t="s">
        <v>123</v>
      </c>
      <c r="F43" s="229"/>
      <c r="G43" s="350" t="s">
        <v>705</v>
      </c>
      <c r="H43" s="350"/>
      <c r="I43" s="350"/>
      <c r="J43" s="350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50" t="s">
        <v>706</v>
      </c>
      <c r="E45" s="350"/>
      <c r="F45" s="350"/>
      <c r="G45" s="350"/>
      <c r="H45" s="350"/>
      <c r="I45" s="350"/>
      <c r="J45" s="350"/>
      <c r="K45" s="227"/>
    </row>
    <row r="46" spans="2:11" ht="15" customHeight="1">
      <c r="B46" s="230"/>
      <c r="C46" s="231"/>
      <c r="D46" s="231"/>
      <c r="E46" s="350" t="s">
        <v>707</v>
      </c>
      <c r="F46" s="350"/>
      <c r="G46" s="350"/>
      <c r="H46" s="350"/>
      <c r="I46" s="350"/>
      <c r="J46" s="350"/>
      <c r="K46" s="227"/>
    </row>
    <row r="47" spans="2:11" ht="15" customHeight="1">
      <c r="B47" s="230"/>
      <c r="C47" s="231"/>
      <c r="D47" s="231"/>
      <c r="E47" s="350" t="s">
        <v>708</v>
      </c>
      <c r="F47" s="350"/>
      <c r="G47" s="350"/>
      <c r="H47" s="350"/>
      <c r="I47" s="350"/>
      <c r="J47" s="350"/>
      <c r="K47" s="227"/>
    </row>
    <row r="48" spans="2:11" ht="15" customHeight="1">
      <c r="B48" s="230"/>
      <c r="C48" s="231"/>
      <c r="D48" s="231"/>
      <c r="E48" s="350" t="s">
        <v>709</v>
      </c>
      <c r="F48" s="350"/>
      <c r="G48" s="350"/>
      <c r="H48" s="350"/>
      <c r="I48" s="350"/>
      <c r="J48" s="350"/>
      <c r="K48" s="227"/>
    </row>
    <row r="49" spans="2:11" ht="15" customHeight="1">
      <c r="B49" s="230"/>
      <c r="C49" s="231"/>
      <c r="D49" s="350" t="s">
        <v>710</v>
      </c>
      <c r="E49" s="350"/>
      <c r="F49" s="350"/>
      <c r="G49" s="350"/>
      <c r="H49" s="350"/>
      <c r="I49" s="350"/>
      <c r="J49" s="350"/>
      <c r="K49" s="227"/>
    </row>
    <row r="50" spans="2:11" ht="25.5" customHeight="1">
      <c r="B50" s="226"/>
      <c r="C50" s="351" t="s">
        <v>711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50" t="s">
        <v>712</v>
      </c>
      <c r="D52" s="350"/>
      <c r="E52" s="350"/>
      <c r="F52" s="350"/>
      <c r="G52" s="350"/>
      <c r="H52" s="350"/>
      <c r="I52" s="350"/>
      <c r="J52" s="350"/>
      <c r="K52" s="227"/>
    </row>
    <row r="53" spans="2:11" ht="15" customHeight="1">
      <c r="B53" s="226"/>
      <c r="C53" s="350" t="s">
        <v>713</v>
      </c>
      <c r="D53" s="350"/>
      <c r="E53" s="350"/>
      <c r="F53" s="350"/>
      <c r="G53" s="350"/>
      <c r="H53" s="350"/>
      <c r="I53" s="350"/>
      <c r="J53" s="350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50" t="s">
        <v>714</v>
      </c>
      <c r="D55" s="350"/>
      <c r="E55" s="350"/>
      <c r="F55" s="350"/>
      <c r="G55" s="350"/>
      <c r="H55" s="350"/>
      <c r="I55" s="350"/>
      <c r="J55" s="350"/>
      <c r="K55" s="227"/>
    </row>
    <row r="56" spans="2:11" ht="15" customHeight="1">
      <c r="B56" s="226"/>
      <c r="C56" s="231"/>
      <c r="D56" s="350" t="s">
        <v>715</v>
      </c>
      <c r="E56" s="350"/>
      <c r="F56" s="350"/>
      <c r="G56" s="350"/>
      <c r="H56" s="350"/>
      <c r="I56" s="350"/>
      <c r="J56" s="350"/>
      <c r="K56" s="227"/>
    </row>
    <row r="57" spans="2:11" ht="15" customHeight="1">
      <c r="B57" s="226"/>
      <c r="C57" s="231"/>
      <c r="D57" s="350" t="s">
        <v>716</v>
      </c>
      <c r="E57" s="350"/>
      <c r="F57" s="350"/>
      <c r="G57" s="350"/>
      <c r="H57" s="350"/>
      <c r="I57" s="350"/>
      <c r="J57" s="350"/>
      <c r="K57" s="227"/>
    </row>
    <row r="58" spans="2:11" ht="15" customHeight="1">
      <c r="B58" s="226"/>
      <c r="C58" s="231"/>
      <c r="D58" s="350" t="s">
        <v>717</v>
      </c>
      <c r="E58" s="350"/>
      <c r="F58" s="350"/>
      <c r="G58" s="350"/>
      <c r="H58" s="350"/>
      <c r="I58" s="350"/>
      <c r="J58" s="350"/>
      <c r="K58" s="227"/>
    </row>
    <row r="59" spans="2:11" ht="15" customHeight="1">
      <c r="B59" s="226"/>
      <c r="C59" s="231"/>
      <c r="D59" s="350" t="s">
        <v>718</v>
      </c>
      <c r="E59" s="350"/>
      <c r="F59" s="350"/>
      <c r="G59" s="350"/>
      <c r="H59" s="350"/>
      <c r="I59" s="350"/>
      <c r="J59" s="350"/>
      <c r="K59" s="227"/>
    </row>
    <row r="60" spans="2:11" ht="15" customHeight="1">
      <c r="B60" s="226"/>
      <c r="C60" s="231"/>
      <c r="D60" s="349" t="s">
        <v>719</v>
      </c>
      <c r="E60" s="349"/>
      <c r="F60" s="349"/>
      <c r="G60" s="349"/>
      <c r="H60" s="349"/>
      <c r="I60" s="349"/>
      <c r="J60" s="349"/>
      <c r="K60" s="227"/>
    </row>
    <row r="61" spans="2:11" ht="15" customHeight="1">
      <c r="B61" s="226"/>
      <c r="C61" s="231"/>
      <c r="D61" s="350" t="s">
        <v>720</v>
      </c>
      <c r="E61" s="350"/>
      <c r="F61" s="350"/>
      <c r="G61" s="350"/>
      <c r="H61" s="350"/>
      <c r="I61" s="350"/>
      <c r="J61" s="350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50" t="s">
        <v>721</v>
      </c>
      <c r="E63" s="350"/>
      <c r="F63" s="350"/>
      <c r="G63" s="350"/>
      <c r="H63" s="350"/>
      <c r="I63" s="350"/>
      <c r="J63" s="350"/>
      <c r="K63" s="227"/>
    </row>
    <row r="64" spans="2:11" ht="15" customHeight="1">
      <c r="B64" s="226"/>
      <c r="C64" s="231"/>
      <c r="D64" s="349" t="s">
        <v>722</v>
      </c>
      <c r="E64" s="349"/>
      <c r="F64" s="349"/>
      <c r="G64" s="349"/>
      <c r="H64" s="349"/>
      <c r="I64" s="349"/>
      <c r="J64" s="349"/>
      <c r="K64" s="227"/>
    </row>
    <row r="65" spans="2:11" ht="15" customHeight="1">
      <c r="B65" s="226"/>
      <c r="C65" s="231"/>
      <c r="D65" s="350" t="s">
        <v>723</v>
      </c>
      <c r="E65" s="350"/>
      <c r="F65" s="350"/>
      <c r="G65" s="350"/>
      <c r="H65" s="350"/>
      <c r="I65" s="350"/>
      <c r="J65" s="350"/>
      <c r="K65" s="227"/>
    </row>
    <row r="66" spans="2:11" ht="15" customHeight="1">
      <c r="B66" s="226"/>
      <c r="C66" s="231"/>
      <c r="D66" s="350" t="s">
        <v>724</v>
      </c>
      <c r="E66" s="350"/>
      <c r="F66" s="350"/>
      <c r="G66" s="350"/>
      <c r="H66" s="350"/>
      <c r="I66" s="350"/>
      <c r="J66" s="350"/>
      <c r="K66" s="227"/>
    </row>
    <row r="67" spans="2:11" ht="15" customHeight="1">
      <c r="B67" s="226"/>
      <c r="C67" s="231"/>
      <c r="D67" s="350" t="s">
        <v>725</v>
      </c>
      <c r="E67" s="350"/>
      <c r="F67" s="350"/>
      <c r="G67" s="350"/>
      <c r="H67" s="350"/>
      <c r="I67" s="350"/>
      <c r="J67" s="350"/>
      <c r="K67" s="227"/>
    </row>
    <row r="68" spans="2:11" ht="15" customHeight="1">
      <c r="B68" s="226"/>
      <c r="C68" s="231"/>
      <c r="D68" s="350" t="s">
        <v>726</v>
      </c>
      <c r="E68" s="350"/>
      <c r="F68" s="350"/>
      <c r="G68" s="350"/>
      <c r="H68" s="350"/>
      <c r="I68" s="350"/>
      <c r="J68" s="350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92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727</v>
      </c>
      <c r="D74" s="245"/>
      <c r="E74" s="245"/>
      <c r="F74" s="245" t="s">
        <v>728</v>
      </c>
      <c r="G74" s="246"/>
      <c r="H74" s="245" t="s">
        <v>119</v>
      </c>
      <c r="I74" s="245" t="s">
        <v>60</v>
      </c>
      <c r="J74" s="245" t="s">
        <v>729</v>
      </c>
      <c r="K74" s="244"/>
    </row>
    <row r="75" spans="2:11" ht="17.25" customHeight="1">
      <c r="B75" s="243"/>
      <c r="C75" s="247" t="s">
        <v>730</v>
      </c>
      <c r="D75" s="247"/>
      <c r="E75" s="247"/>
      <c r="F75" s="248" t="s">
        <v>731</v>
      </c>
      <c r="G75" s="249"/>
      <c r="H75" s="247"/>
      <c r="I75" s="247"/>
      <c r="J75" s="247" t="s">
        <v>732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56</v>
      </c>
      <c r="D77" s="250"/>
      <c r="E77" s="250"/>
      <c r="F77" s="252" t="s">
        <v>733</v>
      </c>
      <c r="G77" s="251"/>
      <c r="H77" s="233" t="s">
        <v>734</v>
      </c>
      <c r="I77" s="233" t="s">
        <v>735</v>
      </c>
      <c r="J77" s="233">
        <v>20</v>
      </c>
      <c r="K77" s="244"/>
    </row>
    <row r="78" spans="2:11" ht="15" customHeight="1">
      <c r="B78" s="243"/>
      <c r="C78" s="233" t="s">
        <v>736</v>
      </c>
      <c r="D78" s="233"/>
      <c r="E78" s="233"/>
      <c r="F78" s="252" t="s">
        <v>733</v>
      </c>
      <c r="G78" s="251"/>
      <c r="H78" s="233" t="s">
        <v>737</v>
      </c>
      <c r="I78" s="233" t="s">
        <v>735</v>
      </c>
      <c r="J78" s="233">
        <v>120</v>
      </c>
      <c r="K78" s="244"/>
    </row>
    <row r="79" spans="2:11" ht="15" customHeight="1">
      <c r="B79" s="253"/>
      <c r="C79" s="233" t="s">
        <v>738</v>
      </c>
      <c r="D79" s="233"/>
      <c r="E79" s="233"/>
      <c r="F79" s="252" t="s">
        <v>739</v>
      </c>
      <c r="G79" s="251"/>
      <c r="H79" s="233" t="s">
        <v>740</v>
      </c>
      <c r="I79" s="233" t="s">
        <v>735</v>
      </c>
      <c r="J79" s="233">
        <v>50</v>
      </c>
      <c r="K79" s="244"/>
    </row>
    <row r="80" spans="2:11" ht="15" customHeight="1">
      <c r="B80" s="253"/>
      <c r="C80" s="233" t="s">
        <v>741</v>
      </c>
      <c r="D80" s="233"/>
      <c r="E80" s="233"/>
      <c r="F80" s="252" t="s">
        <v>733</v>
      </c>
      <c r="G80" s="251"/>
      <c r="H80" s="233" t="s">
        <v>742</v>
      </c>
      <c r="I80" s="233" t="s">
        <v>743</v>
      </c>
      <c r="J80" s="233"/>
      <c r="K80" s="244"/>
    </row>
    <row r="81" spans="2:11" ht="15" customHeight="1">
      <c r="B81" s="253"/>
      <c r="C81" s="254" t="s">
        <v>744</v>
      </c>
      <c r="D81" s="254"/>
      <c r="E81" s="254"/>
      <c r="F81" s="255" t="s">
        <v>739</v>
      </c>
      <c r="G81" s="254"/>
      <c r="H81" s="254" t="s">
        <v>745</v>
      </c>
      <c r="I81" s="254" t="s">
        <v>735</v>
      </c>
      <c r="J81" s="254">
        <v>15</v>
      </c>
      <c r="K81" s="244"/>
    </row>
    <row r="82" spans="2:11" ht="15" customHeight="1">
      <c r="B82" s="253"/>
      <c r="C82" s="254" t="s">
        <v>746</v>
      </c>
      <c r="D82" s="254"/>
      <c r="E82" s="254"/>
      <c r="F82" s="255" t="s">
        <v>739</v>
      </c>
      <c r="G82" s="254"/>
      <c r="H82" s="254" t="s">
        <v>747</v>
      </c>
      <c r="I82" s="254" t="s">
        <v>735</v>
      </c>
      <c r="J82" s="254">
        <v>15</v>
      </c>
      <c r="K82" s="244"/>
    </row>
    <row r="83" spans="2:11" ht="15" customHeight="1">
      <c r="B83" s="253"/>
      <c r="C83" s="254" t="s">
        <v>748</v>
      </c>
      <c r="D83" s="254"/>
      <c r="E83" s="254"/>
      <c r="F83" s="255" t="s">
        <v>739</v>
      </c>
      <c r="G83" s="254"/>
      <c r="H83" s="254" t="s">
        <v>749</v>
      </c>
      <c r="I83" s="254" t="s">
        <v>735</v>
      </c>
      <c r="J83" s="254">
        <v>20</v>
      </c>
      <c r="K83" s="244"/>
    </row>
    <row r="84" spans="2:11" ht="15" customHeight="1">
      <c r="B84" s="253"/>
      <c r="C84" s="254" t="s">
        <v>750</v>
      </c>
      <c r="D84" s="254"/>
      <c r="E84" s="254"/>
      <c r="F84" s="255" t="s">
        <v>739</v>
      </c>
      <c r="G84" s="254"/>
      <c r="H84" s="254" t="s">
        <v>751</v>
      </c>
      <c r="I84" s="254" t="s">
        <v>735</v>
      </c>
      <c r="J84" s="254">
        <v>20</v>
      </c>
      <c r="K84" s="244"/>
    </row>
    <row r="85" spans="2:11" ht="15" customHeight="1">
      <c r="B85" s="253"/>
      <c r="C85" s="233" t="s">
        <v>752</v>
      </c>
      <c r="D85" s="233"/>
      <c r="E85" s="233"/>
      <c r="F85" s="252" t="s">
        <v>739</v>
      </c>
      <c r="G85" s="251"/>
      <c r="H85" s="233" t="s">
        <v>753</v>
      </c>
      <c r="I85" s="233" t="s">
        <v>735</v>
      </c>
      <c r="J85" s="233">
        <v>50</v>
      </c>
      <c r="K85" s="244"/>
    </row>
    <row r="86" spans="2:11" ht="15" customHeight="1">
      <c r="B86" s="253"/>
      <c r="C86" s="233" t="s">
        <v>754</v>
      </c>
      <c r="D86" s="233"/>
      <c r="E86" s="233"/>
      <c r="F86" s="252" t="s">
        <v>739</v>
      </c>
      <c r="G86" s="251"/>
      <c r="H86" s="233" t="s">
        <v>755</v>
      </c>
      <c r="I86" s="233" t="s">
        <v>735</v>
      </c>
      <c r="J86" s="233">
        <v>20</v>
      </c>
      <c r="K86" s="244"/>
    </row>
    <row r="87" spans="2:11" ht="15" customHeight="1">
      <c r="B87" s="253"/>
      <c r="C87" s="233" t="s">
        <v>756</v>
      </c>
      <c r="D87" s="233"/>
      <c r="E87" s="233"/>
      <c r="F87" s="252" t="s">
        <v>739</v>
      </c>
      <c r="G87" s="251"/>
      <c r="H87" s="233" t="s">
        <v>757</v>
      </c>
      <c r="I87" s="233" t="s">
        <v>735</v>
      </c>
      <c r="J87" s="233">
        <v>20</v>
      </c>
      <c r="K87" s="244"/>
    </row>
    <row r="88" spans="2:11" ht="15" customHeight="1">
      <c r="B88" s="253"/>
      <c r="C88" s="233" t="s">
        <v>758</v>
      </c>
      <c r="D88" s="233"/>
      <c r="E88" s="233"/>
      <c r="F88" s="252" t="s">
        <v>739</v>
      </c>
      <c r="G88" s="251"/>
      <c r="H88" s="233" t="s">
        <v>759</v>
      </c>
      <c r="I88" s="233" t="s">
        <v>735</v>
      </c>
      <c r="J88" s="233">
        <v>50</v>
      </c>
      <c r="K88" s="244"/>
    </row>
    <row r="89" spans="2:11" ht="15" customHeight="1">
      <c r="B89" s="253"/>
      <c r="C89" s="233" t="s">
        <v>760</v>
      </c>
      <c r="D89" s="233"/>
      <c r="E89" s="233"/>
      <c r="F89" s="252" t="s">
        <v>739</v>
      </c>
      <c r="G89" s="251"/>
      <c r="H89" s="233" t="s">
        <v>760</v>
      </c>
      <c r="I89" s="233" t="s">
        <v>735</v>
      </c>
      <c r="J89" s="233">
        <v>50</v>
      </c>
      <c r="K89" s="244"/>
    </row>
    <row r="90" spans="2:11" ht="15" customHeight="1">
      <c r="B90" s="253"/>
      <c r="C90" s="233" t="s">
        <v>124</v>
      </c>
      <c r="D90" s="233"/>
      <c r="E90" s="233"/>
      <c r="F90" s="252" t="s">
        <v>739</v>
      </c>
      <c r="G90" s="251"/>
      <c r="H90" s="233" t="s">
        <v>761</v>
      </c>
      <c r="I90" s="233" t="s">
        <v>735</v>
      </c>
      <c r="J90" s="233">
        <v>255</v>
      </c>
      <c r="K90" s="244"/>
    </row>
    <row r="91" spans="2:11" ht="15" customHeight="1">
      <c r="B91" s="253"/>
      <c r="C91" s="233" t="s">
        <v>762</v>
      </c>
      <c r="D91" s="233"/>
      <c r="E91" s="233"/>
      <c r="F91" s="252" t="s">
        <v>733</v>
      </c>
      <c r="G91" s="251"/>
      <c r="H91" s="233" t="s">
        <v>763</v>
      </c>
      <c r="I91" s="233" t="s">
        <v>764</v>
      </c>
      <c r="J91" s="233"/>
      <c r="K91" s="244"/>
    </row>
    <row r="92" spans="2:11" ht="15" customHeight="1">
      <c r="B92" s="253"/>
      <c r="C92" s="233" t="s">
        <v>765</v>
      </c>
      <c r="D92" s="233"/>
      <c r="E92" s="233"/>
      <c r="F92" s="252" t="s">
        <v>733</v>
      </c>
      <c r="G92" s="251"/>
      <c r="H92" s="233" t="s">
        <v>766</v>
      </c>
      <c r="I92" s="233" t="s">
        <v>767</v>
      </c>
      <c r="J92" s="233"/>
      <c r="K92" s="244"/>
    </row>
    <row r="93" spans="2:11" ht="15" customHeight="1">
      <c r="B93" s="253"/>
      <c r="C93" s="233" t="s">
        <v>768</v>
      </c>
      <c r="D93" s="233"/>
      <c r="E93" s="233"/>
      <c r="F93" s="252" t="s">
        <v>733</v>
      </c>
      <c r="G93" s="251"/>
      <c r="H93" s="233" t="s">
        <v>768</v>
      </c>
      <c r="I93" s="233" t="s">
        <v>767</v>
      </c>
      <c r="J93" s="233"/>
      <c r="K93" s="244"/>
    </row>
    <row r="94" spans="2:11" ht="15" customHeight="1">
      <c r="B94" s="253"/>
      <c r="C94" s="233" t="s">
        <v>41</v>
      </c>
      <c r="D94" s="233"/>
      <c r="E94" s="233"/>
      <c r="F94" s="252" t="s">
        <v>733</v>
      </c>
      <c r="G94" s="251"/>
      <c r="H94" s="233" t="s">
        <v>769</v>
      </c>
      <c r="I94" s="233" t="s">
        <v>767</v>
      </c>
      <c r="J94" s="233"/>
      <c r="K94" s="244"/>
    </row>
    <row r="95" spans="2:11" ht="15" customHeight="1">
      <c r="B95" s="253"/>
      <c r="C95" s="233" t="s">
        <v>51</v>
      </c>
      <c r="D95" s="233"/>
      <c r="E95" s="233"/>
      <c r="F95" s="252" t="s">
        <v>733</v>
      </c>
      <c r="G95" s="251"/>
      <c r="H95" s="233" t="s">
        <v>770</v>
      </c>
      <c r="I95" s="233" t="s">
        <v>767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771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727</v>
      </c>
      <c r="D101" s="245"/>
      <c r="E101" s="245"/>
      <c r="F101" s="245" t="s">
        <v>728</v>
      </c>
      <c r="G101" s="246"/>
      <c r="H101" s="245" t="s">
        <v>119</v>
      </c>
      <c r="I101" s="245" t="s">
        <v>60</v>
      </c>
      <c r="J101" s="245" t="s">
        <v>729</v>
      </c>
      <c r="K101" s="244"/>
    </row>
    <row r="102" spans="2:11" ht="17.25" customHeight="1">
      <c r="B102" s="243"/>
      <c r="C102" s="247" t="s">
        <v>730</v>
      </c>
      <c r="D102" s="247"/>
      <c r="E102" s="247"/>
      <c r="F102" s="248" t="s">
        <v>731</v>
      </c>
      <c r="G102" s="249"/>
      <c r="H102" s="247"/>
      <c r="I102" s="247"/>
      <c r="J102" s="247" t="s">
        <v>732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56</v>
      </c>
      <c r="D104" s="250"/>
      <c r="E104" s="250"/>
      <c r="F104" s="252" t="s">
        <v>733</v>
      </c>
      <c r="G104" s="261"/>
      <c r="H104" s="233" t="s">
        <v>772</v>
      </c>
      <c r="I104" s="233" t="s">
        <v>735</v>
      </c>
      <c r="J104" s="233">
        <v>20</v>
      </c>
      <c r="K104" s="244"/>
    </row>
    <row r="105" spans="2:11" ht="15" customHeight="1">
      <c r="B105" s="243"/>
      <c r="C105" s="233" t="s">
        <v>736</v>
      </c>
      <c r="D105" s="233"/>
      <c r="E105" s="233"/>
      <c r="F105" s="252" t="s">
        <v>733</v>
      </c>
      <c r="G105" s="233"/>
      <c r="H105" s="233" t="s">
        <v>772</v>
      </c>
      <c r="I105" s="233" t="s">
        <v>735</v>
      </c>
      <c r="J105" s="233">
        <v>120</v>
      </c>
      <c r="K105" s="244"/>
    </row>
    <row r="106" spans="2:11" ht="15" customHeight="1">
      <c r="B106" s="253"/>
      <c r="C106" s="233" t="s">
        <v>738</v>
      </c>
      <c r="D106" s="233"/>
      <c r="E106" s="233"/>
      <c r="F106" s="252" t="s">
        <v>739</v>
      </c>
      <c r="G106" s="233"/>
      <c r="H106" s="233" t="s">
        <v>772</v>
      </c>
      <c r="I106" s="233" t="s">
        <v>735</v>
      </c>
      <c r="J106" s="233">
        <v>50</v>
      </c>
      <c r="K106" s="244"/>
    </row>
    <row r="107" spans="2:11" ht="15" customHeight="1">
      <c r="B107" s="253"/>
      <c r="C107" s="233" t="s">
        <v>741</v>
      </c>
      <c r="D107" s="233"/>
      <c r="E107" s="233"/>
      <c r="F107" s="252" t="s">
        <v>733</v>
      </c>
      <c r="G107" s="233"/>
      <c r="H107" s="233" t="s">
        <v>772</v>
      </c>
      <c r="I107" s="233" t="s">
        <v>743</v>
      </c>
      <c r="J107" s="233"/>
      <c r="K107" s="244"/>
    </row>
    <row r="108" spans="2:11" ht="15" customHeight="1">
      <c r="B108" s="253"/>
      <c r="C108" s="233" t="s">
        <v>752</v>
      </c>
      <c r="D108" s="233"/>
      <c r="E108" s="233"/>
      <c r="F108" s="252" t="s">
        <v>739</v>
      </c>
      <c r="G108" s="233"/>
      <c r="H108" s="233" t="s">
        <v>772</v>
      </c>
      <c r="I108" s="233" t="s">
        <v>735</v>
      </c>
      <c r="J108" s="233">
        <v>50</v>
      </c>
      <c r="K108" s="244"/>
    </row>
    <row r="109" spans="2:11" ht="15" customHeight="1">
      <c r="B109" s="253"/>
      <c r="C109" s="233" t="s">
        <v>760</v>
      </c>
      <c r="D109" s="233"/>
      <c r="E109" s="233"/>
      <c r="F109" s="252" t="s">
        <v>739</v>
      </c>
      <c r="G109" s="233"/>
      <c r="H109" s="233" t="s">
        <v>772</v>
      </c>
      <c r="I109" s="233" t="s">
        <v>735</v>
      </c>
      <c r="J109" s="233">
        <v>50</v>
      </c>
      <c r="K109" s="244"/>
    </row>
    <row r="110" spans="2:11" ht="15" customHeight="1">
      <c r="B110" s="253"/>
      <c r="C110" s="233" t="s">
        <v>758</v>
      </c>
      <c r="D110" s="233"/>
      <c r="E110" s="233"/>
      <c r="F110" s="252" t="s">
        <v>739</v>
      </c>
      <c r="G110" s="233"/>
      <c r="H110" s="233" t="s">
        <v>772</v>
      </c>
      <c r="I110" s="233" t="s">
        <v>735</v>
      </c>
      <c r="J110" s="233">
        <v>50</v>
      </c>
      <c r="K110" s="244"/>
    </row>
    <row r="111" spans="2:11" ht="15" customHeight="1">
      <c r="B111" s="253"/>
      <c r="C111" s="233" t="s">
        <v>56</v>
      </c>
      <c r="D111" s="233"/>
      <c r="E111" s="233"/>
      <c r="F111" s="252" t="s">
        <v>733</v>
      </c>
      <c r="G111" s="233"/>
      <c r="H111" s="233" t="s">
        <v>773</v>
      </c>
      <c r="I111" s="233" t="s">
        <v>735</v>
      </c>
      <c r="J111" s="233">
        <v>20</v>
      </c>
      <c r="K111" s="244"/>
    </row>
    <row r="112" spans="2:11" ht="15" customHeight="1">
      <c r="B112" s="253"/>
      <c r="C112" s="233" t="s">
        <v>774</v>
      </c>
      <c r="D112" s="233"/>
      <c r="E112" s="233"/>
      <c r="F112" s="252" t="s">
        <v>733</v>
      </c>
      <c r="G112" s="233"/>
      <c r="H112" s="233" t="s">
        <v>775</v>
      </c>
      <c r="I112" s="233" t="s">
        <v>735</v>
      </c>
      <c r="J112" s="233">
        <v>120</v>
      </c>
      <c r="K112" s="244"/>
    </row>
    <row r="113" spans="2:11" ht="15" customHeight="1">
      <c r="B113" s="253"/>
      <c r="C113" s="233" t="s">
        <v>41</v>
      </c>
      <c r="D113" s="233"/>
      <c r="E113" s="233"/>
      <c r="F113" s="252" t="s">
        <v>733</v>
      </c>
      <c r="G113" s="233"/>
      <c r="H113" s="233" t="s">
        <v>776</v>
      </c>
      <c r="I113" s="233" t="s">
        <v>767</v>
      </c>
      <c r="J113" s="233"/>
      <c r="K113" s="244"/>
    </row>
    <row r="114" spans="2:11" ht="15" customHeight="1">
      <c r="B114" s="253"/>
      <c r="C114" s="233" t="s">
        <v>51</v>
      </c>
      <c r="D114" s="233"/>
      <c r="E114" s="233"/>
      <c r="F114" s="252" t="s">
        <v>733</v>
      </c>
      <c r="G114" s="233"/>
      <c r="H114" s="233" t="s">
        <v>777</v>
      </c>
      <c r="I114" s="233" t="s">
        <v>767</v>
      </c>
      <c r="J114" s="233"/>
      <c r="K114" s="244"/>
    </row>
    <row r="115" spans="2:11" ht="15" customHeight="1">
      <c r="B115" s="253"/>
      <c r="C115" s="233" t="s">
        <v>60</v>
      </c>
      <c r="D115" s="233"/>
      <c r="E115" s="233"/>
      <c r="F115" s="252" t="s">
        <v>733</v>
      </c>
      <c r="G115" s="233"/>
      <c r="H115" s="233" t="s">
        <v>778</v>
      </c>
      <c r="I115" s="233" t="s">
        <v>779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780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727</v>
      </c>
      <c r="D121" s="245"/>
      <c r="E121" s="245"/>
      <c r="F121" s="245" t="s">
        <v>728</v>
      </c>
      <c r="G121" s="246"/>
      <c r="H121" s="245" t="s">
        <v>119</v>
      </c>
      <c r="I121" s="245" t="s">
        <v>60</v>
      </c>
      <c r="J121" s="245" t="s">
        <v>729</v>
      </c>
      <c r="K121" s="271"/>
    </row>
    <row r="122" spans="2:11" ht="17.25" customHeight="1">
      <c r="B122" s="270"/>
      <c r="C122" s="247" t="s">
        <v>730</v>
      </c>
      <c r="D122" s="247"/>
      <c r="E122" s="247"/>
      <c r="F122" s="248" t="s">
        <v>731</v>
      </c>
      <c r="G122" s="249"/>
      <c r="H122" s="247"/>
      <c r="I122" s="247"/>
      <c r="J122" s="247" t="s">
        <v>732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736</v>
      </c>
      <c r="D124" s="250"/>
      <c r="E124" s="250"/>
      <c r="F124" s="252" t="s">
        <v>733</v>
      </c>
      <c r="G124" s="233"/>
      <c r="H124" s="233" t="s">
        <v>772</v>
      </c>
      <c r="I124" s="233" t="s">
        <v>735</v>
      </c>
      <c r="J124" s="233">
        <v>120</v>
      </c>
      <c r="K124" s="274"/>
    </row>
    <row r="125" spans="2:11" ht="15" customHeight="1">
      <c r="B125" s="272"/>
      <c r="C125" s="233" t="s">
        <v>781</v>
      </c>
      <c r="D125" s="233"/>
      <c r="E125" s="233"/>
      <c r="F125" s="252" t="s">
        <v>733</v>
      </c>
      <c r="G125" s="233"/>
      <c r="H125" s="233" t="s">
        <v>782</v>
      </c>
      <c r="I125" s="233" t="s">
        <v>735</v>
      </c>
      <c r="J125" s="233" t="s">
        <v>783</v>
      </c>
      <c r="K125" s="274"/>
    </row>
    <row r="126" spans="2:11" ht="15" customHeight="1">
      <c r="B126" s="272"/>
      <c r="C126" s="233" t="s">
        <v>682</v>
      </c>
      <c r="D126" s="233"/>
      <c r="E126" s="233"/>
      <c r="F126" s="252" t="s">
        <v>733</v>
      </c>
      <c r="G126" s="233"/>
      <c r="H126" s="233" t="s">
        <v>784</v>
      </c>
      <c r="I126" s="233" t="s">
        <v>735</v>
      </c>
      <c r="J126" s="233" t="s">
        <v>783</v>
      </c>
      <c r="K126" s="274"/>
    </row>
    <row r="127" spans="2:11" ht="15" customHeight="1">
      <c r="B127" s="272"/>
      <c r="C127" s="233" t="s">
        <v>744</v>
      </c>
      <c r="D127" s="233"/>
      <c r="E127" s="233"/>
      <c r="F127" s="252" t="s">
        <v>739</v>
      </c>
      <c r="G127" s="233"/>
      <c r="H127" s="233" t="s">
        <v>745</v>
      </c>
      <c r="I127" s="233" t="s">
        <v>735</v>
      </c>
      <c r="J127" s="233">
        <v>15</v>
      </c>
      <c r="K127" s="274"/>
    </row>
    <row r="128" spans="2:11" ht="15" customHeight="1">
      <c r="B128" s="272"/>
      <c r="C128" s="254" t="s">
        <v>746</v>
      </c>
      <c r="D128" s="254"/>
      <c r="E128" s="254"/>
      <c r="F128" s="255" t="s">
        <v>739</v>
      </c>
      <c r="G128" s="254"/>
      <c r="H128" s="254" t="s">
        <v>747</v>
      </c>
      <c r="I128" s="254" t="s">
        <v>735</v>
      </c>
      <c r="J128" s="254">
        <v>15</v>
      </c>
      <c r="K128" s="274"/>
    </row>
    <row r="129" spans="2:11" ht="15" customHeight="1">
      <c r="B129" s="272"/>
      <c r="C129" s="254" t="s">
        <v>748</v>
      </c>
      <c r="D129" s="254"/>
      <c r="E129" s="254"/>
      <c r="F129" s="255" t="s">
        <v>739</v>
      </c>
      <c r="G129" s="254"/>
      <c r="H129" s="254" t="s">
        <v>749</v>
      </c>
      <c r="I129" s="254" t="s">
        <v>735</v>
      </c>
      <c r="J129" s="254">
        <v>20</v>
      </c>
      <c r="K129" s="274"/>
    </row>
    <row r="130" spans="2:11" ht="15" customHeight="1">
      <c r="B130" s="272"/>
      <c r="C130" s="254" t="s">
        <v>750</v>
      </c>
      <c r="D130" s="254"/>
      <c r="E130" s="254"/>
      <c r="F130" s="255" t="s">
        <v>739</v>
      </c>
      <c r="G130" s="254"/>
      <c r="H130" s="254" t="s">
        <v>751</v>
      </c>
      <c r="I130" s="254" t="s">
        <v>735</v>
      </c>
      <c r="J130" s="254">
        <v>20</v>
      </c>
      <c r="K130" s="274"/>
    </row>
    <row r="131" spans="2:11" ht="15" customHeight="1">
      <c r="B131" s="272"/>
      <c r="C131" s="233" t="s">
        <v>738</v>
      </c>
      <c r="D131" s="233"/>
      <c r="E131" s="233"/>
      <c r="F131" s="252" t="s">
        <v>739</v>
      </c>
      <c r="G131" s="233"/>
      <c r="H131" s="233" t="s">
        <v>772</v>
      </c>
      <c r="I131" s="233" t="s">
        <v>735</v>
      </c>
      <c r="J131" s="233">
        <v>50</v>
      </c>
      <c r="K131" s="274"/>
    </row>
    <row r="132" spans="2:11" ht="15" customHeight="1">
      <c r="B132" s="272"/>
      <c r="C132" s="233" t="s">
        <v>752</v>
      </c>
      <c r="D132" s="233"/>
      <c r="E132" s="233"/>
      <c r="F132" s="252" t="s">
        <v>739</v>
      </c>
      <c r="G132" s="233"/>
      <c r="H132" s="233" t="s">
        <v>772</v>
      </c>
      <c r="I132" s="233" t="s">
        <v>735</v>
      </c>
      <c r="J132" s="233">
        <v>50</v>
      </c>
      <c r="K132" s="274"/>
    </row>
    <row r="133" spans="2:11" ht="15" customHeight="1">
      <c r="B133" s="272"/>
      <c r="C133" s="233" t="s">
        <v>758</v>
      </c>
      <c r="D133" s="233"/>
      <c r="E133" s="233"/>
      <c r="F133" s="252" t="s">
        <v>739</v>
      </c>
      <c r="G133" s="233"/>
      <c r="H133" s="233" t="s">
        <v>772</v>
      </c>
      <c r="I133" s="233" t="s">
        <v>735</v>
      </c>
      <c r="J133" s="233">
        <v>50</v>
      </c>
      <c r="K133" s="274"/>
    </row>
    <row r="134" spans="2:11" ht="15" customHeight="1">
      <c r="B134" s="272"/>
      <c r="C134" s="233" t="s">
        <v>760</v>
      </c>
      <c r="D134" s="233"/>
      <c r="E134" s="233"/>
      <c r="F134" s="252" t="s">
        <v>739</v>
      </c>
      <c r="G134" s="233"/>
      <c r="H134" s="233" t="s">
        <v>772</v>
      </c>
      <c r="I134" s="233" t="s">
        <v>735</v>
      </c>
      <c r="J134" s="233">
        <v>50</v>
      </c>
      <c r="K134" s="274"/>
    </row>
    <row r="135" spans="2:11" ht="15" customHeight="1">
      <c r="B135" s="272"/>
      <c r="C135" s="233" t="s">
        <v>124</v>
      </c>
      <c r="D135" s="233"/>
      <c r="E135" s="233"/>
      <c r="F135" s="252" t="s">
        <v>739</v>
      </c>
      <c r="G135" s="233"/>
      <c r="H135" s="233" t="s">
        <v>785</v>
      </c>
      <c r="I135" s="233" t="s">
        <v>735</v>
      </c>
      <c r="J135" s="233">
        <v>255</v>
      </c>
      <c r="K135" s="274"/>
    </row>
    <row r="136" spans="2:11" ht="15" customHeight="1">
      <c r="B136" s="272"/>
      <c r="C136" s="233" t="s">
        <v>762</v>
      </c>
      <c r="D136" s="233"/>
      <c r="E136" s="233"/>
      <c r="F136" s="252" t="s">
        <v>733</v>
      </c>
      <c r="G136" s="233"/>
      <c r="H136" s="233" t="s">
        <v>786</v>
      </c>
      <c r="I136" s="233" t="s">
        <v>764</v>
      </c>
      <c r="J136" s="233"/>
      <c r="K136" s="274"/>
    </row>
    <row r="137" spans="2:11" ht="15" customHeight="1">
      <c r="B137" s="272"/>
      <c r="C137" s="233" t="s">
        <v>765</v>
      </c>
      <c r="D137" s="233"/>
      <c r="E137" s="233"/>
      <c r="F137" s="252" t="s">
        <v>733</v>
      </c>
      <c r="G137" s="233"/>
      <c r="H137" s="233" t="s">
        <v>787</v>
      </c>
      <c r="I137" s="233" t="s">
        <v>767</v>
      </c>
      <c r="J137" s="233"/>
      <c r="K137" s="274"/>
    </row>
    <row r="138" spans="2:11" ht="15" customHeight="1">
      <c r="B138" s="272"/>
      <c r="C138" s="233" t="s">
        <v>768</v>
      </c>
      <c r="D138" s="233"/>
      <c r="E138" s="233"/>
      <c r="F138" s="252" t="s">
        <v>733</v>
      </c>
      <c r="G138" s="233"/>
      <c r="H138" s="233" t="s">
        <v>768</v>
      </c>
      <c r="I138" s="233" t="s">
        <v>767</v>
      </c>
      <c r="J138" s="233"/>
      <c r="K138" s="274"/>
    </row>
    <row r="139" spans="2:11" ht="15" customHeight="1">
      <c r="B139" s="272"/>
      <c r="C139" s="233" t="s">
        <v>41</v>
      </c>
      <c r="D139" s="233"/>
      <c r="E139" s="233"/>
      <c r="F139" s="252" t="s">
        <v>733</v>
      </c>
      <c r="G139" s="233"/>
      <c r="H139" s="233" t="s">
        <v>788</v>
      </c>
      <c r="I139" s="233" t="s">
        <v>767</v>
      </c>
      <c r="J139" s="233"/>
      <c r="K139" s="274"/>
    </row>
    <row r="140" spans="2:11" ht="15" customHeight="1">
      <c r="B140" s="272"/>
      <c r="C140" s="233" t="s">
        <v>789</v>
      </c>
      <c r="D140" s="233"/>
      <c r="E140" s="233"/>
      <c r="F140" s="252" t="s">
        <v>733</v>
      </c>
      <c r="G140" s="233"/>
      <c r="H140" s="233" t="s">
        <v>790</v>
      </c>
      <c r="I140" s="233" t="s">
        <v>767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791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727</v>
      </c>
      <c r="D146" s="245"/>
      <c r="E146" s="245"/>
      <c r="F146" s="245" t="s">
        <v>728</v>
      </c>
      <c r="G146" s="246"/>
      <c r="H146" s="245" t="s">
        <v>119</v>
      </c>
      <c r="I146" s="245" t="s">
        <v>60</v>
      </c>
      <c r="J146" s="245" t="s">
        <v>729</v>
      </c>
      <c r="K146" s="244"/>
    </row>
    <row r="147" spans="2:11" ht="17.25" customHeight="1">
      <c r="B147" s="243"/>
      <c r="C147" s="247" t="s">
        <v>730</v>
      </c>
      <c r="D147" s="247"/>
      <c r="E147" s="247"/>
      <c r="F147" s="248" t="s">
        <v>731</v>
      </c>
      <c r="G147" s="249"/>
      <c r="H147" s="247"/>
      <c r="I147" s="247"/>
      <c r="J147" s="247" t="s">
        <v>732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736</v>
      </c>
      <c r="D149" s="233"/>
      <c r="E149" s="233"/>
      <c r="F149" s="279" t="s">
        <v>733</v>
      </c>
      <c r="G149" s="233"/>
      <c r="H149" s="278" t="s">
        <v>772</v>
      </c>
      <c r="I149" s="278" t="s">
        <v>735</v>
      </c>
      <c r="J149" s="278">
        <v>120</v>
      </c>
      <c r="K149" s="274"/>
    </row>
    <row r="150" spans="2:11" ht="15" customHeight="1">
      <c r="B150" s="253"/>
      <c r="C150" s="278" t="s">
        <v>781</v>
      </c>
      <c r="D150" s="233"/>
      <c r="E150" s="233"/>
      <c r="F150" s="279" t="s">
        <v>733</v>
      </c>
      <c r="G150" s="233"/>
      <c r="H150" s="278" t="s">
        <v>792</v>
      </c>
      <c r="I150" s="278" t="s">
        <v>735</v>
      </c>
      <c r="J150" s="278" t="s">
        <v>783</v>
      </c>
      <c r="K150" s="274"/>
    </row>
    <row r="151" spans="2:11" ht="15" customHeight="1">
      <c r="B151" s="253"/>
      <c r="C151" s="278" t="s">
        <v>682</v>
      </c>
      <c r="D151" s="233"/>
      <c r="E151" s="233"/>
      <c r="F151" s="279" t="s">
        <v>733</v>
      </c>
      <c r="G151" s="233"/>
      <c r="H151" s="278" t="s">
        <v>793</v>
      </c>
      <c r="I151" s="278" t="s">
        <v>735</v>
      </c>
      <c r="J151" s="278" t="s">
        <v>783</v>
      </c>
      <c r="K151" s="274"/>
    </row>
    <row r="152" spans="2:11" ht="15" customHeight="1">
      <c r="B152" s="253"/>
      <c r="C152" s="278" t="s">
        <v>738</v>
      </c>
      <c r="D152" s="233"/>
      <c r="E152" s="233"/>
      <c r="F152" s="279" t="s">
        <v>739</v>
      </c>
      <c r="G152" s="233"/>
      <c r="H152" s="278" t="s">
        <v>772</v>
      </c>
      <c r="I152" s="278" t="s">
        <v>735</v>
      </c>
      <c r="J152" s="278">
        <v>50</v>
      </c>
      <c r="K152" s="274"/>
    </row>
    <row r="153" spans="2:11" ht="15" customHeight="1">
      <c r="B153" s="253"/>
      <c r="C153" s="278" t="s">
        <v>741</v>
      </c>
      <c r="D153" s="233"/>
      <c r="E153" s="233"/>
      <c r="F153" s="279" t="s">
        <v>733</v>
      </c>
      <c r="G153" s="233"/>
      <c r="H153" s="278" t="s">
        <v>772</v>
      </c>
      <c r="I153" s="278" t="s">
        <v>743</v>
      </c>
      <c r="J153" s="278"/>
      <c r="K153" s="274"/>
    </row>
    <row r="154" spans="2:11" ht="15" customHeight="1">
      <c r="B154" s="253"/>
      <c r="C154" s="278" t="s">
        <v>752</v>
      </c>
      <c r="D154" s="233"/>
      <c r="E154" s="233"/>
      <c r="F154" s="279" t="s">
        <v>739</v>
      </c>
      <c r="G154" s="233"/>
      <c r="H154" s="278" t="s">
        <v>772</v>
      </c>
      <c r="I154" s="278" t="s">
        <v>735</v>
      </c>
      <c r="J154" s="278">
        <v>50</v>
      </c>
      <c r="K154" s="274"/>
    </row>
    <row r="155" spans="2:11" ht="15" customHeight="1">
      <c r="B155" s="253"/>
      <c r="C155" s="278" t="s">
        <v>760</v>
      </c>
      <c r="D155" s="233"/>
      <c r="E155" s="233"/>
      <c r="F155" s="279" t="s">
        <v>739</v>
      </c>
      <c r="G155" s="233"/>
      <c r="H155" s="278" t="s">
        <v>772</v>
      </c>
      <c r="I155" s="278" t="s">
        <v>735</v>
      </c>
      <c r="J155" s="278">
        <v>50</v>
      </c>
      <c r="K155" s="274"/>
    </row>
    <row r="156" spans="2:11" ht="15" customHeight="1">
      <c r="B156" s="253"/>
      <c r="C156" s="278" t="s">
        <v>758</v>
      </c>
      <c r="D156" s="233"/>
      <c r="E156" s="233"/>
      <c r="F156" s="279" t="s">
        <v>739</v>
      </c>
      <c r="G156" s="233"/>
      <c r="H156" s="278" t="s">
        <v>772</v>
      </c>
      <c r="I156" s="278" t="s">
        <v>735</v>
      </c>
      <c r="J156" s="278">
        <v>50</v>
      </c>
      <c r="K156" s="274"/>
    </row>
    <row r="157" spans="2:11" ht="15" customHeight="1">
      <c r="B157" s="253"/>
      <c r="C157" s="278" t="s">
        <v>97</v>
      </c>
      <c r="D157" s="233"/>
      <c r="E157" s="233"/>
      <c r="F157" s="279" t="s">
        <v>733</v>
      </c>
      <c r="G157" s="233"/>
      <c r="H157" s="278" t="s">
        <v>794</v>
      </c>
      <c r="I157" s="278" t="s">
        <v>735</v>
      </c>
      <c r="J157" s="278" t="s">
        <v>795</v>
      </c>
      <c r="K157" s="274"/>
    </row>
    <row r="158" spans="2:11" ht="15" customHeight="1">
      <c r="B158" s="253"/>
      <c r="C158" s="278" t="s">
        <v>796</v>
      </c>
      <c r="D158" s="233"/>
      <c r="E158" s="233"/>
      <c r="F158" s="279" t="s">
        <v>733</v>
      </c>
      <c r="G158" s="233"/>
      <c r="H158" s="278" t="s">
        <v>797</v>
      </c>
      <c r="I158" s="278" t="s">
        <v>767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798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727</v>
      </c>
      <c r="D164" s="245"/>
      <c r="E164" s="245"/>
      <c r="F164" s="245" t="s">
        <v>728</v>
      </c>
      <c r="G164" s="282"/>
      <c r="H164" s="283" t="s">
        <v>119</v>
      </c>
      <c r="I164" s="283" t="s">
        <v>60</v>
      </c>
      <c r="J164" s="245" t="s">
        <v>729</v>
      </c>
      <c r="K164" s="225"/>
    </row>
    <row r="165" spans="2:11" ht="17.25" customHeight="1">
      <c r="B165" s="226"/>
      <c r="C165" s="247" t="s">
        <v>730</v>
      </c>
      <c r="D165" s="247"/>
      <c r="E165" s="247"/>
      <c r="F165" s="248" t="s">
        <v>731</v>
      </c>
      <c r="G165" s="284"/>
      <c r="H165" s="285"/>
      <c r="I165" s="285"/>
      <c r="J165" s="247" t="s">
        <v>732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736</v>
      </c>
      <c r="D167" s="233"/>
      <c r="E167" s="233"/>
      <c r="F167" s="252" t="s">
        <v>733</v>
      </c>
      <c r="G167" s="233"/>
      <c r="H167" s="233" t="s">
        <v>772</v>
      </c>
      <c r="I167" s="233" t="s">
        <v>735</v>
      </c>
      <c r="J167" s="233">
        <v>120</v>
      </c>
      <c r="K167" s="274"/>
    </row>
    <row r="168" spans="2:11" ht="15" customHeight="1">
      <c r="B168" s="253"/>
      <c r="C168" s="233" t="s">
        <v>781</v>
      </c>
      <c r="D168" s="233"/>
      <c r="E168" s="233"/>
      <c r="F168" s="252" t="s">
        <v>733</v>
      </c>
      <c r="G168" s="233"/>
      <c r="H168" s="233" t="s">
        <v>782</v>
      </c>
      <c r="I168" s="233" t="s">
        <v>735</v>
      </c>
      <c r="J168" s="233" t="s">
        <v>783</v>
      </c>
      <c r="K168" s="274"/>
    </row>
    <row r="169" spans="2:11" ht="15" customHeight="1">
      <c r="B169" s="253"/>
      <c r="C169" s="233" t="s">
        <v>682</v>
      </c>
      <c r="D169" s="233"/>
      <c r="E169" s="233"/>
      <c r="F169" s="252" t="s">
        <v>733</v>
      </c>
      <c r="G169" s="233"/>
      <c r="H169" s="233" t="s">
        <v>799</v>
      </c>
      <c r="I169" s="233" t="s">
        <v>735</v>
      </c>
      <c r="J169" s="233" t="s">
        <v>783</v>
      </c>
      <c r="K169" s="274"/>
    </row>
    <row r="170" spans="2:11" ht="15" customHeight="1">
      <c r="B170" s="253"/>
      <c r="C170" s="233" t="s">
        <v>738</v>
      </c>
      <c r="D170" s="233"/>
      <c r="E170" s="233"/>
      <c r="F170" s="252" t="s">
        <v>739</v>
      </c>
      <c r="G170" s="233"/>
      <c r="H170" s="233" t="s">
        <v>799</v>
      </c>
      <c r="I170" s="233" t="s">
        <v>735</v>
      </c>
      <c r="J170" s="233">
        <v>50</v>
      </c>
      <c r="K170" s="274"/>
    </row>
    <row r="171" spans="2:11" ht="15" customHeight="1">
      <c r="B171" s="253"/>
      <c r="C171" s="233" t="s">
        <v>741</v>
      </c>
      <c r="D171" s="233"/>
      <c r="E171" s="233"/>
      <c r="F171" s="252" t="s">
        <v>733</v>
      </c>
      <c r="G171" s="233"/>
      <c r="H171" s="233" t="s">
        <v>799</v>
      </c>
      <c r="I171" s="233" t="s">
        <v>743</v>
      </c>
      <c r="J171" s="233"/>
      <c r="K171" s="274"/>
    </row>
    <row r="172" spans="2:11" ht="15" customHeight="1">
      <c r="B172" s="253"/>
      <c r="C172" s="233" t="s">
        <v>752</v>
      </c>
      <c r="D172" s="233"/>
      <c r="E172" s="233"/>
      <c r="F172" s="252" t="s">
        <v>739</v>
      </c>
      <c r="G172" s="233"/>
      <c r="H172" s="233" t="s">
        <v>799</v>
      </c>
      <c r="I172" s="233" t="s">
        <v>735</v>
      </c>
      <c r="J172" s="233">
        <v>50</v>
      </c>
      <c r="K172" s="274"/>
    </row>
    <row r="173" spans="2:11" ht="15" customHeight="1">
      <c r="B173" s="253"/>
      <c r="C173" s="233" t="s">
        <v>760</v>
      </c>
      <c r="D173" s="233"/>
      <c r="E173" s="233"/>
      <c r="F173" s="252" t="s">
        <v>739</v>
      </c>
      <c r="G173" s="233"/>
      <c r="H173" s="233" t="s">
        <v>799</v>
      </c>
      <c r="I173" s="233" t="s">
        <v>735</v>
      </c>
      <c r="J173" s="233">
        <v>50</v>
      </c>
      <c r="K173" s="274"/>
    </row>
    <row r="174" spans="2:11" ht="15" customHeight="1">
      <c r="B174" s="253"/>
      <c r="C174" s="233" t="s">
        <v>758</v>
      </c>
      <c r="D174" s="233"/>
      <c r="E174" s="233"/>
      <c r="F174" s="252" t="s">
        <v>739</v>
      </c>
      <c r="G174" s="233"/>
      <c r="H174" s="233" t="s">
        <v>799</v>
      </c>
      <c r="I174" s="233" t="s">
        <v>735</v>
      </c>
      <c r="J174" s="233">
        <v>50</v>
      </c>
      <c r="K174" s="274"/>
    </row>
    <row r="175" spans="2:11" ht="15" customHeight="1">
      <c r="B175" s="253"/>
      <c r="C175" s="233" t="s">
        <v>118</v>
      </c>
      <c r="D175" s="233"/>
      <c r="E175" s="233"/>
      <c r="F175" s="252" t="s">
        <v>733</v>
      </c>
      <c r="G175" s="233"/>
      <c r="H175" s="233" t="s">
        <v>800</v>
      </c>
      <c r="I175" s="233" t="s">
        <v>801</v>
      </c>
      <c r="J175" s="233"/>
      <c r="K175" s="274"/>
    </row>
    <row r="176" spans="2:11" ht="15" customHeight="1">
      <c r="B176" s="253"/>
      <c r="C176" s="233" t="s">
        <v>60</v>
      </c>
      <c r="D176" s="233"/>
      <c r="E176" s="233"/>
      <c r="F176" s="252" t="s">
        <v>733</v>
      </c>
      <c r="G176" s="233"/>
      <c r="H176" s="233" t="s">
        <v>802</v>
      </c>
      <c r="I176" s="233" t="s">
        <v>803</v>
      </c>
      <c r="J176" s="233">
        <v>1</v>
      </c>
      <c r="K176" s="274"/>
    </row>
    <row r="177" spans="2:11" ht="15" customHeight="1">
      <c r="B177" s="253"/>
      <c r="C177" s="233" t="s">
        <v>56</v>
      </c>
      <c r="D177" s="233"/>
      <c r="E177" s="233"/>
      <c r="F177" s="252" t="s">
        <v>733</v>
      </c>
      <c r="G177" s="233"/>
      <c r="H177" s="233" t="s">
        <v>804</v>
      </c>
      <c r="I177" s="233" t="s">
        <v>735</v>
      </c>
      <c r="J177" s="233">
        <v>20</v>
      </c>
      <c r="K177" s="274"/>
    </row>
    <row r="178" spans="2:11" ht="15" customHeight="1">
      <c r="B178" s="253"/>
      <c r="C178" s="233" t="s">
        <v>119</v>
      </c>
      <c r="D178" s="233"/>
      <c r="E178" s="233"/>
      <c r="F178" s="252" t="s">
        <v>733</v>
      </c>
      <c r="G178" s="233"/>
      <c r="H178" s="233" t="s">
        <v>805</v>
      </c>
      <c r="I178" s="233" t="s">
        <v>735</v>
      </c>
      <c r="J178" s="233">
        <v>255</v>
      </c>
      <c r="K178" s="274"/>
    </row>
    <row r="179" spans="2:11" ht="15" customHeight="1">
      <c r="B179" s="253"/>
      <c r="C179" s="233" t="s">
        <v>120</v>
      </c>
      <c r="D179" s="233"/>
      <c r="E179" s="233"/>
      <c r="F179" s="252" t="s">
        <v>733</v>
      </c>
      <c r="G179" s="233"/>
      <c r="H179" s="233" t="s">
        <v>698</v>
      </c>
      <c r="I179" s="233" t="s">
        <v>735</v>
      </c>
      <c r="J179" s="233">
        <v>10</v>
      </c>
      <c r="K179" s="274"/>
    </row>
    <row r="180" spans="2:11" ht="15" customHeight="1">
      <c r="B180" s="253"/>
      <c r="C180" s="233" t="s">
        <v>121</v>
      </c>
      <c r="D180" s="233"/>
      <c r="E180" s="233"/>
      <c r="F180" s="252" t="s">
        <v>733</v>
      </c>
      <c r="G180" s="233"/>
      <c r="H180" s="233" t="s">
        <v>806</v>
      </c>
      <c r="I180" s="233" t="s">
        <v>767</v>
      </c>
      <c r="J180" s="233"/>
      <c r="K180" s="274"/>
    </row>
    <row r="181" spans="2:11" ht="15" customHeight="1">
      <c r="B181" s="253"/>
      <c r="C181" s="233" t="s">
        <v>807</v>
      </c>
      <c r="D181" s="233"/>
      <c r="E181" s="233"/>
      <c r="F181" s="252" t="s">
        <v>733</v>
      </c>
      <c r="G181" s="233"/>
      <c r="H181" s="233" t="s">
        <v>808</v>
      </c>
      <c r="I181" s="233" t="s">
        <v>767</v>
      </c>
      <c r="J181" s="233"/>
      <c r="K181" s="274"/>
    </row>
    <row r="182" spans="2:11" ht="15" customHeight="1">
      <c r="B182" s="253"/>
      <c r="C182" s="233" t="s">
        <v>796</v>
      </c>
      <c r="D182" s="233"/>
      <c r="E182" s="233"/>
      <c r="F182" s="252" t="s">
        <v>733</v>
      </c>
      <c r="G182" s="233"/>
      <c r="H182" s="233" t="s">
        <v>809</v>
      </c>
      <c r="I182" s="233" t="s">
        <v>767</v>
      </c>
      <c r="J182" s="233"/>
      <c r="K182" s="274"/>
    </row>
    <row r="183" spans="2:11" ht="15" customHeight="1">
      <c r="B183" s="253"/>
      <c r="C183" s="233" t="s">
        <v>123</v>
      </c>
      <c r="D183" s="233"/>
      <c r="E183" s="233"/>
      <c r="F183" s="252" t="s">
        <v>739</v>
      </c>
      <c r="G183" s="233"/>
      <c r="H183" s="233" t="s">
        <v>810</v>
      </c>
      <c r="I183" s="233" t="s">
        <v>735</v>
      </c>
      <c r="J183" s="233">
        <v>50</v>
      </c>
      <c r="K183" s="274"/>
    </row>
    <row r="184" spans="2:11" ht="15" customHeight="1">
      <c r="B184" s="253"/>
      <c r="C184" s="233" t="s">
        <v>811</v>
      </c>
      <c r="D184" s="233"/>
      <c r="E184" s="233"/>
      <c r="F184" s="252" t="s">
        <v>739</v>
      </c>
      <c r="G184" s="233"/>
      <c r="H184" s="233" t="s">
        <v>812</v>
      </c>
      <c r="I184" s="233" t="s">
        <v>813</v>
      </c>
      <c r="J184" s="233"/>
      <c r="K184" s="274"/>
    </row>
    <row r="185" spans="2:11" ht="15" customHeight="1">
      <c r="B185" s="253"/>
      <c r="C185" s="233" t="s">
        <v>814</v>
      </c>
      <c r="D185" s="233"/>
      <c r="E185" s="233"/>
      <c r="F185" s="252" t="s">
        <v>739</v>
      </c>
      <c r="G185" s="233"/>
      <c r="H185" s="233" t="s">
        <v>815</v>
      </c>
      <c r="I185" s="233" t="s">
        <v>813</v>
      </c>
      <c r="J185" s="233"/>
      <c r="K185" s="274"/>
    </row>
    <row r="186" spans="2:11" ht="15" customHeight="1">
      <c r="B186" s="253"/>
      <c r="C186" s="233" t="s">
        <v>816</v>
      </c>
      <c r="D186" s="233"/>
      <c r="E186" s="233"/>
      <c r="F186" s="252" t="s">
        <v>739</v>
      </c>
      <c r="G186" s="233"/>
      <c r="H186" s="233" t="s">
        <v>817</v>
      </c>
      <c r="I186" s="233" t="s">
        <v>813</v>
      </c>
      <c r="J186" s="233"/>
      <c r="K186" s="274"/>
    </row>
    <row r="187" spans="2:11" ht="15" customHeight="1">
      <c r="B187" s="253"/>
      <c r="C187" s="286" t="s">
        <v>818</v>
      </c>
      <c r="D187" s="233"/>
      <c r="E187" s="233"/>
      <c r="F187" s="252" t="s">
        <v>739</v>
      </c>
      <c r="G187" s="233"/>
      <c r="H187" s="233" t="s">
        <v>819</v>
      </c>
      <c r="I187" s="233" t="s">
        <v>820</v>
      </c>
      <c r="J187" s="287" t="s">
        <v>821</v>
      </c>
      <c r="K187" s="274"/>
    </row>
    <row r="188" spans="2:11" ht="15" customHeight="1">
      <c r="B188" s="253"/>
      <c r="C188" s="238" t="s">
        <v>45</v>
      </c>
      <c r="D188" s="233"/>
      <c r="E188" s="233"/>
      <c r="F188" s="252" t="s">
        <v>733</v>
      </c>
      <c r="G188" s="233"/>
      <c r="H188" s="229" t="s">
        <v>822</v>
      </c>
      <c r="I188" s="233" t="s">
        <v>823</v>
      </c>
      <c r="J188" s="233"/>
      <c r="K188" s="274"/>
    </row>
    <row r="189" spans="2:11" ht="15" customHeight="1">
      <c r="B189" s="253"/>
      <c r="C189" s="238" t="s">
        <v>824</v>
      </c>
      <c r="D189" s="233"/>
      <c r="E189" s="233"/>
      <c r="F189" s="252" t="s">
        <v>733</v>
      </c>
      <c r="G189" s="233"/>
      <c r="H189" s="233" t="s">
        <v>825</v>
      </c>
      <c r="I189" s="233" t="s">
        <v>767</v>
      </c>
      <c r="J189" s="233"/>
      <c r="K189" s="274"/>
    </row>
    <row r="190" spans="2:11" ht="15" customHeight="1">
      <c r="B190" s="253"/>
      <c r="C190" s="238" t="s">
        <v>826</v>
      </c>
      <c r="D190" s="233"/>
      <c r="E190" s="233"/>
      <c r="F190" s="252" t="s">
        <v>733</v>
      </c>
      <c r="G190" s="233"/>
      <c r="H190" s="233" t="s">
        <v>827</v>
      </c>
      <c r="I190" s="233" t="s">
        <v>767</v>
      </c>
      <c r="J190" s="233"/>
      <c r="K190" s="274"/>
    </row>
    <row r="191" spans="2:11" ht="15" customHeight="1">
      <c r="B191" s="253"/>
      <c r="C191" s="238" t="s">
        <v>828</v>
      </c>
      <c r="D191" s="233"/>
      <c r="E191" s="233"/>
      <c r="F191" s="252" t="s">
        <v>739</v>
      </c>
      <c r="G191" s="233"/>
      <c r="H191" s="233" t="s">
        <v>829</v>
      </c>
      <c r="I191" s="233" t="s">
        <v>767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830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831</v>
      </c>
      <c r="D198" s="289"/>
      <c r="E198" s="289"/>
      <c r="F198" s="289" t="s">
        <v>832</v>
      </c>
      <c r="G198" s="290"/>
      <c r="H198" s="346" t="s">
        <v>833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823</v>
      </c>
      <c r="D200" s="233"/>
      <c r="E200" s="233"/>
      <c r="F200" s="252" t="s">
        <v>46</v>
      </c>
      <c r="G200" s="233"/>
      <c r="H200" s="344" t="s">
        <v>834</v>
      </c>
      <c r="I200" s="344"/>
      <c r="J200" s="344"/>
      <c r="K200" s="274"/>
    </row>
    <row r="201" spans="2:11" ht="15" customHeight="1">
      <c r="B201" s="253"/>
      <c r="C201" s="259"/>
      <c r="D201" s="233"/>
      <c r="E201" s="233"/>
      <c r="F201" s="252" t="s">
        <v>47</v>
      </c>
      <c r="G201" s="233"/>
      <c r="H201" s="344" t="s">
        <v>835</v>
      </c>
      <c r="I201" s="344"/>
      <c r="J201" s="344"/>
      <c r="K201" s="274"/>
    </row>
    <row r="202" spans="2:11" ht="15" customHeight="1">
      <c r="B202" s="253"/>
      <c r="C202" s="259"/>
      <c r="D202" s="233"/>
      <c r="E202" s="233"/>
      <c r="F202" s="252" t="s">
        <v>50</v>
      </c>
      <c r="G202" s="233"/>
      <c r="H202" s="344" t="s">
        <v>836</v>
      </c>
      <c r="I202" s="344"/>
      <c r="J202" s="344"/>
      <c r="K202" s="274"/>
    </row>
    <row r="203" spans="2:11" ht="15" customHeight="1">
      <c r="B203" s="253"/>
      <c r="C203" s="233"/>
      <c r="D203" s="233"/>
      <c r="E203" s="233"/>
      <c r="F203" s="252" t="s">
        <v>48</v>
      </c>
      <c r="G203" s="233"/>
      <c r="H203" s="344" t="s">
        <v>837</v>
      </c>
      <c r="I203" s="344"/>
      <c r="J203" s="344"/>
      <c r="K203" s="274"/>
    </row>
    <row r="204" spans="2:11" ht="15" customHeight="1">
      <c r="B204" s="253"/>
      <c r="C204" s="233"/>
      <c r="D204" s="233"/>
      <c r="E204" s="233"/>
      <c r="F204" s="252" t="s">
        <v>49</v>
      </c>
      <c r="G204" s="233"/>
      <c r="H204" s="344" t="s">
        <v>838</v>
      </c>
      <c r="I204" s="344"/>
      <c r="J204" s="344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779</v>
      </c>
      <c r="D206" s="233"/>
      <c r="E206" s="233"/>
      <c r="F206" s="252" t="s">
        <v>82</v>
      </c>
      <c r="G206" s="233"/>
      <c r="H206" s="344" t="s">
        <v>839</v>
      </c>
      <c r="I206" s="344"/>
      <c r="J206" s="344"/>
      <c r="K206" s="274"/>
    </row>
    <row r="207" spans="2:11" ht="15" customHeight="1">
      <c r="B207" s="253"/>
      <c r="C207" s="259"/>
      <c r="D207" s="233"/>
      <c r="E207" s="233"/>
      <c r="F207" s="252" t="s">
        <v>676</v>
      </c>
      <c r="G207" s="233"/>
      <c r="H207" s="344" t="s">
        <v>677</v>
      </c>
      <c r="I207" s="344"/>
      <c r="J207" s="344"/>
      <c r="K207" s="274"/>
    </row>
    <row r="208" spans="2:11" ht="15" customHeight="1">
      <c r="B208" s="253"/>
      <c r="C208" s="233"/>
      <c r="D208" s="233"/>
      <c r="E208" s="233"/>
      <c r="F208" s="252" t="s">
        <v>674</v>
      </c>
      <c r="G208" s="233"/>
      <c r="H208" s="344" t="s">
        <v>840</v>
      </c>
      <c r="I208" s="344"/>
      <c r="J208" s="344"/>
      <c r="K208" s="274"/>
    </row>
    <row r="209" spans="2:11" ht="15" customHeight="1">
      <c r="B209" s="291"/>
      <c r="C209" s="259"/>
      <c r="D209" s="259"/>
      <c r="E209" s="259"/>
      <c r="F209" s="252" t="s">
        <v>678</v>
      </c>
      <c r="G209" s="238"/>
      <c r="H209" s="345" t="s">
        <v>679</v>
      </c>
      <c r="I209" s="345"/>
      <c r="J209" s="345"/>
      <c r="K209" s="292"/>
    </row>
    <row r="210" spans="2:11" ht="15" customHeight="1">
      <c r="B210" s="291"/>
      <c r="C210" s="259"/>
      <c r="D210" s="259"/>
      <c r="E210" s="259"/>
      <c r="F210" s="252" t="s">
        <v>680</v>
      </c>
      <c r="G210" s="238"/>
      <c r="H210" s="345" t="s">
        <v>613</v>
      </c>
      <c r="I210" s="345"/>
      <c r="J210" s="345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803</v>
      </c>
      <c r="D212" s="259"/>
      <c r="E212" s="259"/>
      <c r="F212" s="252">
        <v>1</v>
      </c>
      <c r="G212" s="238"/>
      <c r="H212" s="345" t="s">
        <v>841</v>
      </c>
      <c r="I212" s="345"/>
      <c r="J212" s="345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5" t="s">
        <v>842</v>
      </c>
      <c r="I213" s="345"/>
      <c r="J213" s="345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5" t="s">
        <v>843</v>
      </c>
      <c r="I214" s="345"/>
      <c r="J214" s="345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5" t="s">
        <v>844</v>
      </c>
      <c r="I215" s="345"/>
      <c r="J215" s="345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Michvot Lukáš</dc:creator>
  <cp:keywords/>
  <dc:description/>
  <cp:lastModifiedBy>Michvot Lukáš</cp:lastModifiedBy>
  <dcterms:created xsi:type="dcterms:W3CDTF">2018-02-15T13:36:19Z</dcterms:created>
  <dcterms:modified xsi:type="dcterms:W3CDTF">2018-02-15T13:36:23Z</dcterms:modified>
  <cp:category/>
  <cp:version/>
  <cp:contentType/>
  <cp:contentStatus/>
</cp:coreProperties>
</file>