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14490" windowHeight="7365" activeTab="0"/>
  </bookViews>
  <sheets>
    <sheet name="Rekapitulace stavby" sheetId="1" r:id="rId1"/>
    <sheet name="01 - Výměna páteřních roz..." sheetId="2" r:id="rId2"/>
    <sheet name="02 - Výměna bytových příp..." sheetId="3" r:id="rId3"/>
    <sheet name="03 - Výměna stoupaček" sheetId="4" r:id="rId4"/>
    <sheet name="Pokyny pro vyplnění" sheetId="5" r:id="rId5"/>
  </sheets>
  <definedNames>
    <definedName name="_xlnm._FilterDatabase" localSheetId="1" hidden="1">'01 - Výměna páteřních roz...'!$C$81:$K$167</definedName>
    <definedName name="_xlnm._FilterDatabase" localSheetId="2" hidden="1">'02 - Výměna bytových příp...'!$C$80:$K$112</definedName>
    <definedName name="_xlnm._FilterDatabase" localSheetId="3" hidden="1">'03 - Výměna stoupaček'!$C$86:$K$188</definedName>
    <definedName name="_xlnm.Print_Area" localSheetId="1">'01 - Výměna páteřních roz...'!$C$4:$J$36,'01 - Výměna páteřních roz...'!$C$42:$J$63,'01 - Výměna páteřních roz...'!$C$69:$K$167</definedName>
    <definedName name="_xlnm.Print_Area" localSheetId="2">'02 - Výměna bytových příp...'!$C$4:$J$36,'02 - Výměna bytových příp...'!$C$42:$J$62,'02 - Výměna bytových příp...'!$C$68:$K$112</definedName>
    <definedName name="_xlnm.Print_Area" localSheetId="3">'03 - Výměna stoupaček'!$C$4:$J$36,'03 - Výměna stoupaček'!$C$42:$J$68,'03 - Výměna stoupaček'!$C$74:$K$188</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'01 - Výměna páteřních roz...'!$81:$81</definedName>
    <definedName name="_xlnm.Print_Titles" localSheetId="2">'02 - Výměna bytových příp...'!$80:$80</definedName>
    <definedName name="_xlnm.Print_Titles" localSheetId="3">'03 - Výměna stoupaček'!$86:$86</definedName>
  </definedNames>
  <calcPr calcId="162913"/>
</workbook>
</file>

<file path=xl/sharedStrings.xml><?xml version="1.0" encoding="utf-8"?>
<sst xmlns="http://schemas.openxmlformats.org/spreadsheetml/2006/main" count="3033" uniqueCount="625">
  <si>
    <t>Export VZ</t>
  </si>
  <si>
    <t>List obsahuje:</t>
  </si>
  <si>
    <t>1) Rekapitulace stavby</t>
  </si>
  <si>
    <t>2) Rekapitulace objektů stavby a soupisů prací</t>
  </si>
  <si>
    <t>3.0</t>
  </si>
  <si>
    <t>ZAMOK</t>
  </si>
  <si>
    <t>False</t>
  </si>
  <si>
    <t>{cad7153d-c968-41cf-a4f6-ee4fc291909c}</t>
  </si>
  <si>
    <t>0,01</t>
  </si>
  <si>
    <t>21</t>
  </si>
  <si>
    <t>15</t>
  </si>
  <si>
    <t>REKAPITULACE STAVBY</t>
  </si>
  <si>
    <t>v ---  níže se nacházejí doplnkové a pomocné údaje k sestavám  --- v</t>
  </si>
  <si>
    <t>Návod na vyplnění</t>
  </si>
  <si>
    <t>0,001</t>
  </si>
  <si>
    <t>Kód:</t>
  </si>
  <si>
    <t>20170221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</si>
  <si>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</si>
  <si>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</si>
  <si>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Ubytovna Severní 755</t>
  </si>
  <si>
    <t>KSO:</t>
  </si>
  <si>
    <t/>
  </si>
  <si>
    <t>CC-CZ:</t>
  </si>
  <si>
    <t>Místo:</t>
  </si>
  <si>
    <t>Nový Bor</t>
  </si>
  <si>
    <t>Datum:</t>
  </si>
  <si>
    <t>21. 2. 2017</t>
  </si>
  <si>
    <t>Zadavatel:</t>
  </si>
  <si>
    <t>IČ:</t>
  </si>
  <si>
    <t>NOBIS</t>
  </si>
  <si>
    <t>DIČ:</t>
  </si>
  <si>
    <t>Uchazeč:</t>
  </si>
  <si>
    <t>Vyplň údaj</t>
  </si>
  <si>
    <t>Projektant:</t>
  </si>
  <si>
    <t xml:space="preserve">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</si>
  <si>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</si>
  <si>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</si>
  <si>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</si>
  <si>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</si>
  <si>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</si>
  <si>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</si>
  <si>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</si>
  <si>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</si>
  <si>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</si>
  <si>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</si>
  <si>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</si>
  <si>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</si>
  <si>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</si>
  <si>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</si>
  <si>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</si>
  <si>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</si>
  <si>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</si>
  <si>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</si>
  <si>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</si>
  <si>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</si>
  <si>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</si>
  <si>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</si>
  <si>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</si>
  <si>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</si>
  <si>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</si>
  <si>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</si>
  <si>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</si>
  <si>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</si>
  <si>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</si>
  <si>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</si>
  <si>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</si>
  <si>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</si>
  <si>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</si>
  <si>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</si>
  <si>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</si>
  <si>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</si>
  <si>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</si>
  <si>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</si>
  <si>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</si>
  <si>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</si>
  <si>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</si>
  <si>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</si>
  <si>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</si>
  <si>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Výměna páteřních rozvodů vody</t>
  </si>
  <si>
    <t>STA</t>
  </si>
  <si>
    <t>1</t>
  </si>
  <si>
    <t>{3e671e4b-d0fd-4dac-820c-f237830dce3f}</t>
  </si>
  <si>
    <t>02</t>
  </si>
  <si>
    <t>Výměna bytových přípojek</t>
  </si>
  <si>
    <t>{50e12136-2315-4f1e-9b95-0365b4499b9a}</t>
  </si>
  <si>
    <t>03</t>
  </si>
  <si>
    <t>Výměna stoupaček</t>
  </si>
  <si>
    <t>{bdaa20e2-016f-4c99-ac86-a0986da40c81}</t>
  </si>
  <si>
    <t>1) Krycí list soupisu</t>
  </si>
  <si>
    <t>2) Rekapitulace</t>
  </si>
  <si>
    <t>3) Soupis prací</t>
  </si>
  <si>
    <t>Zpět na list:</t>
  </si>
  <si>
    <t>Rekapitulace stavby</t>
  </si>
  <si>
    <t>KRYCÍ LIST SOUPISU</t>
  </si>
  <si>
    <t>Objekt:</t>
  </si>
  <si>
    <t>01 - Výměna páteřních rozvodů vody</t>
  </si>
  <si>
    <t>REKAPITULACE ČLENĚNÍ SOUPISU PRACÍ</t>
  </si>
  <si>
    <t>Kód dílu - Popis</t>
  </si>
  <si>
    <t>Cena celkem [CZK]</t>
  </si>
  <si>
    <t>Náklady soupisu celkem</t>
  </si>
  <si>
    <t>-1</t>
  </si>
  <si>
    <t>HSV - Práce a dodávky HSV</t>
  </si>
  <si>
    <t xml:space="preserve">    9 - Ostatní konstrukce a práce, bourání</t>
  </si>
  <si>
    <t xml:space="preserve">    997 - Přesun sutě</t>
  </si>
  <si>
    <t>PSV - Práce a dodávky PSV</t>
  </si>
  <si>
    <t xml:space="preserve">    722 - Zdravotechnika - vnitřní vodovod</t>
  </si>
  <si>
    <t xml:space="preserve">    763 - Konstrukce suché výstavby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</si>
  <si>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</si>
  <si>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</si>
  <si>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</si>
  <si>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</si>
  <si>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</si>
  <si>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</si>
  <si>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</si>
  <si>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</si>
  <si>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</si>
  <si>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</si>
  <si>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</si>
  <si>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</si>
  <si>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</si>
  <si>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</si>
  <si>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</si>
  <si>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</si>
  <si>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</si>
  <si>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9</t>
  </si>
  <si>
    <t>Ostatní konstrukce a práce, bourání</t>
  </si>
  <si>
    <t>K</t>
  </si>
  <si>
    <t>949101111</t>
  </si>
  <si>
    <t>Lešení pomocné pracovní pro objekty pozemních staveb pro zatížení do 150 kg/m2, o výšce lešeňové podlahy do 1,9 m</t>
  </si>
  <si>
    <t>m2</t>
  </si>
  <si>
    <t>CS ÚRS 2017 01</t>
  </si>
  <si>
    <t>4</t>
  </si>
  <si>
    <t>2</t>
  </si>
  <si>
    <t>-398778944</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</si>
  <si>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</si>
  <si>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</si>
  <si>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VV</t>
  </si>
  <si>
    <t>30*2</t>
  </si>
  <si>
    <t>997</t>
  </si>
  <si>
    <t>Přesun sutě</t>
  </si>
  <si>
    <t>997013214</t>
  </si>
  <si>
    <t>Vnitrostaveništní doprava suti a vybouraných hmot vodorovně do 50 m svisle ručně (nošením po schodech) pro budovy a haly výšky přes 12 do 15 m</t>
  </si>
  <si>
    <t>t</t>
  </si>
  <si>
    <t>1567582637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</si>
  <si>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</si>
  <si>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3</t>
  </si>
  <si>
    <t>997013501</t>
  </si>
  <si>
    <t>Odvoz suti a vybouraných hmot na skládku nebo meziskládku se složením, na vzdálenost do 1 km</t>
  </si>
  <si>
    <t>1101165461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</si>
  <si>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</si>
  <si>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</si>
  <si>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</si>
  <si>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1728050245</t>
  </si>
  <si>
    <t>0,877*14 'Přepočtené koeficientem množství</t>
  </si>
  <si>
    <t>5</t>
  </si>
  <si>
    <t>997013831</t>
  </si>
  <si>
    <t>Poplatek za uložení stavebního odpadu na skládce (skládkovné) směsného</t>
  </si>
  <si>
    <t>-713165999</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</si>
  <si>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</si>
  <si>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</si>
  <si>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</si>
  <si>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722</t>
  </si>
  <si>
    <t>Zdravotechnika - vnitřní vodovod</t>
  </si>
  <si>
    <t>6</t>
  </si>
  <si>
    <t>722170801</t>
  </si>
  <si>
    <t>Demontáž rozvodů vody z plastů do D 25 mm</t>
  </si>
  <si>
    <t>m</t>
  </si>
  <si>
    <t>16</t>
  </si>
  <si>
    <t>64751551</t>
  </si>
  <si>
    <t>10+40*2+13+5+6*2+7+8*2+5+8"1NP</t>
  </si>
  <si>
    <t>4*(15+7*2)"byty</t>
  </si>
  <si>
    <t>Součet</t>
  </si>
  <si>
    <t>7</t>
  </si>
  <si>
    <t>722170804</t>
  </si>
  <si>
    <t>Demontáž rozvodů vody z plastů přes 25 do D 50 mm</t>
  </si>
  <si>
    <t>-538431473</t>
  </si>
  <si>
    <t>10+40*4+15*2"1NP</t>
  </si>
  <si>
    <t>8</t>
  </si>
  <si>
    <t>722174004</t>
  </si>
  <si>
    <t>Potrubí z plastových trubek z polypropylenu (PPR) svařovaných polyfuzně PN 16 (SDR 7,4) D 32 x 4,4</t>
  </si>
  <si>
    <t>1967677335</t>
  </si>
  <si>
    <t xml:space="preserve">Poznámka k souboru cen:
1. V cenách -4001 až -4088 jsou započteny náklady na montáž a dodávku potrubí a tvarovek. </t>
  </si>
  <si>
    <t>44</t>
  </si>
  <si>
    <t>722174005</t>
  </si>
  <si>
    <t>Potrubí z plastových trubek z polypropylenu (PPR) svařovaných polyfuzně PN 16 (SDR 7,4) D 40 x 5,5</t>
  </si>
  <si>
    <t>305004160</t>
  </si>
  <si>
    <t>7+5</t>
  </si>
  <si>
    <t>10</t>
  </si>
  <si>
    <t>722174006</t>
  </si>
  <si>
    <t>Potrubí z plastových trubek z polypropylenu (PPR) svařovaných polyfuzně PN 16 (SDR 7,4) D 50 x 6,9</t>
  </si>
  <si>
    <t>1721516981</t>
  </si>
  <si>
    <t>10+23+21</t>
  </si>
  <si>
    <t>11</t>
  </si>
  <si>
    <t>722174022</t>
  </si>
  <si>
    <t>Potrubí z plastových trubek z polypropylenu (PPR) svařovaných polyfuzně PN 20 (SDR 6) D 20 x 3,4</t>
  </si>
  <si>
    <t>655059994</t>
  </si>
  <si>
    <t>5+6+7*2+6*2"cirkulace 1NP</t>
  </si>
  <si>
    <t>12</t>
  </si>
  <si>
    <t>722174023</t>
  </si>
  <si>
    <t>Potrubí z plastových trubek z polypropylenu (PPR) svařovaných polyfuzně PN 20 (SDR 6) D 25 x 4,2</t>
  </si>
  <si>
    <t>-1666562914</t>
  </si>
  <si>
    <t>10+30+26"cirkulace 1NP</t>
  </si>
  <si>
    <t>13</t>
  </si>
  <si>
    <t>722174024</t>
  </si>
  <si>
    <t>Potrubí z plastových trubek z polypropylenu (PPR) svařovaných polyfuzně PN 20 (SDR 6) D 32 x 5,4</t>
  </si>
  <si>
    <t>1778669988</t>
  </si>
  <si>
    <t>5+7*2+6+6*2+7"1NP</t>
  </si>
  <si>
    <t>14</t>
  </si>
  <si>
    <t>722174025</t>
  </si>
  <si>
    <t>Potrubí z plastových trubek z polypropylenu (PPR) svařovaných polyfuzně PN 20 (SDR 6) D 40 x 6,7</t>
  </si>
  <si>
    <t>-921502024</t>
  </si>
  <si>
    <t>722174026</t>
  </si>
  <si>
    <t>Potrubí z plastových trubek z polypropylenu (PPR) svařovaných polyfuzně PN 20 (SDR 6) D 50 x 8,4</t>
  </si>
  <si>
    <t>1073535706</t>
  </si>
  <si>
    <t>722174072</t>
  </si>
  <si>
    <t>Potrubí z plastových trubek z polypropylenu (PPR) svařovaných polyfuzně kompenzační smyčky na potrubí (PPR) D 20 x 3,4</t>
  </si>
  <si>
    <t>kus</t>
  </si>
  <si>
    <t>526231107</t>
  </si>
  <si>
    <t>16*3</t>
  </si>
  <si>
    <t>17</t>
  </si>
  <si>
    <t>722181213</t>
  </si>
  <si>
    <t>Ochrana potrubí termoizolačními trubicemi z pěnového polyetylenu PE přilepenými v příčných a podélných spojích, tloušťky izolace do 6 mm, vnitřního průměru izolace DN přes 32 mm</t>
  </si>
  <si>
    <t>-885385608</t>
  </si>
  <si>
    <t xml:space="preserve">Poznámka k souboru cen:
1. V cenách -1211 až -1256 jsou započteny i náklady na dodání tepelně izolačních trubic. </t>
  </si>
  <si>
    <t>18</t>
  </si>
  <si>
    <t>722181252</t>
  </si>
  <si>
    <t>Ochrana potrubí termoizolačními trubicemi z pěnového polyetylenu PE přilepenými v příčných a podélných spojích, tloušťky izolace přes 20 do 25 mm, vnitřního průměru izolace DN přes 22 do 45 mm</t>
  </si>
  <si>
    <t>-1971194893</t>
  </si>
  <si>
    <t>37+66+44+12</t>
  </si>
  <si>
    <t>19</t>
  </si>
  <si>
    <t>722181253</t>
  </si>
  <si>
    <t>Ochrana potrubí termoizolačními trubicemi z pěnového polyetylenu PE přilepenými v příčných a podélných spojích, tloušťky izolace přes 20 do 25 mm, vnitřního průměru izolace DN přes 45 do 63 mm</t>
  </si>
  <si>
    <t>-1737320322</t>
  </si>
  <si>
    <t>20</t>
  </si>
  <si>
    <t>722190901</t>
  </si>
  <si>
    <t>Opravy ostatní uzavření nebo otevření vodovodního potrubí při opravách včetně vypuštění a napuštění</t>
  </si>
  <si>
    <t>1940606002</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</si>
  <si>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</si>
  <si>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722220242</t>
  </si>
  <si>
    <t>Armatury s jedním závitem přechodové tvarovky PPR, PN 20 (SDR 6) s kovovým závitem vnitřním přechodky s převlečnou maticí D 25 x G 1</t>
  </si>
  <si>
    <t>1907349671</t>
  </si>
  <si>
    <t xml:space="preserve">Poznámka k souboru cen:
1. Cenami -9101 až -9106 nelze oceňovat montáž nástěnek. 2. V cenách –0111 až -0122 je započteno i vyvedení a upevnění výpustek. </t>
  </si>
  <si>
    <t>22</t>
  </si>
  <si>
    <t>722220862</t>
  </si>
  <si>
    <t>Demontáž armatur závitových se dvěma závity přes 3/4 do G 5/4</t>
  </si>
  <si>
    <t>2030592119</t>
  </si>
  <si>
    <t>3*16+2</t>
  </si>
  <si>
    <t>23</t>
  </si>
  <si>
    <t>722230102</t>
  </si>
  <si>
    <t>Armatury se dvěma závity ventily přímé G 3/4</t>
  </si>
  <si>
    <t>-139796661</t>
  </si>
  <si>
    <t>24</t>
  </si>
  <si>
    <t>722230103</t>
  </si>
  <si>
    <t>Armatury se dvěma závity ventily přímé G 1</t>
  </si>
  <si>
    <t>-1197693630</t>
  </si>
  <si>
    <t>3+2</t>
  </si>
  <si>
    <t>25</t>
  </si>
  <si>
    <t>722230114</t>
  </si>
  <si>
    <t>Armatury se dvěma závity ventily přímé s odvodňovacím ventilem G 5/4</t>
  </si>
  <si>
    <t>-1729672527</t>
  </si>
  <si>
    <t>16*2</t>
  </si>
  <si>
    <t>26</t>
  </si>
  <si>
    <t>722240105</t>
  </si>
  <si>
    <t>Armatury z plastických hmot ventily (PPR) přímé DN 50</t>
  </si>
  <si>
    <t>1053295343</t>
  </si>
  <si>
    <t>27</t>
  </si>
  <si>
    <t>722290226</t>
  </si>
  <si>
    <t>Zkoušky, proplach a desinfekce vodovodního potrubí zkoušky těsnosti vodovodního potrubí závitového do DN 50</t>
  </si>
  <si>
    <t>1619223249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</si>
  <si>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</si>
  <si>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44+12+54+37+66+44+12+54</t>
  </si>
  <si>
    <t>28</t>
  </si>
  <si>
    <t>722290234</t>
  </si>
  <si>
    <t>Zkoušky, proplach a desinfekce vodovodního potrubí proplach a desinfekce vodovodního potrubí do DN 80</t>
  </si>
  <si>
    <t>721433351</t>
  </si>
  <si>
    <t>29</t>
  </si>
  <si>
    <t>998722103</t>
  </si>
  <si>
    <t>Přesun hmot pro vnitřní vodovod stanovený z hmotnosti přesunovaného materiálu vodorovná dopravní vzdálenost do 50 m v objektech výšky přes 12 do 24 m</t>
  </si>
  <si>
    <t>-1937520277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</si>
  <si>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</si>
  <si>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</si>
  <si>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</si>
  <si>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30</t>
  </si>
  <si>
    <t>76313581R</t>
  </si>
  <si>
    <t>Demontáž a zpětná montáž podhledu sádrokartonového kazetového na zavěšeném na roštu viditelném - bez výměny dílů</t>
  </si>
  <si>
    <t>1704538085</t>
  </si>
  <si>
    <t xml:space="preserve">Poznámka k souboru cen:
1. V cenách demontáže podhledu -5801 až -5821 jsou započteny náklady na kompletní demontáž podhledu, tj. nosné konstrukce i panelů. </t>
  </si>
  <si>
    <t>2*32</t>
  </si>
  <si>
    <t>02 - Výměna bytových přípojek</t>
  </si>
  <si>
    <t xml:space="preserve">    725 - Zdravotechnika - zařizovací předměty</t>
  </si>
  <si>
    <t>-987832984</t>
  </si>
  <si>
    <t>1624775559</t>
  </si>
  <si>
    <t>0,556*14 'Přepočtené koeficientem množství</t>
  </si>
  <si>
    <t>-1876363566</t>
  </si>
  <si>
    <t>409031576</t>
  </si>
  <si>
    <t>15*4*2</t>
  </si>
  <si>
    <t>722174002</t>
  </si>
  <si>
    <t>Potrubí z plastových trubek z polypropylenu (PPR) svařovaných polyfuzně PN 16 (SDR 7,4) D 20 x 2,8</t>
  </si>
  <si>
    <t>216317457</t>
  </si>
  <si>
    <t>-235567874</t>
  </si>
  <si>
    <t>722220872</t>
  </si>
  <si>
    <t>Demontáž armatur závitových se závitem a šroubením (armatury, odbočky a spojky k naletování) přes 3/8 do G 3/4</t>
  </si>
  <si>
    <t>1558041175</t>
  </si>
  <si>
    <t>725</t>
  </si>
  <si>
    <t>Zdravotechnika - zařizovací předměty</t>
  </si>
  <si>
    <t>725810811</t>
  </si>
  <si>
    <t>Demontáž výtokových ventilů nástěnných</t>
  </si>
  <si>
    <t>130051817</t>
  </si>
  <si>
    <t>15*4</t>
  </si>
  <si>
    <t>725819401</t>
  </si>
  <si>
    <t>Ventily montáž ventilů ostatních typů rohových s připojovací trubičkou G 1/2</t>
  </si>
  <si>
    <t>soubor</t>
  </si>
  <si>
    <t>540567007</t>
  </si>
  <si>
    <t>M</t>
  </si>
  <si>
    <t>551410400</t>
  </si>
  <si>
    <t>ventil rohový mosazný DN 15 1/2"</t>
  </si>
  <si>
    <t>32</t>
  </si>
  <si>
    <t>1619597276</t>
  </si>
  <si>
    <t>725820802</t>
  </si>
  <si>
    <t>Demontáž baterií stojánkových do 1 otvoru</t>
  </si>
  <si>
    <t>-2134255311</t>
  </si>
  <si>
    <t>725821311</t>
  </si>
  <si>
    <t>Baterie dřezové nástěnné pákové s otáčivým kulatým ústím a délkou ramínka 200 mm</t>
  </si>
  <si>
    <t>199594603</t>
  </si>
  <si>
    <t xml:space="preserve">Poznámka k souboru cen:
1. V ceně -1422 není započten napájecí zdroj. </t>
  </si>
  <si>
    <t>725840850</t>
  </si>
  <si>
    <t>Demontáž baterií sprchových diferenciálních T 1954 do G 3/4 x 1</t>
  </si>
  <si>
    <t>1188575290</t>
  </si>
  <si>
    <t>725841311</t>
  </si>
  <si>
    <t>Baterie sprchové nástěnné pákové</t>
  </si>
  <si>
    <t>1573293973</t>
  </si>
  <si>
    <t xml:space="preserve">Poznámka k souboru cen:
1. V cenách –1353-54, -1414 není započten napájecí zdroj. </t>
  </si>
  <si>
    <t>998725103</t>
  </si>
  <si>
    <t>Přesun hmot pro zařizovací předměty stanovený z hmotnosti přesunovaného materiálu vodorovná dopravní vzdálenost do 50 m v objektech výšky přes 12 do 24 m</t>
  </si>
  <si>
    <t>-514086023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</si>
  <si>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</si>
  <si>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03 - Výměna stoupaček</t>
  </si>
  <si>
    <t xml:space="preserve">    3 - Svislé a kompletní konstrukce</t>
  </si>
  <si>
    <t xml:space="preserve">    6 - Úpravy povrchů, podlahy a osazování výplní</t>
  </si>
  <si>
    <t xml:space="preserve">    781 - Dokončovací práce - obklady</t>
  </si>
  <si>
    <t xml:space="preserve">    784 - Dokončovací práce - malby a tapety</t>
  </si>
  <si>
    <t>Svislé a kompletní konstrukce</t>
  </si>
  <si>
    <t>340238211</t>
  </si>
  <si>
    <t>Zazdívka otvorů v příčkách nebo stěnách plochy přes 0,25 m2 do 1 m2 cihlami pálenými, tl. do 100 mm</t>
  </si>
  <si>
    <t>172628303</t>
  </si>
  <si>
    <t>0,6*0,9*14</t>
  </si>
  <si>
    <t>Úpravy povrchů, podlahy a osazování výplní</t>
  </si>
  <si>
    <t>612325223</t>
  </si>
  <si>
    <t>Vápenocementová nebo vápenná omítka jednotlivých malých ploch štuková na stěnách, plochy jednotlivě přes 0,25 do 1 m2</t>
  </si>
  <si>
    <t>55977939</t>
  </si>
  <si>
    <t>2145274296</t>
  </si>
  <si>
    <t>971035521</t>
  </si>
  <si>
    <t>Vybourání otvorů ve zdivu základovém nebo nadzákladovém z cihel, tvárnic, příčkovek z cihel pálených na maltu cementovou plochy do 1 m2, tl. do 100 mm</t>
  </si>
  <si>
    <t>1922105920</t>
  </si>
  <si>
    <t>2033101706</t>
  </si>
  <si>
    <t>-155978982</t>
  </si>
  <si>
    <t>-775771964</t>
  </si>
  <si>
    <t>1,776*14 'Přepočtené koeficientem množství</t>
  </si>
  <si>
    <t>-1840739312</t>
  </si>
  <si>
    <t>-1526254273</t>
  </si>
  <si>
    <t>16*14*3"byty stoupačky</t>
  </si>
  <si>
    <t>-1541904977</t>
  </si>
  <si>
    <t>16*1*4*1+13+4"odbočky byty studená</t>
  </si>
  <si>
    <t>330323734</t>
  </si>
  <si>
    <t>16*14"stoup. S</t>
  </si>
  <si>
    <t>1509313976</t>
  </si>
  <si>
    <t>16*14"cirkulace stoupačky</t>
  </si>
  <si>
    <t>16*1*4*1+4"odbočky byty teplá + cirkulace</t>
  </si>
  <si>
    <t>-30742868</t>
  </si>
  <si>
    <t>16*14"stoupačky T</t>
  </si>
  <si>
    <t>1330627326</t>
  </si>
  <si>
    <t>722174074</t>
  </si>
  <si>
    <t>Potrubí z plastových trubek z polypropylenu (PPR) svařovaných polyfuzně kompenzační smyčky na potrubí (PPR) D 32 x 5,4</t>
  </si>
  <si>
    <t>153548724</t>
  </si>
  <si>
    <t>722181123</t>
  </si>
  <si>
    <t>Ochrana potrubí zvuk tlumícími objímkami DN do 25 mm</t>
  </si>
  <si>
    <t>-281600160</t>
  </si>
  <si>
    <t>16*14/2</t>
  </si>
  <si>
    <t>722181126</t>
  </si>
  <si>
    <t>Ochrana potrubí zvuk tlumícími objímkami DN přes 25 do 50 mm</t>
  </si>
  <si>
    <t>-468530757</t>
  </si>
  <si>
    <t>16*14/2*2</t>
  </si>
  <si>
    <t>722181212</t>
  </si>
  <si>
    <t>Ochrana potrubí termoizolačními trubicemi z pěnového polyetylenu PE přilepenými v příčných a podélných spojích, tloušťky izolace do 6 mm, vnitřního průměru izolace DN přes 22 do 32 mm</t>
  </si>
  <si>
    <t>1987052291</t>
  </si>
  <si>
    <t>-346254912</t>
  </si>
  <si>
    <t>224</t>
  </si>
  <si>
    <t>1018310065</t>
  </si>
  <si>
    <t>292+224</t>
  </si>
  <si>
    <t>-26604690</t>
  </si>
  <si>
    <t>722220241</t>
  </si>
  <si>
    <t>Armatury s jedním závitem přechodové tvarovky PPR, PN 20 (SDR 6) s kovovým závitem vnitřním přechodky s převlečnou maticí D 20 x G 3/4</t>
  </si>
  <si>
    <t>-1070035692</t>
  </si>
  <si>
    <t>16*2*4</t>
  </si>
  <si>
    <t>722220861</t>
  </si>
  <si>
    <t>Demontáž armatur závitových se dvěma závity do G 3/4</t>
  </si>
  <si>
    <t>91640636</t>
  </si>
  <si>
    <t>722240122</t>
  </si>
  <si>
    <t>Armatury z plastických hmot kohouty (PPR) kulové DN 20</t>
  </si>
  <si>
    <t>1716652691</t>
  </si>
  <si>
    <t>985798505</t>
  </si>
  <si>
    <t>81+224+292+224</t>
  </si>
  <si>
    <t>689547078</t>
  </si>
  <si>
    <t>-285182266</t>
  </si>
  <si>
    <t>725210821</t>
  </si>
  <si>
    <t>Demontáž umyvadel bez výtokových armatur umyvadel</t>
  </si>
  <si>
    <t>-1365936695</t>
  </si>
  <si>
    <t>725219102</t>
  </si>
  <si>
    <t>Umyvadla montáž umyvadel ostatních typů na šrouby do zdiva</t>
  </si>
  <si>
    <t>-1108168572</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</si>
  <si>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</si>
  <si>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1867367355</t>
  </si>
  <si>
    <t>31</t>
  </si>
  <si>
    <t>268574661</t>
  </si>
  <si>
    <t>725822611</t>
  </si>
  <si>
    <t>Baterie umyvadlové stojánkové pákové bez výpusti</t>
  </si>
  <si>
    <t>1173076869</t>
  </si>
  <si>
    <t xml:space="preserve">Poznámka k souboru cen:
1. V cenách –2654, 56, -9101-9202 není započten napájecí zdroj. </t>
  </si>
  <si>
    <t>33</t>
  </si>
  <si>
    <t>763121411</t>
  </si>
  <si>
    <t>Stěna předsazená ze sádrokartonových desek s nosnou konstrukcí z ocelových profilů CW, UW jednoduše opláštěná deskou standardní A tl. 12,5 mm, bez TI, EI 15 stěna tl. 62,5 mm, profil 50</t>
  </si>
  <si>
    <t>-682863477</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</si>
  <si>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</si>
  <si>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3*1*2"kanceláře</t>
  </si>
  <si>
    <t>781</t>
  </si>
  <si>
    <t>Dokončovací práce - obklady</t>
  </si>
  <si>
    <t>34</t>
  </si>
  <si>
    <t>781414112</t>
  </si>
  <si>
    <t>Montáž obkladů vnitřních stěn z obkladaček a dekorů (listel) pórovinových lepených flexibilním lepidlem z obkladaček pravoúhlých přes 22 do 25 ks/m2</t>
  </si>
  <si>
    <t>-1597085706</t>
  </si>
  <si>
    <t>2*1*2</t>
  </si>
  <si>
    <t>35</t>
  </si>
  <si>
    <t>597610390</t>
  </si>
  <si>
    <t>obkládačky keramické koupelnové (bílé i barevné) 20 x 25 x 0,68 cm I. j.</t>
  </si>
  <si>
    <t>-930825950</t>
  </si>
  <si>
    <t>4*1,1 'Přepočtené koeficientem množství</t>
  </si>
  <si>
    <t>784</t>
  </si>
  <si>
    <t>Dokončovací práce - malby a tapety</t>
  </si>
  <si>
    <t>36</t>
  </si>
  <si>
    <t>784221101</t>
  </si>
  <si>
    <t>Malby z malířských směsí otěruvzdorných za sucha dvojnásobné, bílé za sucha otěruvzdorné dobře v místnostech výšky do 3,80 m</t>
  </si>
  <si>
    <t>-1948956803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</si>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</sst>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8"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2"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5" fillId="0" borderId="0" xfId="0" applyFont="1" applyBorder="1" applyAlignment="1" applyProtection="1">
      <alignment horizontal="left" vertical="center"/>
      <protection/>
    </xf>
    <xf numFmtId="0" fontId="36" fillId="0" borderId="0" xfId="0" applyFont="1" applyBorder="1" applyAlignment="1" applyProtection="1">
      <alignment vertical="center" wrapText="1"/>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0" xfId="0" applyFont="1" applyBorder="1" applyAlignment="1" applyProtection="1">
      <alignment horizontal="lef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28"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protection locked="0"/>
    </xf>
    <xf numFmtId="0" fontId="28"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AG52" sqref="AG52:AM52"/>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27"/>
      <c r="AS2" s="327"/>
      <c r="AT2" s="327"/>
      <c r="AU2" s="327"/>
      <c r="AV2" s="327"/>
      <c r="AW2" s="327"/>
      <c r="AX2" s="327"/>
      <c r="AY2" s="327"/>
      <c r="AZ2" s="327"/>
      <c r="BA2" s="327"/>
      <c r="BB2" s="327"/>
      <c r="BC2" s="327"/>
      <c r="BD2" s="327"/>
      <c r="BE2" s="327"/>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56" t="s">
        <v>16</v>
      </c>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27"/>
      <c r="AQ5" s="29"/>
      <c r="BE5" s="354" t="s">
        <v>17</v>
      </c>
      <c r="BS5" s="22" t="s">
        <v>8</v>
      </c>
    </row>
    <row r="6" spans="2:71" ht="36.95" customHeight="1">
      <c r="B6" s="26"/>
      <c r="C6" s="27"/>
      <c r="D6" s="34" t="s">
        <v>18</v>
      </c>
      <c r="E6" s="27"/>
      <c r="F6" s="27"/>
      <c r="G6" s="27"/>
      <c r="H6" s="27"/>
      <c r="I6" s="27"/>
      <c r="J6" s="27"/>
      <c r="K6" s="358" t="s">
        <v>19</v>
      </c>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27"/>
      <c r="AQ6" s="29"/>
      <c r="BE6" s="355"/>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55"/>
      <c r="BS7" s="22" t="s">
        <v>8</v>
      </c>
    </row>
    <row r="8" spans="2:71"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55"/>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55"/>
      <c r="BS9" s="22" t="s">
        <v>8</v>
      </c>
    </row>
    <row r="10" spans="2:71"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21</v>
      </c>
      <c r="AO10" s="27"/>
      <c r="AP10" s="27"/>
      <c r="AQ10" s="29"/>
      <c r="BE10" s="355"/>
      <c r="BS10" s="22" t="s">
        <v>8</v>
      </c>
    </row>
    <row r="11" spans="2:71" ht="18.4"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30</v>
      </c>
      <c r="AL11" s="27"/>
      <c r="AM11" s="27"/>
      <c r="AN11" s="33" t="s">
        <v>21</v>
      </c>
      <c r="AO11" s="27"/>
      <c r="AP11" s="27"/>
      <c r="AQ11" s="29"/>
      <c r="BE11" s="355"/>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55"/>
      <c r="BS12" s="22" t="s">
        <v>8</v>
      </c>
    </row>
    <row r="13" spans="2:71" ht="14.45" customHeight="1">
      <c r="B13" s="26"/>
      <c r="C13" s="27"/>
      <c r="D13" s="35"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32</v>
      </c>
      <c r="AO13" s="27"/>
      <c r="AP13" s="27"/>
      <c r="AQ13" s="29"/>
      <c r="BE13" s="355"/>
      <c r="BS13" s="22" t="s">
        <v>8</v>
      </c>
    </row>
    <row r="14" spans="2:71" ht="15">
      <c r="B14" s="26"/>
      <c r="C14" s="27"/>
      <c r="D14" s="27"/>
      <c r="E14" s="359" t="s">
        <v>32</v>
      </c>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5" t="s">
        <v>30</v>
      </c>
      <c r="AL14" s="27"/>
      <c r="AM14" s="27"/>
      <c r="AN14" s="37" t="s">
        <v>32</v>
      </c>
      <c r="AO14" s="27"/>
      <c r="AP14" s="27"/>
      <c r="AQ14" s="29"/>
      <c r="BE14" s="355"/>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55"/>
      <c r="BS15" s="22" t="s">
        <v>6</v>
      </c>
    </row>
    <row r="16" spans="2:71" ht="14.45" customHeight="1">
      <c r="B16" s="26"/>
      <c r="C16" s="27"/>
      <c r="D16" s="35"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21</v>
      </c>
      <c r="AO16" s="27"/>
      <c r="AP16" s="27"/>
      <c r="AQ16" s="29"/>
      <c r="BE16" s="355"/>
      <c r="BS16" s="22" t="s">
        <v>6</v>
      </c>
    </row>
    <row r="17" spans="2:71" ht="18.4" customHeight="1">
      <c r="B17" s="26"/>
      <c r="C17" s="27"/>
      <c r="D17" s="27"/>
      <c r="E17" s="33" t="s">
        <v>34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30</v>
      </c>
      <c r="AL17" s="27"/>
      <c r="AM17" s="27"/>
      <c r="AN17" s="33" t="s">
        <v>21</v>
      </c>
      <c r="AO17" s="27"/>
      <c r="AP17" s="27"/>
      <c r="AQ17" s="29"/>
      <c r="BE17" s="355"/>
      <c r="BS17" s="22" t="s">
        <v>35</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55"/>
      <c r="BS18" s="22" t="s">
        <v>8</v>
      </c>
    </row>
    <row r="19" spans="2:71" ht="14.45" customHeight="1">
      <c r="B19" s="26"/>
      <c r="C19" s="27"/>
      <c r="D19" s="35" t="s">
        <v>36</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55"/>
      <c r="BS19" s="22" t="s">
        <v>8</v>
      </c>
    </row>
    <row r="20" spans="2:71" ht="56.45" customHeight="1">
      <c r="B20" s="26"/>
      <c r="C20" s="27"/>
      <c r="D20" s="27"/>
      <c r="E20" s="361" t="s">
        <v>37</v>
      </c>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27"/>
      <c r="AP20" s="27"/>
      <c r="AQ20" s="29"/>
      <c r="BE20" s="355"/>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55"/>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55"/>
    </row>
    <row r="23" spans="2:57" s="1" customFormat="1" ht="25.9" customHeight="1">
      <c r="B23" s="39"/>
      <c r="C23" s="40"/>
      <c r="D23" s="41" t="s">
        <v>38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62">
        <f>ROUND(AG51,2)</f>
        <v>0</v>
      </c>
      <c r="AL23" s="363"/>
      <c r="AM23" s="363"/>
      <c r="AN23" s="363"/>
      <c r="AO23" s="363"/>
      <c r="AP23" s="40"/>
      <c r="AQ23" s="43"/>
      <c r="BE23" s="355"/>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55"/>
    </row>
    <row r="25" spans="2:57" s="1" customFormat="1" ht="13.5">
      <c r="B25" s="39"/>
      <c r="C25" s="40"/>
      <c r="D25" s="40"/>
      <c r="E25" s="40"/>
      <c r="F25" s="40"/>
      <c r="G25" s="40"/>
      <c r="H25" s="40"/>
      <c r="I25" s="40"/>
      <c r="J25" s="40"/>
      <c r="K25" s="40"/>
      <c r="L25" s="364" t="s">
        <v>39</v>
      </c>
      <c r="M25" s="364"/>
      <c r="N25" s="364"/>
      <c r="O25" s="364"/>
      <c r="P25" s="40"/>
      <c r="Q25" s="40"/>
      <c r="R25" s="40"/>
      <c r="S25" s="40"/>
      <c r="T25" s="40"/>
      <c r="U25" s="40"/>
      <c r="V25" s="40"/>
      <c r="W25" s="364" t="s">
        <v>40</v>
      </c>
      <c r="X25" s="364"/>
      <c r="Y25" s="364"/>
      <c r="Z25" s="364"/>
      <c r="AA25" s="364"/>
      <c r="AB25" s="364"/>
      <c r="AC25" s="364"/>
      <c r="AD25" s="364"/>
      <c r="AE25" s="364"/>
      <c r="AF25" s="40"/>
      <c r="AG25" s="40"/>
      <c r="AH25" s="40"/>
      <c r="AI25" s="40"/>
      <c r="AJ25" s="40"/>
      <c r="AK25" s="364" t="s">
        <v>41</v>
      </c>
      <c r="AL25" s="364"/>
      <c r="AM25" s="364"/>
      <c r="AN25" s="364"/>
      <c r="AO25" s="364"/>
      <c r="AP25" s="40"/>
      <c r="AQ25" s="43"/>
      <c r="BE25" s="355"/>
    </row>
    <row r="26" spans="2:57" s="2" customFormat="1" ht="14.45" customHeight="1">
      <c r="B26" s="45"/>
      <c r="C26" s="46"/>
      <c r="D26" s="47" t="s">
        <v>42</v>
      </c>
      <c r="E26" s="46"/>
      <c r="F26" s="47" t="s">
        <v>43</v>
      </c>
      <c r="G26" s="46"/>
      <c r="H26" s="46"/>
      <c r="I26" s="46"/>
      <c r="J26" s="46"/>
      <c r="K26" s="46"/>
      <c r="L26" s="347">
        <v>0.21</v>
      </c>
      <c r="M26" s="348"/>
      <c r="N26" s="348"/>
      <c r="O26" s="348"/>
      <c r="P26" s="46"/>
      <c r="Q26" s="46"/>
      <c r="R26" s="46"/>
      <c r="S26" s="46"/>
      <c r="T26" s="46"/>
      <c r="U26" s="46"/>
      <c r="V26" s="46"/>
      <c r="W26" s="349">
        <f>ROUND(AZ51,2)</f>
        <v>0</v>
      </c>
      <c r="X26" s="348"/>
      <c r="Y26" s="348"/>
      <c r="Z26" s="348"/>
      <c r="AA26" s="348"/>
      <c r="AB26" s="348"/>
      <c r="AC26" s="348"/>
      <c r="AD26" s="348"/>
      <c r="AE26" s="348"/>
      <c r="AF26" s="46"/>
      <c r="AG26" s="46"/>
      <c r="AH26" s="46"/>
      <c r="AI26" s="46"/>
      <c r="AJ26" s="46"/>
      <c r="AK26" s="349">
        <f>ROUND(AV51,2)</f>
        <v>0</v>
      </c>
      <c r="AL26" s="348"/>
      <c r="AM26" s="348"/>
      <c r="AN26" s="348"/>
      <c r="AO26" s="348"/>
      <c r="AP26" s="46"/>
      <c r="AQ26" s="48"/>
      <c r="BE26" s="355"/>
    </row>
    <row r="27" spans="2:57" s="2" customFormat="1" ht="14.45" customHeight="1">
      <c r="B27" s="45"/>
      <c r="C27" s="46"/>
      <c r="D27" s="46"/>
      <c r="E27" s="46"/>
      <c r="F27" s="47" t="s">
        <v>44</v>
      </c>
      <c r="G27" s="46"/>
      <c r="H27" s="46"/>
      <c r="I27" s="46"/>
      <c r="J27" s="46"/>
      <c r="K27" s="46"/>
      <c r="L27" s="347">
        <v>0.15</v>
      </c>
      <c r="M27" s="348"/>
      <c r="N27" s="348"/>
      <c r="O27" s="348"/>
      <c r="P27" s="46"/>
      <c r="Q27" s="46"/>
      <c r="R27" s="46"/>
      <c r="S27" s="46"/>
      <c r="T27" s="46"/>
      <c r="U27" s="46"/>
      <c r="V27" s="46"/>
      <c r="W27" s="349">
        <f>ROUND(BA51,2)</f>
        <v>0</v>
      </c>
      <c r="X27" s="348"/>
      <c r="Y27" s="348"/>
      <c r="Z27" s="348"/>
      <c r="AA27" s="348"/>
      <c r="AB27" s="348"/>
      <c r="AC27" s="348"/>
      <c r="AD27" s="348"/>
      <c r="AE27" s="348"/>
      <c r="AF27" s="46"/>
      <c r="AG27" s="46"/>
      <c r="AH27" s="46"/>
      <c r="AI27" s="46"/>
      <c r="AJ27" s="46"/>
      <c r="AK27" s="349">
        <f>ROUND(AW51,2)</f>
        <v>0</v>
      </c>
      <c r="AL27" s="348"/>
      <c r="AM27" s="348"/>
      <c r="AN27" s="348"/>
      <c r="AO27" s="348"/>
      <c r="AP27" s="46"/>
      <c r="AQ27" s="48"/>
      <c r="BE27" s="355"/>
    </row>
    <row r="28" spans="2:57" s="2" customFormat="1" ht="14.45" customHeight="1" hidden="1">
      <c r="B28" s="45"/>
      <c r="C28" s="46"/>
      <c r="D28" s="46"/>
      <c r="E28" s="46"/>
      <c r="F28" s="47" t="s">
        <v>45</v>
      </c>
      <c r="G28" s="46"/>
      <c r="H28" s="46"/>
      <c r="I28" s="46"/>
      <c r="J28" s="46"/>
      <c r="K28" s="46"/>
      <c r="L28" s="347">
        <v>0.21</v>
      </c>
      <c r="M28" s="348"/>
      <c r="N28" s="348"/>
      <c r="O28" s="348"/>
      <c r="P28" s="46"/>
      <c r="Q28" s="46"/>
      <c r="R28" s="46"/>
      <c r="S28" s="46"/>
      <c r="T28" s="46"/>
      <c r="U28" s="46"/>
      <c r="V28" s="46"/>
      <c r="W28" s="349">
        <f>ROUND(BB51,2)</f>
        <v>0</v>
      </c>
      <c r="X28" s="348"/>
      <c r="Y28" s="348"/>
      <c r="Z28" s="348"/>
      <c r="AA28" s="348"/>
      <c r="AB28" s="348"/>
      <c r="AC28" s="348"/>
      <c r="AD28" s="348"/>
      <c r="AE28" s="348"/>
      <c r="AF28" s="46"/>
      <c r="AG28" s="46"/>
      <c r="AH28" s="46"/>
      <c r="AI28" s="46"/>
      <c r="AJ28" s="46"/>
      <c r="AK28" s="349">
        <v>0</v>
      </c>
      <c r="AL28" s="348"/>
      <c r="AM28" s="348"/>
      <c r="AN28" s="348"/>
      <c r="AO28" s="348"/>
      <c r="AP28" s="46"/>
      <c r="AQ28" s="48"/>
      <c r="BE28" s="355"/>
    </row>
    <row r="29" spans="2:57" s="2" customFormat="1" ht="14.45" customHeight="1" hidden="1">
      <c r="B29" s="45"/>
      <c r="C29" s="46"/>
      <c r="D29" s="46"/>
      <c r="E29" s="46"/>
      <c r="F29" s="47" t="s">
        <v>46</v>
      </c>
      <c r="G29" s="46"/>
      <c r="H29" s="46"/>
      <c r="I29" s="46"/>
      <c r="J29" s="46"/>
      <c r="K29" s="46"/>
      <c r="L29" s="347">
        <v>0.15</v>
      </c>
      <c r="M29" s="348"/>
      <c r="N29" s="348"/>
      <c r="O29" s="348"/>
      <c r="P29" s="46"/>
      <c r="Q29" s="46"/>
      <c r="R29" s="46"/>
      <c r="S29" s="46"/>
      <c r="T29" s="46"/>
      <c r="U29" s="46"/>
      <c r="V29" s="46"/>
      <c r="W29" s="349">
        <f>ROUND(BC51,2)</f>
        <v>0</v>
      </c>
      <c r="X29" s="348"/>
      <c r="Y29" s="348"/>
      <c r="Z29" s="348"/>
      <c r="AA29" s="348"/>
      <c r="AB29" s="348"/>
      <c r="AC29" s="348"/>
      <c r="AD29" s="348"/>
      <c r="AE29" s="348"/>
      <c r="AF29" s="46"/>
      <c r="AG29" s="46"/>
      <c r="AH29" s="46"/>
      <c r="AI29" s="46"/>
      <c r="AJ29" s="46"/>
      <c r="AK29" s="349">
        <v>0</v>
      </c>
      <c r="AL29" s="348"/>
      <c r="AM29" s="348"/>
      <c r="AN29" s="348"/>
      <c r="AO29" s="348"/>
      <c r="AP29" s="46"/>
      <c r="AQ29" s="48"/>
      <c r="BE29" s="355"/>
    </row>
    <row r="30" spans="2:57" s="2" customFormat="1" ht="14.45" customHeight="1" hidden="1">
      <c r="B30" s="45"/>
      <c r="C30" s="46"/>
      <c r="D30" s="46"/>
      <c r="E30" s="46"/>
      <c r="F30" s="47" t="s">
        <v>47</v>
      </c>
      <c r="G30" s="46"/>
      <c r="H30" s="46"/>
      <c r="I30" s="46"/>
      <c r="J30" s="46"/>
      <c r="K30" s="46"/>
      <c r="L30" s="347">
        <v>0</v>
      </c>
      <c r="M30" s="348"/>
      <c r="N30" s="348"/>
      <c r="O30" s="348"/>
      <c r="P30" s="46"/>
      <c r="Q30" s="46"/>
      <c r="R30" s="46"/>
      <c r="S30" s="46"/>
      <c r="T30" s="46"/>
      <c r="U30" s="46"/>
      <c r="V30" s="46"/>
      <c r="W30" s="349">
        <f>ROUND(BD51,2)</f>
        <v>0</v>
      </c>
      <c r="X30" s="348"/>
      <c r="Y30" s="348"/>
      <c r="Z30" s="348"/>
      <c r="AA30" s="348"/>
      <c r="AB30" s="348"/>
      <c r="AC30" s="348"/>
      <c r="AD30" s="348"/>
      <c r="AE30" s="348"/>
      <c r="AF30" s="46"/>
      <c r="AG30" s="46"/>
      <c r="AH30" s="46"/>
      <c r="AI30" s="46"/>
      <c r="AJ30" s="46"/>
      <c r="AK30" s="349">
        <v>0</v>
      </c>
      <c r="AL30" s="348"/>
      <c r="AM30" s="348"/>
      <c r="AN30" s="348"/>
      <c r="AO30" s="348"/>
      <c r="AP30" s="46"/>
      <c r="AQ30" s="48"/>
      <c r="BE30" s="355"/>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55"/>
    </row>
    <row r="32" spans="2:57" s="1" customFormat="1" ht="25.9" customHeight="1">
      <c r="B32" s="39"/>
      <c r="C32" s="49"/>
      <c r="D32" s="50" t="s">
        <v>48</v>
      </c>
      <c r="E32" s="51"/>
      <c r="F32" s="51"/>
      <c r="G32" s="51"/>
      <c r="H32" s="51"/>
      <c r="I32" s="51"/>
      <c r="J32" s="51"/>
      <c r="K32" s="51"/>
      <c r="L32" s="51"/>
      <c r="M32" s="51"/>
      <c r="N32" s="51"/>
      <c r="O32" s="51"/>
      <c r="P32" s="51"/>
      <c r="Q32" s="51"/>
      <c r="R32" s="51"/>
      <c r="S32" s="51"/>
      <c r="T32" s="52" t="s">
        <v>49</v>
      </c>
      <c r="U32" s="51"/>
      <c r="V32" s="51"/>
      <c r="W32" s="51"/>
      <c r="X32" s="350" t="s">
        <v>50</v>
      </c>
      <c r="Y32" s="351"/>
      <c r="Z32" s="351"/>
      <c r="AA32" s="351"/>
      <c r="AB32" s="351"/>
      <c r="AC32" s="51"/>
      <c r="AD32" s="51"/>
      <c r="AE32" s="51"/>
      <c r="AF32" s="51"/>
      <c r="AG32" s="51"/>
      <c r="AH32" s="51"/>
      <c r="AI32" s="51"/>
      <c r="AJ32" s="51"/>
      <c r="AK32" s="352">
        <f>SUM(AK23:AK30)</f>
        <v>0</v>
      </c>
      <c r="AL32" s="351"/>
      <c r="AM32" s="351"/>
      <c r="AN32" s="351"/>
      <c r="AO32" s="353"/>
      <c r="AP32" s="49"/>
      <c r="AQ32" s="53"/>
      <c r="BE32" s="355"/>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51</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20170221</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33" t="str">
        <f>K6</f>
        <v>Ubytovna Severní 755</v>
      </c>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23</v>
      </c>
      <c r="D44" s="61"/>
      <c r="E44" s="61"/>
      <c r="F44" s="61"/>
      <c r="G44" s="61"/>
      <c r="H44" s="61"/>
      <c r="I44" s="61"/>
      <c r="J44" s="61"/>
      <c r="K44" s="61"/>
      <c r="L44" s="70" t="str">
        <f>IF(K8="","",K8)</f>
        <v>Nový Bor</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35" t="str">
        <f>IF(AN8="","",AN8)</f>
        <v>21. 2. 2017</v>
      </c>
      <c r="AN44" s="335"/>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27</v>
      </c>
      <c r="D46" s="61"/>
      <c r="E46" s="61"/>
      <c r="F46" s="61"/>
      <c r="G46" s="61"/>
      <c r="H46" s="61"/>
      <c r="I46" s="61"/>
      <c r="J46" s="61"/>
      <c r="K46" s="61"/>
      <c r="L46" s="64" t="str">
        <f>IF(E11="","",E11)</f>
        <v>NOBIS</v>
      </c>
      <c r="M46" s="61"/>
      <c r="N46" s="61"/>
      <c r="O46" s="61"/>
      <c r="P46" s="61"/>
      <c r="Q46" s="61"/>
      <c r="R46" s="61"/>
      <c r="S46" s="61"/>
      <c r="T46" s="61"/>
      <c r="U46" s="61"/>
      <c r="V46" s="61"/>
      <c r="W46" s="61"/>
      <c r="X46" s="61"/>
      <c r="Y46" s="61"/>
      <c r="Z46" s="61"/>
      <c r="AA46" s="61"/>
      <c r="AB46" s="61"/>
      <c r="AC46" s="61"/>
      <c r="AD46" s="61"/>
      <c r="AE46" s="61"/>
      <c r="AF46" s="61"/>
      <c r="AG46" s="61"/>
      <c r="AH46" s="61"/>
      <c r="AI46" s="63" t="s">
        <v>33</v>
      </c>
      <c r="AJ46" s="61"/>
      <c r="AK46" s="61"/>
      <c r="AL46" s="61"/>
      <c r="AM46" s="336" t="str">
        <f>IF(E17="","",E17)</f>
        <v xml:space="preserve"> </v>
      </c>
      <c r="AN46" s="336"/>
      <c r="AO46" s="336"/>
      <c r="AP46" s="336"/>
      <c r="AQ46" s="61"/>
      <c r="AR46" s="59"/>
      <c r="AS46" s="337" t="s">
        <v>52</v>
      </c>
      <c r="AT46" s="338"/>
      <c r="AU46" s="72"/>
      <c r="AV46" s="72"/>
      <c r="AW46" s="72"/>
      <c r="AX46" s="72"/>
      <c r="AY46" s="72"/>
      <c r="AZ46" s="72"/>
      <c r="BA46" s="72"/>
      <c r="BB46" s="72"/>
      <c r="BC46" s="72"/>
      <c r="BD46" s="73"/>
    </row>
    <row r="47" spans="2:56" s="1" customFormat="1" ht="15">
      <c r="B47" s="39"/>
      <c r="C47" s="63" t="s">
        <v>31</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39"/>
      <c r="AT47" s="340"/>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1"/>
      <c r="AT48" s="342"/>
      <c r="AU48" s="40"/>
      <c r="AV48" s="40"/>
      <c r="AW48" s="40"/>
      <c r="AX48" s="40"/>
      <c r="AY48" s="40"/>
      <c r="AZ48" s="40"/>
      <c r="BA48" s="40"/>
      <c r="BB48" s="40"/>
      <c r="BC48" s="40"/>
      <c r="BD48" s="76"/>
    </row>
    <row r="49" spans="2:56" s="1" customFormat="1" ht="29.25" customHeight="1">
      <c r="B49" s="39"/>
      <c r="C49" s="343" t="s">
        <v>53</v>
      </c>
      <c r="D49" s="344"/>
      <c r="E49" s="344"/>
      <c r="F49" s="344"/>
      <c r="G49" s="344"/>
      <c r="H49" s="77"/>
      <c r="I49" s="345" t="s">
        <v>54</v>
      </c>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6" t="s">
        <v>55</v>
      </c>
      <c r="AH49" s="344"/>
      <c r="AI49" s="344"/>
      <c r="AJ49" s="344"/>
      <c r="AK49" s="344"/>
      <c r="AL49" s="344"/>
      <c r="AM49" s="344"/>
      <c r="AN49" s="345" t="s">
        <v>56</v>
      </c>
      <c r="AO49" s="344"/>
      <c r="AP49" s="344"/>
      <c r="AQ49" s="78" t="s">
        <v>57</v>
      </c>
      <c r="AR49" s="59"/>
      <c r="AS49" s="79" t="s">
        <v>58</v>
      </c>
      <c r="AT49" s="80" t="s">
        <v>59</v>
      </c>
      <c r="AU49" s="80" t="s">
        <v>60</v>
      </c>
      <c r="AV49" s="80" t="s">
        <v>61</v>
      </c>
      <c r="AW49" s="80" t="s">
        <v>62</v>
      </c>
      <c r="AX49" s="80" t="s">
        <v>63</v>
      </c>
      <c r="AY49" s="80" t="s">
        <v>64</v>
      </c>
      <c r="AZ49" s="80" t="s">
        <v>65</v>
      </c>
      <c r="BA49" s="80" t="s">
        <v>66</v>
      </c>
      <c r="BB49" s="80" t="s">
        <v>67</v>
      </c>
      <c r="BC49" s="80" t="s">
        <v>68</v>
      </c>
      <c r="BD49" s="81" t="s">
        <v>69</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70</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31">
        <f>ROUND(SUM(AG52:AG54),2)</f>
        <v>0</v>
      </c>
      <c r="AH51" s="331"/>
      <c r="AI51" s="331"/>
      <c r="AJ51" s="331"/>
      <c r="AK51" s="331"/>
      <c r="AL51" s="331"/>
      <c r="AM51" s="331"/>
      <c r="AN51" s="332">
        <f>SUM(AG51,AT51)</f>
        <v>0</v>
      </c>
      <c r="AO51" s="332"/>
      <c r="AP51" s="332"/>
      <c r="AQ51" s="87" t="s">
        <v>21</v>
      </c>
      <c r="AR51" s="69"/>
      <c r="AS51" s="88">
        <f>ROUND(SUM(AS52:AS54),2)</f>
        <v>0</v>
      </c>
      <c r="AT51" s="89">
        <f>ROUND(SUM(AV51:AW51),2)</f>
        <v>0</v>
      </c>
      <c r="AU51" s="90">
        <f>ROUND(SUM(AU52:AU54),5)</f>
        <v>0</v>
      </c>
      <c r="AV51" s="89">
        <f>ROUND(AZ51*L26,2)</f>
        <v>0</v>
      </c>
      <c r="AW51" s="89">
        <f>ROUND(BA51*L27,2)</f>
        <v>0</v>
      </c>
      <c r="AX51" s="89">
        <f>ROUND(BB51*L26,2)</f>
        <v>0</v>
      </c>
      <c r="AY51" s="89">
        <f>ROUND(BC51*L27,2)</f>
        <v>0</v>
      </c>
      <c r="AZ51" s="89">
        <f>ROUND(SUM(AZ52:AZ54),2)</f>
        <v>0</v>
      </c>
      <c r="BA51" s="89">
        <f>ROUND(SUM(BA52:BA54),2)</f>
        <v>0</v>
      </c>
      <c r="BB51" s="89">
        <f>ROUND(SUM(BB52:BB54),2)</f>
        <v>0</v>
      </c>
      <c r="BC51" s="89">
        <f>ROUND(SUM(BC52:BC54),2)</f>
        <v>0</v>
      </c>
      <c r="BD51" s="91">
        <f>ROUND(SUM(BD52:BD54),2)</f>
        <v>0</v>
      </c>
      <c r="BS51" s="92" t="s">
        <v>71</v>
      </c>
      <c r="BT51" s="92" t="s">
        <v>72</v>
      </c>
      <c r="BU51" s="93" t="s">
        <v>73</v>
      </c>
      <c r="BV51" s="92" t="s">
        <v>74</v>
      </c>
      <c r="BW51" s="92" t="s">
        <v>7</v>
      </c>
      <c r="BX51" s="92" t="s">
        <v>75</v>
      </c>
      <c r="CL51" s="92" t="s">
        <v>21</v>
      </c>
    </row>
    <row r="52" spans="1:91" s="5" customFormat="1" ht="20.45" customHeight="1">
      <c r="A52" s="94" t="s">
        <v>76</v>
      </c>
      <c r="B52" s="95"/>
      <c r="C52" s="96"/>
      <c r="D52" s="330" t="s">
        <v>77</v>
      </c>
      <c r="E52" s="330"/>
      <c r="F52" s="330"/>
      <c r="G52" s="330"/>
      <c r="H52" s="330"/>
      <c r="I52" s="97"/>
      <c r="J52" s="330" t="s">
        <v>78</v>
      </c>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28">
        <f>'01 - Výměna páteřních roz...'!J27</f>
        <v>0</v>
      </c>
      <c r="AH52" s="329"/>
      <c r="AI52" s="329"/>
      <c r="AJ52" s="329"/>
      <c r="AK52" s="329"/>
      <c r="AL52" s="329"/>
      <c r="AM52" s="329"/>
      <c r="AN52" s="328">
        <f>SUM(AG52,AT52)</f>
        <v>0</v>
      </c>
      <c r="AO52" s="329"/>
      <c r="AP52" s="329"/>
      <c r="AQ52" s="98" t="s">
        <v>79</v>
      </c>
      <c r="AR52" s="99"/>
      <c r="AS52" s="100">
        <v>0</v>
      </c>
      <c r="AT52" s="101">
        <f>ROUND(SUM(AV52:AW52),2)</f>
        <v>0</v>
      </c>
      <c r="AU52" s="102">
        <f>'01 - Výměna páteřních roz...'!P82</f>
        <v>0</v>
      </c>
      <c r="AV52" s="101">
        <f>'01 - Výměna páteřních roz...'!J30</f>
        <v>0</v>
      </c>
      <c r="AW52" s="101">
        <f>'01 - Výměna páteřních roz...'!J31</f>
        <v>0</v>
      </c>
      <c r="AX52" s="101">
        <f>'01 - Výměna páteřních roz...'!J32</f>
        <v>0</v>
      </c>
      <c r="AY52" s="101">
        <f>'01 - Výměna páteřních roz...'!J33</f>
        <v>0</v>
      </c>
      <c r="AZ52" s="101">
        <f>'01 - Výměna páteřních roz...'!F30</f>
        <v>0</v>
      </c>
      <c r="BA52" s="101">
        <f>'01 - Výměna páteřních roz...'!F31</f>
        <v>0</v>
      </c>
      <c r="BB52" s="101">
        <f>'01 - Výměna páteřních roz...'!F32</f>
        <v>0</v>
      </c>
      <c r="BC52" s="101">
        <f>'01 - Výměna páteřních roz...'!F33</f>
        <v>0</v>
      </c>
      <c r="BD52" s="103">
        <f>'01 - Výměna páteřních roz...'!F34</f>
        <v>0</v>
      </c>
      <c r="BT52" s="104" t="s">
        <v>80</v>
      </c>
      <c r="BV52" s="104" t="s">
        <v>74</v>
      </c>
      <c r="BW52" s="104" t="s">
        <v>81</v>
      </c>
      <c r="BX52" s="104" t="s">
        <v>7</v>
      </c>
      <c r="CL52" s="104" t="s">
        <v>21</v>
      </c>
      <c r="CM52" s="104" t="s">
        <v>80</v>
      </c>
    </row>
    <row r="53" spans="1:91" s="5" customFormat="1" ht="20.45" customHeight="1">
      <c r="A53" s="94" t="s">
        <v>76</v>
      </c>
      <c r="B53" s="95"/>
      <c r="C53" s="96"/>
      <c r="D53" s="330" t="s">
        <v>82</v>
      </c>
      <c r="E53" s="330"/>
      <c r="F53" s="330"/>
      <c r="G53" s="330"/>
      <c r="H53" s="330"/>
      <c r="I53" s="97"/>
      <c r="J53" s="330" t="s">
        <v>83</v>
      </c>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28">
        <f>'02 - Výměna bytových příp...'!J27</f>
        <v>0</v>
      </c>
      <c r="AH53" s="329"/>
      <c r="AI53" s="329"/>
      <c r="AJ53" s="329"/>
      <c r="AK53" s="329"/>
      <c r="AL53" s="329"/>
      <c r="AM53" s="329"/>
      <c r="AN53" s="328">
        <f>SUM(AG53,AT53)</f>
        <v>0</v>
      </c>
      <c r="AO53" s="329"/>
      <c r="AP53" s="329"/>
      <c r="AQ53" s="98" t="s">
        <v>79</v>
      </c>
      <c r="AR53" s="99"/>
      <c r="AS53" s="100">
        <v>0</v>
      </c>
      <c r="AT53" s="101">
        <f>ROUND(SUM(AV53:AW53),2)</f>
        <v>0</v>
      </c>
      <c r="AU53" s="102">
        <f>'02 - Výměna bytových příp...'!P81</f>
        <v>0</v>
      </c>
      <c r="AV53" s="101">
        <f>'02 - Výměna bytových příp...'!J30</f>
        <v>0</v>
      </c>
      <c r="AW53" s="101">
        <f>'02 - Výměna bytových příp...'!J31</f>
        <v>0</v>
      </c>
      <c r="AX53" s="101">
        <f>'02 - Výměna bytových příp...'!J32</f>
        <v>0</v>
      </c>
      <c r="AY53" s="101">
        <f>'02 - Výměna bytových příp...'!J33</f>
        <v>0</v>
      </c>
      <c r="AZ53" s="101">
        <f>'02 - Výměna bytových příp...'!F30</f>
        <v>0</v>
      </c>
      <c r="BA53" s="101">
        <f>'02 - Výměna bytových příp...'!F31</f>
        <v>0</v>
      </c>
      <c r="BB53" s="101">
        <f>'02 - Výměna bytových příp...'!F32</f>
        <v>0</v>
      </c>
      <c r="BC53" s="101">
        <f>'02 - Výměna bytových příp...'!F33</f>
        <v>0</v>
      </c>
      <c r="BD53" s="103">
        <f>'02 - Výměna bytových příp...'!F34</f>
        <v>0</v>
      </c>
      <c r="BT53" s="104" t="s">
        <v>80</v>
      </c>
      <c r="BV53" s="104" t="s">
        <v>74</v>
      </c>
      <c r="BW53" s="104" t="s">
        <v>84</v>
      </c>
      <c r="BX53" s="104" t="s">
        <v>7</v>
      </c>
      <c r="CL53" s="104" t="s">
        <v>21</v>
      </c>
      <c r="CM53" s="104" t="s">
        <v>80</v>
      </c>
    </row>
    <row r="54" spans="1:91" s="5" customFormat="1" ht="20.45" customHeight="1">
      <c r="A54" s="94" t="s">
        <v>76</v>
      </c>
      <c r="B54" s="95"/>
      <c r="C54" s="96"/>
      <c r="D54" s="330" t="s">
        <v>85</v>
      </c>
      <c r="E54" s="330"/>
      <c r="F54" s="330"/>
      <c r="G54" s="330"/>
      <c r="H54" s="330"/>
      <c r="I54" s="97"/>
      <c r="J54" s="330" t="s">
        <v>86</v>
      </c>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28">
        <f>'03 - Výměna stoupaček'!J27</f>
        <v>0</v>
      </c>
      <c r="AH54" s="329"/>
      <c r="AI54" s="329"/>
      <c r="AJ54" s="329"/>
      <c r="AK54" s="329"/>
      <c r="AL54" s="329"/>
      <c r="AM54" s="329"/>
      <c r="AN54" s="328">
        <f>SUM(AG54,AT54)</f>
        <v>0</v>
      </c>
      <c r="AO54" s="329"/>
      <c r="AP54" s="329"/>
      <c r="AQ54" s="98" t="s">
        <v>79</v>
      </c>
      <c r="AR54" s="99"/>
      <c r="AS54" s="105">
        <v>0</v>
      </c>
      <c r="AT54" s="106">
        <f>ROUND(SUM(AV54:AW54),2)</f>
        <v>0</v>
      </c>
      <c r="AU54" s="107">
        <f>'03 - Výměna stoupaček'!P87</f>
        <v>0</v>
      </c>
      <c r="AV54" s="106">
        <f>'03 - Výměna stoupaček'!J30</f>
        <v>0</v>
      </c>
      <c r="AW54" s="106">
        <f>'03 - Výměna stoupaček'!J31</f>
        <v>0</v>
      </c>
      <c r="AX54" s="106">
        <f>'03 - Výměna stoupaček'!J32</f>
        <v>0</v>
      </c>
      <c r="AY54" s="106">
        <f>'03 - Výměna stoupaček'!J33</f>
        <v>0</v>
      </c>
      <c r="AZ54" s="106">
        <f>'03 - Výměna stoupaček'!F30</f>
        <v>0</v>
      </c>
      <c r="BA54" s="106">
        <f>'03 - Výměna stoupaček'!F31</f>
        <v>0</v>
      </c>
      <c r="BB54" s="106">
        <f>'03 - Výměna stoupaček'!F32</f>
        <v>0</v>
      </c>
      <c r="BC54" s="106">
        <f>'03 - Výměna stoupaček'!F33</f>
        <v>0</v>
      </c>
      <c r="BD54" s="108">
        <f>'03 - Výměna stoupaček'!F34</f>
        <v>0</v>
      </c>
      <c r="BT54" s="104" t="s">
        <v>80</v>
      </c>
      <c r="BV54" s="104" t="s">
        <v>74</v>
      </c>
      <c r="BW54" s="104" t="s">
        <v>87</v>
      </c>
      <c r="BX54" s="104" t="s">
        <v>7</v>
      </c>
      <c r="CL54" s="104" t="s">
        <v>21</v>
      </c>
      <c r="CM54" s="104" t="s">
        <v>80</v>
      </c>
    </row>
    <row r="55" spans="2:44" s="1" customFormat="1" ht="30" customHeight="1">
      <c r="B55" s="39"/>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59"/>
    </row>
    <row r="56" spans="2:44" s="1" customFormat="1" ht="6.95" customHeight="1">
      <c r="B56" s="54"/>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9"/>
    </row>
  </sheetData>
  <sheetProtection algorithmName="SHA-512" hashValue="BNnE3gQ0LBCkiY0v6/VfAxYmoGKD1GbjN1agyt4r+ZlhPJ9DiGeAaTjyDkd9MTenx97Agvy7Yn7XKd2E6MQNlw==" saltValue="y4Xckz+7w86gIEc6sB6Kkg==" spinCount="100000" sheet="1" objects="1" scenarios="1" formatCells="0" formatColumns="0" formatRows="0" sort="0" autoFilter="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AM44:AN44"/>
    <mergeCell ref="AM46:AP46"/>
    <mergeCell ref="AS46:AT48"/>
    <mergeCell ref="C49:G49"/>
    <mergeCell ref="I49:AF49"/>
    <mergeCell ref="AG49:AM49"/>
    <mergeCell ref="AN49:AP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s>
  <hyperlinks>
    <hyperlink ref="K1:S1" location="C2" display="1) Rekapitulace stavby"/>
    <hyperlink ref="W1:AI1" location="C51" display="2) Rekapitulace objektů stavby a soupisů prací"/>
    <hyperlink ref="A52" location="'01 - Výměna páteřních roz...'!C2" display="/"/>
    <hyperlink ref="A53" location="'02 - Výměna bytových příp...'!C2" display="/"/>
    <hyperlink ref="A54" location="'03 - Výměna stoupaček'!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9"/>
      <c r="B1" s="110"/>
      <c r="C1" s="110"/>
      <c r="D1" s="111" t="s">
        <v>1</v>
      </c>
      <c r="E1" s="110"/>
      <c r="F1" s="112" t="s">
        <v>88</v>
      </c>
      <c r="G1" s="368" t="s">
        <v>89</v>
      </c>
      <c r="H1" s="368"/>
      <c r="I1" s="113"/>
      <c r="J1" s="112" t="s">
        <v>90</v>
      </c>
      <c r="K1" s="111" t="s">
        <v>91</v>
      </c>
      <c r="L1" s="112" t="s">
        <v>92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7"/>
      <c r="M2" s="327"/>
      <c r="N2" s="327"/>
      <c r="O2" s="327"/>
      <c r="P2" s="327"/>
      <c r="Q2" s="327"/>
      <c r="R2" s="327"/>
      <c r="S2" s="327"/>
      <c r="T2" s="327"/>
      <c r="U2" s="327"/>
      <c r="V2" s="327"/>
      <c r="AT2" s="22" t="s">
        <v>81</v>
      </c>
    </row>
    <row r="3" spans="2:46" ht="6.95" customHeight="1">
      <c r="B3" s="23"/>
      <c r="C3" s="24"/>
      <c r="D3" s="24"/>
      <c r="E3" s="24"/>
      <c r="F3" s="24"/>
      <c r="G3" s="24"/>
      <c r="H3" s="24"/>
      <c r="I3" s="114"/>
      <c r="J3" s="24"/>
      <c r="K3" s="25"/>
      <c r="AT3" s="22" t="s">
        <v>80</v>
      </c>
    </row>
    <row r="4" spans="2:46" ht="36.95" customHeight="1">
      <c r="B4" s="26"/>
      <c r="C4" s="27"/>
      <c r="D4" s="28" t="s">
        <v>93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20.45" customHeight="1">
      <c r="B7" s="26"/>
      <c r="C7" s="27"/>
      <c r="D7" s="27"/>
      <c r="E7" s="369" t="str">
        <f>'Rekapitulace stavby'!K6</f>
        <v>Ubytovna Severní 755</v>
      </c>
      <c r="F7" s="370"/>
      <c r="G7" s="370"/>
      <c r="H7" s="370"/>
      <c r="I7" s="115"/>
      <c r="J7" s="27"/>
      <c r="K7" s="29"/>
    </row>
    <row r="8" spans="2:11" s="1" customFormat="1" ht="15">
      <c r="B8" s="39"/>
      <c r="C8" s="40"/>
      <c r="D8" s="35" t="s">
        <v>94</v>
      </c>
      <c r="E8" s="40"/>
      <c r="F8" s="40"/>
      <c r="G8" s="40"/>
      <c r="H8" s="40"/>
      <c r="I8" s="116"/>
      <c r="J8" s="40"/>
      <c r="K8" s="43"/>
    </row>
    <row r="9" spans="2:11" s="1" customFormat="1" ht="36.95" customHeight="1">
      <c r="B9" s="39"/>
      <c r="C9" s="40"/>
      <c r="D9" s="40"/>
      <c r="E9" s="371" t="s">
        <v>95</v>
      </c>
      <c r="F9" s="372"/>
      <c r="G9" s="372"/>
      <c r="H9" s="37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21. 2. 2017</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21</v>
      </c>
      <c r="K14" s="43"/>
    </row>
    <row r="15" spans="2:11" s="1" customFormat="1" ht="18" customHeight="1">
      <c r="B15" s="39"/>
      <c r="C15" s="40"/>
      <c r="D15" s="40"/>
      <c r="E15" s="33" t="s">
        <v>29</v>
      </c>
      <c r="F15" s="40"/>
      <c r="G15" s="40"/>
      <c r="H15" s="40"/>
      <c r="I15" s="117" t="s">
        <v>30</v>
      </c>
      <c r="J15" s="33" t="s">
        <v>21</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30</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20.45" customHeight="1">
      <c r="B24" s="119"/>
      <c r="C24" s="120"/>
      <c r="D24" s="120"/>
      <c r="E24" s="361" t="s">
        <v>21</v>
      </c>
      <c r="F24" s="361"/>
      <c r="G24" s="361"/>
      <c r="H24" s="361"/>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ROUND(J82,2)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ROUND(SUM(BE82:BE167),2)</f>
        <v>0</v>
      </c>
      <c r="G30" s="40"/>
      <c r="H30" s="40"/>
      <c r="I30" s="129">
        <v>0.21</v>
      </c>
      <c r="J30" s="128">
        <f>ROUND(ROUND((SUM(BE82:BE167)),2)*I30,2)</f>
        <v>0</v>
      </c>
      <c r="K30" s="43"/>
    </row>
    <row r="31" spans="2:11" s="1" customFormat="1" ht="14.45" customHeight="1">
      <c r="B31" s="39"/>
      <c r="C31" s="40"/>
      <c r="D31" s="40"/>
      <c r="E31" s="47" t="s">
        <v>44</v>
      </c>
      <c r="F31" s="128">
        <f>ROUND(SUM(BF82:BF167),2)</f>
        <v>0</v>
      </c>
      <c r="G31" s="40"/>
      <c r="H31" s="40"/>
      <c r="I31" s="129">
        <v>0.15</v>
      </c>
      <c r="J31" s="128">
        <f>ROUND(ROUND((SUM(BF82:BF167)),2)*I31,2)</f>
        <v>0</v>
      </c>
      <c r="K31" s="43"/>
    </row>
    <row r="32" spans="2:11" s="1" customFormat="1" ht="14.45" customHeight="1" hidden="1">
      <c r="B32" s="39"/>
      <c r="C32" s="40"/>
      <c r="D32" s="40"/>
      <c r="E32" s="47" t="s">
        <v>45</v>
      </c>
      <c r="F32" s="128">
        <f>ROUND(SUM(BG82:BG167),2)</f>
        <v>0</v>
      </c>
      <c r="G32" s="40"/>
      <c r="H32" s="40"/>
      <c r="I32" s="129">
        <v>0.21</v>
      </c>
      <c r="J32" s="128">
        <v>0</v>
      </c>
      <c r="K32" s="43"/>
    </row>
    <row r="33" spans="2:11" s="1" customFormat="1" ht="14.45" customHeight="1" hidden="1">
      <c r="B33" s="39"/>
      <c r="C33" s="40"/>
      <c r="D33" s="40"/>
      <c r="E33" s="47" t="s">
        <v>46</v>
      </c>
      <c r="F33" s="128">
        <f>ROUND(SUM(BH82:BH167),2)</f>
        <v>0</v>
      </c>
      <c r="G33" s="40"/>
      <c r="H33" s="40"/>
      <c r="I33" s="129">
        <v>0.15</v>
      </c>
      <c r="J33" s="128">
        <v>0</v>
      </c>
      <c r="K33" s="43"/>
    </row>
    <row r="34" spans="2:11" s="1" customFormat="1" ht="14.45" customHeight="1" hidden="1">
      <c r="B34" s="39"/>
      <c r="C34" s="40"/>
      <c r="D34" s="40"/>
      <c r="E34" s="47" t="s">
        <v>47</v>
      </c>
      <c r="F34" s="128">
        <f>ROUND(SUM(BI82:BI167),2)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20.45" customHeight="1">
      <c r="B45" s="39"/>
      <c r="C45" s="40"/>
      <c r="D45" s="40"/>
      <c r="E45" s="369" t="str">
        <f>E7</f>
        <v>Ubytovna Severní 755</v>
      </c>
      <c r="F45" s="370"/>
      <c r="G45" s="370"/>
      <c r="H45" s="370"/>
      <c r="I45" s="116"/>
      <c r="J45" s="40"/>
      <c r="K45" s="43"/>
    </row>
    <row r="46" spans="2:11" s="1" customFormat="1" ht="14.45" customHeight="1">
      <c r="B46" s="39"/>
      <c r="C46" s="35" t="s">
        <v>94</v>
      </c>
      <c r="D46" s="40"/>
      <c r="E46" s="40"/>
      <c r="F46" s="40"/>
      <c r="G46" s="40"/>
      <c r="H46" s="40"/>
      <c r="I46" s="116"/>
      <c r="J46" s="40"/>
      <c r="K46" s="43"/>
    </row>
    <row r="47" spans="2:11" s="1" customFormat="1" ht="22.15" customHeight="1">
      <c r="B47" s="39"/>
      <c r="C47" s="40"/>
      <c r="D47" s="40"/>
      <c r="E47" s="371" t="str">
        <f>E9</f>
        <v>01 - Výměna páteřních rozvodů vody</v>
      </c>
      <c r="F47" s="372"/>
      <c r="G47" s="372"/>
      <c r="H47" s="37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Nový Bor</v>
      </c>
      <c r="G49" s="40"/>
      <c r="H49" s="40"/>
      <c r="I49" s="117" t="s">
        <v>25</v>
      </c>
      <c r="J49" s="118" t="str">
        <f>IF(J12="","",J12)</f>
        <v>21. 2. 2017</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NOBIS</v>
      </c>
      <c r="G51" s="40"/>
      <c r="H51" s="40"/>
      <c r="I51" s="117" t="s">
        <v>33</v>
      </c>
      <c r="J51" s="33" t="str">
        <f>E21</f>
        <v xml:space="preserve"> </v>
      </c>
      <c r="K51" s="43"/>
    </row>
    <row r="52" spans="2:11" s="1" customFormat="1" ht="14.45" customHeight="1">
      <c r="B52" s="39"/>
      <c r="C52" s="35" t="s">
        <v>31</v>
      </c>
      <c r="D52" s="40"/>
      <c r="E52" s="40"/>
      <c r="F52" s="33" t="str">
        <f>IF(E18="","",E18)</f>
        <v/>
      </c>
      <c r="G52" s="40"/>
      <c r="H52" s="40"/>
      <c r="I52" s="116"/>
      <c r="J52" s="40"/>
      <c r="K52" s="43"/>
    </row>
    <row r="53" spans="2:11" s="1" customFormat="1" ht="10.35" customHeight="1">
      <c r="B53" s="39"/>
      <c r="C53" s="40"/>
      <c r="D53" s="40"/>
      <c r="E53" s="40"/>
      <c r="F53" s="40"/>
      <c r="G53" s="40"/>
      <c r="H53" s="40"/>
      <c r="I53" s="116"/>
      <c r="J53" s="40"/>
      <c r="K53" s="43"/>
    </row>
    <row r="54" spans="2:11" s="1" customFormat="1" ht="29.25" customHeight="1">
      <c r="B54" s="39"/>
      <c r="C54" s="142" t="s">
        <v>97</v>
      </c>
      <c r="D54" s="130"/>
      <c r="E54" s="130"/>
      <c r="F54" s="130"/>
      <c r="G54" s="130"/>
      <c r="H54" s="130"/>
      <c r="I54" s="143"/>
      <c r="J54" s="144" t="s">
        <v>98</v>
      </c>
      <c r="K54" s="145"/>
    </row>
    <row r="55" spans="2:11" s="1" customFormat="1" ht="10.35" customHeight="1">
      <c r="B55" s="39"/>
      <c r="C55" s="40"/>
      <c r="D55" s="40"/>
      <c r="E55" s="40"/>
      <c r="F55" s="40"/>
      <c r="G55" s="40"/>
      <c r="H55" s="40"/>
      <c r="I55" s="116"/>
      <c r="J55" s="40"/>
      <c r="K55" s="43"/>
    </row>
    <row r="56" spans="2:47" s="1" customFormat="1" ht="29.25" customHeight="1">
      <c r="B56" s="39"/>
      <c r="C56" s="146" t="s">
        <v>99</v>
      </c>
      <c r="D56" s="40"/>
      <c r="E56" s="40"/>
      <c r="F56" s="40"/>
      <c r="G56" s="40"/>
      <c r="H56" s="40"/>
      <c r="I56" s="116"/>
      <c r="J56" s="126">
        <f>J82</f>
        <v>0</v>
      </c>
      <c r="K56" s="43"/>
      <c r="AU56" s="22" t="s">
        <v>100</v>
      </c>
    </row>
    <row r="57" spans="2:11" s="7" customFormat="1" ht="24.95" customHeight="1">
      <c r="B57" s="147"/>
      <c r="C57" s="148"/>
      <c r="D57" s="149" t="s">
        <v>101</v>
      </c>
      <c r="E57" s="150"/>
      <c r="F57" s="150"/>
      <c r="G57" s="150"/>
      <c r="H57" s="150"/>
      <c r="I57" s="151"/>
      <c r="J57" s="152">
        <f>J83</f>
        <v>0</v>
      </c>
      <c r="K57" s="153"/>
    </row>
    <row r="58" spans="2:11" s="8" customFormat="1" ht="19.9" customHeight="1">
      <c r="B58" s="154"/>
      <c r="C58" s="155"/>
      <c r="D58" s="156" t="s">
        <v>102</v>
      </c>
      <c r="E58" s="157"/>
      <c r="F58" s="157"/>
      <c r="G58" s="157"/>
      <c r="H58" s="157"/>
      <c r="I58" s="158"/>
      <c r="J58" s="159">
        <f>J84</f>
        <v>0</v>
      </c>
      <c r="K58" s="160"/>
    </row>
    <row r="59" spans="2:11" s="8" customFormat="1" ht="19.9" customHeight="1">
      <c r="B59" s="154"/>
      <c r="C59" s="155"/>
      <c r="D59" s="156" t="s">
        <v>103</v>
      </c>
      <c r="E59" s="157"/>
      <c r="F59" s="157"/>
      <c r="G59" s="157"/>
      <c r="H59" s="157"/>
      <c r="I59" s="158"/>
      <c r="J59" s="159">
        <f>J88</f>
        <v>0</v>
      </c>
      <c r="K59" s="160"/>
    </row>
    <row r="60" spans="2:11" s="7" customFormat="1" ht="24.95" customHeight="1">
      <c r="B60" s="147"/>
      <c r="C60" s="148"/>
      <c r="D60" s="149" t="s">
        <v>104</v>
      </c>
      <c r="E60" s="150"/>
      <c r="F60" s="150"/>
      <c r="G60" s="150"/>
      <c r="H60" s="150"/>
      <c r="I60" s="151"/>
      <c r="J60" s="152">
        <f>J98</f>
        <v>0</v>
      </c>
      <c r="K60" s="153"/>
    </row>
    <row r="61" spans="2:11" s="8" customFormat="1" ht="19.9" customHeight="1">
      <c r="B61" s="154"/>
      <c r="C61" s="155"/>
      <c r="D61" s="156" t="s">
        <v>105</v>
      </c>
      <c r="E61" s="157"/>
      <c r="F61" s="157"/>
      <c r="G61" s="157"/>
      <c r="H61" s="157"/>
      <c r="I61" s="158"/>
      <c r="J61" s="159">
        <f>J99</f>
        <v>0</v>
      </c>
      <c r="K61" s="160"/>
    </row>
    <row r="62" spans="2:11" s="8" customFormat="1" ht="19.9" customHeight="1">
      <c r="B62" s="154"/>
      <c r="C62" s="155"/>
      <c r="D62" s="156" t="s">
        <v>106</v>
      </c>
      <c r="E62" s="157"/>
      <c r="F62" s="157"/>
      <c r="G62" s="157"/>
      <c r="H62" s="157"/>
      <c r="I62" s="158"/>
      <c r="J62" s="159">
        <f>J164</f>
        <v>0</v>
      </c>
      <c r="K62" s="160"/>
    </row>
    <row r="63" spans="2:11" s="1" customFormat="1" ht="21.75" customHeight="1">
      <c r="B63" s="39"/>
      <c r="C63" s="40"/>
      <c r="D63" s="40"/>
      <c r="E63" s="40"/>
      <c r="F63" s="40"/>
      <c r="G63" s="40"/>
      <c r="H63" s="40"/>
      <c r="I63" s="116"/>
      <c r="J63" s="40"/>
      <c r="K63" s="43"/>
    </row>
    <row r="64" spans="2:11" s="1" customFormat="1" ht="6.95" customHeight="1">
      <c r="B64" s="54"/>
      <c r="C64" s="55"/>
      <c r="D64" s="55"/>
      <c r="E64" s="55"/>
      <c r="F64" s="55"/>
      <c r="G64" s="55"/>
      <c r="H64" s="55"/>
      <c r="I64" s="137"/>
      <c r="J64" s="55"/>
      <c r="K64" s="56"/>
    </row>
    <row r="68" spans="2:12" s="1" customFormat="1" ht="6.95" customHeight="1">
      <c r="B68" s="57"/>
      <c r="C68" s="58"/>
      <c r="D68" s="58"/>
      <c r="E68" s="58"/>
      <c r="F68" s="58"/>
      <c r="G68" s="58"/>
      <c r="H68" s="58"/>
      <c r="I68" s="140"/>
      <c r="J68" s="58"/>
      <c r="K68" s="58"/>
      <c r="L68" s="59"/>
    </row>
    <row r="69" spans="2:12" s="1" customFormat="1" ht="36.95" customHeight="1">
      <c r="B69" s="39"/>
      <c r="C69" s="60" t="s">
        <v>107</v>
      </c>
      <c r="D69" s="61"/>
      <c r="E69" s="61"/>
      <c r="F69" s="61"/>
      <c r="G69" s="61"/>
      <c r="H69" s="61"/>
      <c r="I69" s="161"/>
      <c r="J69" s="61"/>
      <c r="K69" s="61"/>
      <c r="L69" s="59"/>
    </row>
    <row r="70" spans="2:12" s="1" customFormat="1" ht="6.95" customHeight="1">
      <c r="B70" s="39"/>
      <c r="C70" s="61"/>
      <c r="D70" s="61"/>
      <c r="E70" s="61"/>
      <c r="F70" s="61"/>
      <c r="G70" s="61"/>
      <c r="H70" s="61"/>
      <c r="I70" s="161"/>
      <c r="J70" s="61"/>
      <c r="K70" s="61"/>
      <c r="L70" s="59"/>
    </row>
    <row r="71" spans="2:12" s="1" customFormat="1" ht="14.45" customHeight="1">
      <c r="B71" s="39"/>
      <c r="C71" s="63" t="s">
        <v>18</v>
      </c>
      <c r="D71" s="61"/>
      <c r="E71" s="61"/>
      <c r="F71" s="61"/>
      <c r="G71" s="61"/>
      <c r="H71" s="61"/>
      <c r="I71" s="161"/>
      <c r="J71" s="61"/>
      <c r="K71" s="61"/>
      <c r="L71" s="59"/>
    </row>
    <row r="72" spans="2:12" s="1" customFormat="1" ht="20.45" customHeight="1">
      <c r="B72" s="39"/>
      <c r="C72" s="61"/>
      <c r="D72" s="61"/>
      <c r="E72" s="365" t="str">
        <f>E7</f>
        <v>Ubytovna Severní 755</v>
      </c>
      <c r="F72" s="366"/>
      <c r="G72" s="366"/>
      <c r="H72" s="366"/>
      <c r="I72" s="161"/>
      <c r="J72" s="61"/>
      <c r="K72" s="61"/>
      <c r="L72" s="59"/>
    </row>
    <row r="73" spans="2:12" s="1" customFormat="1" ht="14.45" customHeight="1">
      <c r="B73" s="39"/>
      <c r="C73" s="63" t="s">
        <v>94</v>
      </c>
      <c r="D73" s="61"/>
      <c r="E73" s="61"/>
      <c r="F73" s="61"/>
      <c r="G73" s="61"/>
      <c r="H73" s="61"/>
      <c r="I73" s="161"/>
      <c r="J73" s="61"/>
      <c r="K73" s="61"/>
      <c r="L73" s="59"/>
    </row>
    <row r="74" spans="2:12" s="1" customFormat="1" ht="22.15" customHeight="1">
      <c r="B74" s="39"/>
      <c r="C74" s="61"/>
      <c r="D74" s="61"/>
      <c r="E74" s="333" t="str">
        <f>E9</f>
        <v>01 - Výměna páteřních rozvodů vody</v>
      </c>
      <c r="F74" s="367"/>
      <c r="G74" s="367"/>
      <c r="H74" s="367"/>
      <c r="I74" s="161"/>
      <c r="J74" s="61"/>
      <c r="K74" s="61"/>
      <c r="L74" s="59"/>
    </row>
    <row r="75" spans="2:12" s="1" customFormat="1" ht="6.95" customHeight="1">
      <c r="B75" s="39"/>
      <c r="C75" s="61"/>
      <c r="D75" s="61"/>
      <c r="E75" s="61"/>
      <c r="F75" s="61"/>
      <c r="G75" s="61"/>
      <c r="H75" s="61"/>
      <c r="I75" s="161"/>
      <c r="J75" s="61"/>
      <c r="K75" s="61"/>
      <c r="L75" s="59"/>
    </row>
    <row r="76" spans="2:12" s="1" customFormat="1" ht="18" customHeight="1">
      <c r="B76" s="39"/>
      <c r="C76" s="63" t="s">
        <v>23</v>
      </c>
      <c r="D76" s="61"/>
      <c r="E76" s="61"/>
      <c r="F76" s="162" t="str">
        <f>F12</f>
        <v>Nový Bor</v>
      </c>
      <c r="G76" s="61"/>
      <c r="H76" s="61"/>
      <c r="I76" s="163" t="s">
        <v>25</v>
      </c>
      <c r="J76" s="71" t="str">
        <f>IF(J12="","",J12)</f>
        <v>21. 2. 2017</v>
      </c>
      <c r="K76" s="61"/>
      <c r="L76" s="59"/>
    </row>
    <row r="77" spans="2:12" s="1" customFormat="1" ht="6.95" customHeight="1">
      <c r="B77" s="39"/>
      <c r="C77" s="61"/>
      <c r="D77" s="61"/>
      <c r="E77" s="61"/>
      <c r="F77" s="61"/>
      <c r="G77" s="61"/>
      <c r="H77" s="61"/>
      <c r="I77" s="161"/>
      <c r="J77" s="61"/>
      <c r="K77" s="61"/>
      <c r="L77" s="59"/>
    </row>
    <row r="78" spans="2:12" s="1" customFormat="1" ht="15">
      <c r="B78" s="39"/>
      <c r="C78" s="63" t="s">
        <v>27</v>
      </c>
      <c r="D78" s="61"/>
      <c r="E78" s="61"/>
      <c r="F78" s="162" t="str">
        <f>E15</f>
        <v>NOBIS</v>
      </c>
      <c r="G78" s="61"/>
      <c r="H78" s="61"/>
      <c r="I78" s="163" t="s">
        <v>33</v>
      </c>
      <c r="J78" s="162" t="str">
        <f>E21</f>
        <v xml:space="preserve"> </v>
      </c>
      <c r="K78" s="61"/>
      <c r="L78" s="59"/>
    </row>
    <row r="79" spans="2:12" s="1" customFormat="1" ht="14.45" customHeight="1">
      <c r="B79" s="39"/>
      <c r="C79" s="63" t="s">
        <v>31</v>
      </c>
      <c r="D79" s="61"/>
      <c r="E79" s="61"/>
      <c r="F79" s="162" t="str">
        <f>IF(E18="","",E18)</f>
        <v/>
      </c>
      <c r="G79" s="61"/>
      <c r="H79" s="61"/>
      <c r="I79" s="161"/>
      <c r="J79" s="61"/>
      <c r="K79" s="61"/>
      <c r="L79" s="59"/>
    </row>
    <row r="80" spans="2:12" s="1" customFormat="1" ht="10.35" customHeight="1">
      <c r="B80" s="39"/>
      <c r="C80" s="61"/>
      <c r="D80" s="61"/>
      <c r="E80" s="61"/>
      <c r="F80" s="61"/>
      <c r="G80" s="61"/>
      <c r="H80" s="61"/>
      <c r="I80" s="161"/>
      <c r="J80" s="61"/>
      <c r="K80" s="61"/>
      <c r="L80" s="59"/>
    </row>
    <row r="81" spans="2:20" s="9" customFormat="1" ht="29.25" customHeight="1">
      <c r="B81" s="164"/>
      <c r="C81" s="165" t="s">
        <v>108</v>
      </c>
      <c r="D81" s="166" t="s">
        <v>57</v>
      </c>
      <c r="E81" s="166" t="s">
        <v>53</v>
      </c>
      <c r="F81" s="166" t="s">
        <v>109</v>
      </c>
      <c r="G81" s="166" t="s">
        <v>110</v>
      </c>
      <c r="H81" s="166" t="s">
        <v>111</v>
      </c>
      <c r="I81" s="167" t="s">
        <v>112</v>
      </c>
      <c r="J81" s="166" t="s">
        <v>98</v>
      </c>
      <c r="K81" s="168" t="s">
        <v>113</v>
      </c>
      <c r="L81" s="169"/>
      <c r="M81" s="79" t="s">
        <v>114</v>
      </c>
      <c r="N81" s="80" t="s">
        <v>42</v>
      </c>
      <c r="O81" s="80" t="s">
        <v>115</v>
      </c>
      <c r="P81" s="80" t="s">
        <v>116</v>
      </c>
      <c r="Q81" s="80" t="s">
        <v>117</v>
      </c>
      <c r="R81" s="80" t="s">
        <v>118</v>
      </c>
      <c r="S81" s="80" t="s">
        <v>119</v>
      </c>
      <c r="T81" s="81" t="s">
        <v>120</v>
      </c>
    </row>
    <row r="82" spans="2:63" s="1" customFormat="1" ht="29.25" customHeight="1">
      <c r="B82" s="39"/>
      <c r="C82" s="85" t="s">
        <v>99</v>
      </c>
      <c r="D82" s="61"/>
      <c r="E82" s="61"/>
      <c r="F82" s="61"/>
      <c r="G82" s="61"/>
      <c r="H82" s="61"/>
      <c r="I82" s="161"/>
      <c r="J82" s="170">
        <f>BK82</f>
        <v>0</v>
      </c>
      <c r="K82" s="61"/>
      <c r="L82" s="59"/>
      <c r="M82" s="82"/>
      <c r="N82" s="83"/>
      <c r="O82" s="83"/>
      <c r="P82" s="171">
        <f>P83+P98</f>
        <v>0</v>
      </c>
      <c r="Q82" s="83"/>
      <c r="R82" s="171">
        <f>R83+R98</f>
        <v>0.8772100000000003</v>
      </c>
      <c r="S82" s="83"/>
      <c r="T82" s="172">
        <f>T83+T98</f>
        <v>0.8772599999999999</v>
      </c>
      <c r="AT82" s="22" t="s">
        <v>71</v>
      </c>
      <c r="AU82" s="22" t="s">
        <v>100</v>
      </c>
      <c r="BK82" s="173">
        <f>BK83+BK98</f>
        <v>0</v>
      </c>
    </row>
    <row r="83" spans="2:63" s="10" customFormat="1" ht="37.35" customHeight="1">
      <c r="B83" s="174"/>
      <c r="C83" s="175"/>
      <c r="D83" s="176" t="s">
        <v>71</v>
      </c>
      <c r="E83" s="177" t="s">
        <v>121</v>
      </c>
      <c r="F83" s="177" t="s">
        <v>122</v>
      </c>
      <c r="G83" s="175"/>
      <c r="H83" s="175"/>
      <c r="I83" s="178"/>
      <c r="J83" s="179">
        <f>BK83</f>
        <v>0</v>
      </c>
      <c r="K83" s="175"/>
      <c r="L83" s="180"/>
      <c r="M83" s="181"/>
      <c r="N83" s="182"/>
      <c r="O83" s="182"/>
      <c r="P83" s="183">
        <f>P84+P88</f>
        <v>0</v>
      </c>
      <c r="Q83" s="182"/>
      <c r="R83" s="183">
        <f>R84+R88</f>
        <v>0.0078</v>
      </c>
      <c r="S83" s="182"/>
      <c r="T83" s="184">
        <f>T84+T88</f>
        <v>0</v>
      </c>
      <c r="AR83" s="185" t="s">
        <v>80</v>
      </c>
      <c r="AT83" s="186" t="s">
        <v>71</v>
      </c>
      <c r="AU83" s="186" t="s">
        <v>72</v>
      </c>
      <c r="AY83" s="185" t="s">
        <v>123</v>
      </c>
      <c r="BK83" s="187">
        <f>BK84+BK88</f>
        <v>0</v>
      </c>
    </row>
    <row r="84" spans="2:63" s="10" customFormat="1" ht="19.9" customHeight="1">
      <c r="B84" s="174"/>
      <c r="C84" s="175"/>
      <c r="D84" s="188" t="s">
        <v>71</v>
      </c>
      <c r="E84" s="189" t="s">
        <v>124</v>
      </c>
      <c r="F84" s="189" t="s">
        <v>125</v>
      </c>
      <c r="G84" s="175"/>
      <c r="H84" s="175"/>
      <c r="I84" s="178"/>
      <c r="J84" s="190">
        <f>BK84</f>
        <v>0</v>
      </c>
      <c r="K84" s="175"/>
      <c r="L84" s="180"/>
      <c r="M84" s="181"/>
      <c r="N84" s="182"/>
      <c r="O84" s="182"/>
      <c r="P84" s="183">
        <f>SUM(P85:P87)</f>
        <v>0</v>
      </c>
      <c r="Q84" s="182"/>
      <c r="R84" s="183">
        <f>SUM(R85:R87)</f>
        <v>0.0078</v>
      </c>
      <c r="S84" s="182"/>
      <c r="T84" s="184">
        <f>SUM(T85:T87)</f>
        <v>0</v>
      </c>
      <c r="AR84" s="185" t="s">
        <v>80</v>
      </c>
      <c r="AT84" s="186" t="s">
        <v>71</v>
      </c>
      <c r="AU84" s="186" t="s">
        <v>80</v>
      </c>
      <c r="AY84" s="185" t="s">
        <v>123</v>
      </c>
      <c r="BK84" s="187">
        <f>SUM(BK85:BK87)</f>
        <v>0</v>
      </c>
    </row>
    <row r="85" spans="2:65" s="1" customFormat="1" ht="28.9" customHeight="1">
      <c r="B85" s="39"/>
      <c r="C85" s="191" t="s">
        <v>80</v>
      </c>
      <c r="D85" s="191" t="s">
        <v>126</v>
      </c>
      <c r="E85" s="192" t="s">
        <v>127</v>
      </c>
      <c r="F85" s="193" t="s">
        <v>128</v>
      </c>
      <c r="G85" s="194" t="s">
        <v>129</v>
      </c>
      <c r="H85" s="195">
        <v>60</v>
      </c>
      <c r="I85" s="196"/>
      <c r="J85" s="197">
        <f>ROUND(I85*H85,2)</f>
        <v>0</v>
      </c>
      <c r="K85" s="193" t="s">
        <v>130</v>
      </c>
      <c r="L85" s="59"/>
      <c r="M85" s="198" t="s">
        <v>21</v>
      </c>
      <c r="N85" s="199" t="s">
        <v>44</v>
      </c>
      <c r="O85" s="40"/>
      <c r="P85" s="200">
        <f>O85*H85</f>
        <v>0</v>
      </c>
      <c r="Q85" s="200">
        <v>0.00013</v>
      </c>
      <c r="R85" s="200">
        <f>Q85*H85</f>
        <v>0.0078</v>
      </c>
      <c r="S85" s="200">
        <v>0</v>
      </c>
      <c r="T85" s="201">
        <f>S85*H85</f>
        <v>0</v>
      </c>
      <c r="AR85" s="22" t="s">
        <v>131</v>
      </c>
      <c r="AT85" s="22" t="s">
        <v>126</v>
      </c>
      <c r="AU85" s="22" t="s">
        <v>132</v>
      </c>
      <c r="AY85" s="22" t="s">
        <v>123</v>
      </c>
      <c r="BE85" s="202">
        <f>IF(N85="základní",J85,0)</f>
        <v>0</v>
      </c>
      <c r="BF85" s="202">
        <f>IF(N85="snížená",J85,0)</f>
        <v>0</v>
      </c>
      <c r="BG85" s="202">
        <f>IF(N85="zákl. přenesená",J85,0)</f>
        <v>0</v>
      </c>
      <c r="BH85" s="202">
        <f>IF(N85="sníž. přenesená",J85,0)</f>
        <v>0</v>
      </c>
      <c r="BI85" s="202">
        <f>IF(N85="nulová",J85,0)</f>
        <v>0</v>
      </c>
      <c r="BJ85" s="22" t="s">
        <v>132</v>
      </c>
      <c r="BK85" s="202">
        <f>ROUND(I85*H85,2)</f>
        <v>0</v>
      </c>
      <c r="BL85" s="22" t="s">
        <v>131</v>
      </c>
      <c r="BM85" s="22" t="s">
        <v>133</v>
      </c>
    </row>
    <row r="86" spans="2:47" s="1" customFormat="1" ht="67.5">
      <c r="B86" s="39"/>
      <c r="C86" s="61"/>
      <c r="D86" s="203" t="s">
        <v>134</v>
      </c>
      <c r="E86" s="61"/>
      <c r="F86" s="204" t="s">
        <v>135</v>
      </c>
      <c r="G86" s="61"/>
      <c r="H86" s="61"/>
      <c r="I86" s="161"/>
      <c r="J86" s="61"/>
      <c r="K86" s="61"/>
      <c r="L86" s="59"/>
      <c r="M86" s="205"/>
      <c r="N86" s="40"/>
      <c r="O86" s="40"/>
      <c r="P86" s="40"/>
      <c r="Q86" s="40"/>
      <c r="R86" s="40"/>
      <c r="S86" s="40"/>
      <c r="T86" s="76"/>
      <c r="AT86" s="22" t="s">
        <v>134</v>
      </c>
      <c r="AU86" s="22" t="s">
        <v>132</v>
      </c>
    </row>
    <row r="87" spans="2:51" s="11" customFormat="1" ht="13.5">
      <c r="B87" s="206"/>
      <c r="C87" s="207"/>
      <c r="D87" s="203" t="s">
        <v>136</v>
      </c>
      <c r="E87" s="208" t="s">
        <v>21</v>
      </c>
      <c r="F87" s="209" t="s">
        <v>137</v>
      </c>
      <c r="G87" s="207"/>
      <c r="H87" s="210">
        <v>60</v>
      </c>
      <c r="I87" s="211"/>
      <c r="J87" s="207"/>
      <c r="K87" s="207"/>
      <c r="L87" s="212"/>
      <c r="M87" s="213"/>
      <c r="N87" s="214"/>
      <c r="O87" s="214"/>
      <c r="P87" s="214"/>
      <c r="Q87" s="214"/>
      <c r="R87" s="214"/>
      <c r="S87" s="214"/>
      <c r="T87" s="215"/>
      <c r="AT87" s="216" t="s">
        <v>136</v>
      </c>
      <c r="AU87" s="216" t="s">
        <v>132</v>
      </c>
      <c r="AV87" s="11" t="s">
        <v>132</v>
      </c>
      <c r="AW87" s="11" t="s">
        <v>35</v>
      </c>
      <c r="AX87" s="11" t="s">
        <v>80</v>
      </c>
      <c r="AY87" s="216" t="s">
        <v>123</v>
      </c>
    </row>
    <row r="88" spans="2:63" s="10" customFormat="1" ht="29.85" customHeight="1">
      <c r="B88" s="174"/>
      <c r="C88" s="175"/>
      <c r="D88" s="188" t="s">
        <v>71</v>
      </c>
      <c r="E88" s="189" t="s">
        <v>138</v>
      </c>
      <c r="F88" s="189" t="s">
        <v>139</v>
      </c>
      <c r="G88" s="175"/>
      <c r="H88" s="175"/>
      <c r="I88" s="178"/>
      <c r="J88" s="190">
        <f>BK88</f>
        <v>0</v>
      </c>
      <c r="K88" s="175"/>
      <c r="L88" s="180"/>
      <c r="M88" s="181"/>
      <c r="N88" s="182"/>
      <c r="O88" s="182"/>
      <c r="P88" s="183">
        <f>SUM(P89:P97)</f>
        <v>0</v>
      </c>
      <c r="Q88" s="182"/>
      <c r="R88" s="183">
        <f>SUM(R89:R97)</f>
        <v>0</v>
      </c>
      <c r="S88" s="182"/>
      <c r="T88" s="184">
        <f>SUM(T89:T97)</f>
        <v>0</v>
      </c>
      <c r="AR88" s="185" t="s">
        <v>80</v>
      </c>
      <c r="AT88" s="186" t="s">
        <v>71</v>
      </c>
      <c r="AU88" s="186" t="s">
        <v>80</v>
      </c>
      <c r="AY88" s="185" t="s">
        <v>123</v>
      </c>
      <c r="BK88" s="187">
        <f>SUM(BK89:BK97)</f>
        <v>0</v>
      </c>
    </row>
    <row r="89" spans="2:65" s="1" customFormat="1" ht="40.15" customHeight="1">
      <c r="B89" s="39"/>
      <c r="C89" s="191" t="s">
        <v>132</v>
      </c>
      <c r="D89" s="191" t="s">
        <v>126</v>
      </c>
      <c r="E89" s="192" t="s">
        <v>140</v>
      </c>
      <c r="F89" s="193" t="s">
        <v>141</v>
      </c>
      <c r="G89" s="194" t="s">
        <v>142</v>
      </c>
      <c r="H89" s="195">
        <v>0.877</v>
      </c>
      <c r="I89" s="196"/>
      <c r="J89" s="197">
        <f>ROUND(I89*H89,2)</f>
        <v>0</v>
      </c>
      <c r="K89" s="193" t="s">
        <v>130</v>
      </c>
      <c r="L89" s="59"/>
      <c r="M89" s="198" t="s">
        <v>21</v>
      </c>
      <c r="N89" s="199" t="s">
        <v>44</v>
      </c>
      <c r="O89" s="40"/>
      <c r="P89" s="200">
        <f>O89*H89</f>
        <v>0</v>
      </c>
      <c r="Q89" s="200">
        <v>0</v>
      </c>
      <c r="R89" s="200">
        <f>Q89*H89</f>
        <v>0</v>
      </c>
      <c r="S89" s="200">
        <v>0</v>
      </c>
      <c r="T89" s="201">
        <f>S89*H89</f>
        <v>0</v>
      </c>
      <c r="AR89" s="22" t="s">
        <v>131</v>
      </c>
      <c r="AT89" s="22" t="s">
        <v>126</v>
      </c>
      <c r="AU89" s="22" t="s">
        <v>132</v>
      </c>
      <c r="AY89" s="22" t="s">
        <v>123</v>
      </c>
      <c r="BE89" s="202">
        <f>IF(N89="základní",J89,0)</f>
        <v>0</v>
      </c>
      <c r="BF89" s="202">
        <f>IF(N89="snížená",J89,0)</f>
        <v>0</v>
      </c>
      <c r="BG89" s="202">
        <f>IF(N89="zákl. přenesená",J89,0)</f>
        <v>0</v>
      </c>
      <c r="BH89" s="202">
        <f>IF(N89="sníž. přenesená",J89,0)</f>
        <v>0</v>
      </c>
      <c r="BI89" s="202">
        <f>IF(N89="nulová",J89,0)</f>
        <v>0</v>
      </c>
      <c r="BJ89" s="22" t="s">
        <v>132</v>
      </c>
      <c r="BK89" s="202">
        <f>ROUND(I89*H89,2)</f>
        <v>0</v>
      </c>
      <c r="BL89" s="22" t="s">
        <v>131</v>
      </c>
      <c r="BM89" s="22" t="s">
        <v>143</v>
      </c>
    </row>
    <row r="90" spans="2:47" s="1" customFormat="1" ht="135">
      <c r="B90" s="39"/>
      <c r="C90" s="61"/>
      <c r="D90" s="217" t="s">
        <v>134</v>
      </c>
      <c r="E90" s="61"/>
      <c r="F90" s="218" t="s">
        <v>144</v>
      </c>
      <c r="G90" s="61"/>
      <c r="H90" s="61"/>
      <c r="I90" s="161"/>
      <c r="J90" s="61"/>
      <c r="K90" s="61"/>
      <c r="L90" s="59"/>
      <c r="M90" s="205"/>
      <c r="N90" s="40"/>
      <c r="O90" s="40"/>
      <c r="P90" s="40"/>
      <c r="Q90" s="40"/>
      <c r="R90" s="40"/>
      <c r="S90" s="40"/>
      <c r="T90" s="76"/>
      <c r="AT90" s="22" t="s">
        <v>134</v>
      </c>
      <c r="AU90" s="22" t="s">
        <v>132</v>
      </c>
    </row>
    <row r="91" spans="2:65" s="1" customFormat="1" ht="28.9" customHeight="1">
      <c r="B91" s="39"/>
      <c r="C91" s="191" t="s">
        <v>145</v>
      </c>
      <c r="D91" s="191" t="s">
        <v>126</v>
      </c>
      <c r="E91" s="192" t="s">
        <v>146</v>
      </c>
      <c r="F91" s="193" t="s">
        <v>147</v>
      </c>
      <c r="G91" s="194" t="s">
        <v>142</v>
      </c>
      <c r="H91" s="195">
        <v>0.877</v>
      </c>
      <c r="I91" s="196"/>
      <c r="J91" s="197">
        <f>ROUND(I91*H91,2)</f>
        <v>0</v>
      </c>
      <c r="K91" s="193" t="s">
        <v>130</v>
      </c>
      <c r="L91" s="59"/>
      <c r="M91" s="198" t="s">
        <v>21</v>
      </c>
      <c r="N91" s="199" t="s">
        <v>44</v>
      </c>
      <c r="O91" s="40"/>
      <c r="P91" s="200">
        <f>O91*H91</f>
        <v>0</v>
      </c>
      <c r="Q91" s="200">
        <v>0</v>
      </c>
      <c r="R91" s="200">
        <f>Q91*H91</f>
        <v>0</v>
      </c>
      <c r="S91" s="200">
        <v>0</v>
      </c>
      <c r="T91" s="201">
        <f>S91*H91</f>
        <v>0</v>
      </c>
      <c r="AR91" s="22" t="s">
        <v>131</v>
      </c>
      <c r="AT91" s="22" t="s">
        <v>126</v>
      </c>
      <c r="AU91" s="22" t="s">
        <v>132</v>
      </c>
      <c r="AY91" s="22" t="s">
        <v>123</v>
      </c>
      <c r="BE91" s="202">
        <f>IF(N91="základní",J91,0)</f>
        <v>0</v>
      </c>
      <c r="BF91" s="202">
        <f>IF(N91="snížená",J91,0)</f>
        <v>0</v>
      </c>
      <c r="BG91" s="202">
        <f>IF(N91="zákl. přenesená",J91,0)</f>
        <v>0</v>
      </c>
      <c r="BH91" s="202">
        <f>IF(N91="sníž. přenesená",J91,0)</f>
        <v>0</v>
      </c>
      <c r="BI91" s="202">
        <f>IF(N91="nulová",J91,0)</f>
        <v>0</v>
      </c>
      <c r="BJ91" s="22" t="s">
        <v>132</v>
      </c>
      <c r="BK91" s="202">
        <f>ROUND(I91*H91,2)</f>
        <v>0</v>
      </c>
      <c r="BL91" s="22" t="s">
        <v>131</v>
      </c>
      <c r="BM91" s="22" t="s">
        <v>148</v>
      </c>
    </row>
    <row r="92" spans="2:47" s="1" customFormat="1" ht="94.5">
      <c r="B92" s="39"/>
      <c r="C92" s="61"/>
      <c r="D92" s="217" t="s">
        <v>134</v>
      </c>
      <c r="E92" s="61"/>
      <c r="F92" s="218" t="s">
        <v>149</v>
      </c>
      <c r="G92" s="61"/>
      <c r="H92" s="61"/>
      <c r="I92" s="161"/>
      <c r="J92" s="61"/>
      <c r="K92" s="61"/>
      <c r="L92" s="59"/>
      <c r="M92" s="205"/>
      <c r="N92" s="40"/>
      <c r="O92" s="40"/>
      <c r="P92" s="40"/>
      <c r="Q92" s="40"/>
      <c r="R92" s="40"/>
      <c r="S92" s="40"/>
      <c r="T92" s="76"/>
      <c r="AT92" s="22" t="s">
        <v>134</v>
      </c>
      <c r="AU92" s="22" t="s">
        <v>132</v>
      </c>
    </row>
    <row r="93" spans="2:65" s="1" customFormat="1" ht="28.9" customHeight="1">
      <c r="B93" s="39"/>
      <c r="C93" s="191" t="s">
        <v>131</v>
      </c>
      <c r="D93" s="191" t="s">
        <v>126</v>
      </c>
      <c r="E93" s="192" t="s">
        <v>150</v>
      </c>
      <c r="F93" s="193" t="s">
        <v>151</v>
      </c>
      <c r="G93" s="194" t="s">
        <v>142</v>
      </c>
      <c r="H93" s="195">
        <v>12.278</v>
      </c>
      <c r="I93" s="196"/>
      <c r="J93" s="197">
        <f>ROUND(I93*H93,2)</f>
        <v>0</v>
      </c>
      <c r="K93" s="193" t="s">
        <v>130</v>
      </c>
      <c r="L93" s="59"/>
      <c r="M93" s="198" t="s">
        <v>21</v>
      </c>
      <c r="N93" s="199" t="s">
        <v>44</v>
      </c>
      <c r="O93" s="40"/>
      <c r="P93" s="200">
        <f>O93*H93</f>
        <v>0</v>
      </c>
      <c r="Q93" s="200">
        <v>0</v>
      </c>
      <c r="R93" s="200">
        <f>Q93*H93</f>
        <v>0</v>
      </c>
      <c r="S93" s="200">
        <v>0</v>
      </c>
      <c r="T93" s="201">
        <f>S93*H93</f>
        <v>0</v>
      </c>
      <c r="AR93" s="22" t="s">
        <v>131</v>
      </c>
      <c r="AT93" s="22" t="s">
        <v>126</v>
      </c>
      <c r="AU93" s="22" t="s">
        <v>132</v>
      </c>
      <c r="AY93" s="22" t="s">
        <v>123</v>
      </c>
      <c r="BE93" s="202">
        <f>IF(N93="základní",J93,0)</f>
        <v>0</v>
      </c>
      <c r="BF93" s="202">
        <f>IF(N93="snížená",J93,0)</f>
        <v>0</v>
      </c>
      <c r="BG93" s="202">
        <f>IF(N93="zákl. přenesená",J93,0)</f>
        <v>0</v>
      </c>
      <c r="BH93" s="202">
        <f>IF(N93="sníž. přenesená",J93,0)</f>
        <v>0</v>
      </c>
      <c r="BI93" s="202">
        <f>IF(N93="nulová",J93,0)</f>
        <v>0</v>
      </c>
      <c r="BJ93" s="22" t="s">
        <v>132</v>
      </c>
      <c r="BK93" s="202">
        <f>ROUND(I93*H93,2)</f>
        <v>0</v>
      </c>
      <c r="BL93" s="22" t="s">
        <v>131</v>
      </c>
      <c r="BM93" s="22" t="s">
        <v>152</v>
      </c>
    </row>
    <row r="94" spans="2:47" s="1" customFormat="1" ht="94.5">
      <c r="B94" s="39"/>
      <c r="C94" s="61"/>
      <c r="D94" s="203" t="s">
        <v>134</v>
      </c>
      <c r="E94" s="61"/>
      <c r="F94" s="204" t="s">
        <v>149</v>
      </c>
      <c r="G94" s="61"/>
      <c r="H94" s="61"/>
      <c r="I94" s="161"/>
      <c r="J94" s="61"/>
      <c r="K94" s="61"/>
      <c r="L94" s="59"/>
      <c r="M94" s="205"/>
      <c r="N94" s="40"/>
      <c r="O94" s="40"/>
      <c r="P94" s="40"/>
      <c r="Q94" s="40"/>
      <c r="R94" s="40"/>
      <c r="S94" s="40"/>
      <c r="T94" s="76"/>
      <c r="AT94" s="22" t="s">
        <v>134</v>
      </c>
      <c r="AU94" s="22" t="s">
        <v>132</v>
      </c>
    </row>
    <row r="95" spans="2:51" s="11" customFormat="1" ht="13.5">
      <c r="B95" s="206"/>
      <c r="C95" s="207"/>
      <c r="D95" s="217" t="s">
        <v>136</v>
      </c>
      <c r="E95" s="207"/>
      <c r="F95" s="219" t="s">
        <v>153</v>
      </c>
      <c r="G95" s="207"/>
      <c r="H95" s="220">
        <v>12.278</v>
      </c>
      <c r="I95" s="211"/>
      <c r="J95" s="207"/>
      <c r="K95" s="207"/>
      <c r="L95" s="212"/>
      <c r="M95" s="213"/>
      <c r="N95" s="214"/>
      <c r="O95" s="214"/>
      <c r="P95" s="214"/>
      <c r="Q95" s="214"/>
      <c r="R95" s="214"/>
      <c r="S95" s="214"/>
      <c r="T95" s="215"/>
      <c r="AT95" s="216" t="s">
        <v>136</v>
      </c>
      <c r="AU95" s="216" t="s">
        <v>132</v>
      </c>
      <c r="AV95" s="11" t="s">
        <v>132</v>
      </c>
      <c r="AW95" s="11" t="s">
        <v>6</v>
      </c>
      <c r="AX95" s="11" t="s">
        <v>80</v>
      </c>
      <c r="AY95" s="216" t="s">
        <v>123</v>
      </c>
    </row>
    <row r="96" spans="2:65" s="1" customFormat="1" ht="28.9" customHeight="1">
      <c r="B96" s="39"/>
      <c r="C96" s="191" t="s">
        <v>154</v>
      </c>
      <c r="D96" s="191" t="s">
        <v>126</v>
      </c>
      <c r="E96" s="192" t="s">
        <v>155</v>
      </c>
      <c r="F96" s="193" t="s">
        <v>156</v>
      </c>
      <c r="G96" s="194" t="s">
        <v>142</v>
      </c>
      <c r="H96" s="195">
        <v>0.877</v>
      </c>
      <c r="I96" s="196"/>
      <c r="J96" s="197">
        <f>ROUND(I96*H96,2)</f>
        <v>0</v>
      </c>
      <c r="K96" s="193" t="s">
        <v>130</v>
      </c>
      <c r="L96" s="59"/>
      <c r="M96" s="198" t="s">
        <v>21</v>
      </c>
      <c r="N96" s="199" t="s">
        <v>44</v>
      </c>
      <c r="O96" s="40"/>
      <c r="P96" s="200">
        <f>O96*H96</f>
        <v>0</v>
      </c>
      <c r="Q96" s="200">
        <v>0</v>
      </c>
      <c r="R96" s="200">
        <f>Q96*H96</f>
        <v>0</v>
      </c>
      <c r="S96" s="200">
        <v>0</v>
      </c>
      <c r="T96" s="201">
        <f>S96*H96</f>
        <v>0</v>
      </c>
      <c r="AR96" s="22" t="s">
        <v>131</v>
      </c>
      <c r="AT96" s="22" t="s">
        <v>126</v>
      </c>
      <c r="AU96" s="22" t="s">
        <v>132</v>
      </c>
      <c r="AY96" s="22" t="s">
        <v>123</v>
      </c>
      <c r="BE96" s="202">
        <f>IF(N96="základní",J96,0)</f>
        <v>0</v>
      </c>
      <c r="BF96" s="202">
        <f>IF(N96="snížená",J96,0)</f>
        <v>0</v>
      </c>
      <c r="BG96" s="202">
        <f>IF(N96="zákl. přenesená",J96,0)</f>
        <v>0</v>
      </c>
      <c r="BH96" s="202">
        <f>IF(N96="sníž. přenesená",J96,0)</f>
        <v>0</v>
      </c>
      <c r="BI96" s="202">
        <f>IF(N96="nulová",J96,0)</f>
        <v>0</v>
      </c>
      <c r="BJ96" s="22" t="s">
        <v>132</v>
      </c>
      <c r="BK96" s="202">
        <f>ROUND(I96*H96,2)</f>
        <v>0</v>
      </c>
      <c r="BL96" s="22" t="s">
        <v>131</v>
      </c>
      <c r="BM96" s="22" t="s">
        <v>157</v>
      </c>
    </row>
    <row r="97" spans="2:47" s="1" customFormat="1" ht="81">
      <c r="B97" s="39"/>
      <c r="C97" s="61"/>
      <c r="D97" s="203" t="s">
        <v>134</v>
      </c>
      <c r="E97" s="61"/>
      <c r="F97" s="204" t="s">
        <v>158</v>
      </c>
      <c r="G97" s="61"/>
      <c r="H97" s="61"/>
      <c r="I97" s="161"/>
      <c r="J97" s="61"/>
      <c r="K97" s="61"/>
      <c r="L97" s="59"/>
      <c r="M97" s="205"/>
      <c r="N97" s="40"/>
      <c r="O97" s="40"/>
      <c r="P97" s="40"/>
      <c r="Q97" s="40"/>
      <c r="R97" s="40"/>
      <c r="S97" s="40"/>
      <c r="T97" s="76"/>
      <c r="AT97" s="22" t="s">
        <v>134</v>
      </c>
      <c r="AU97" s="22" t="s">
        <v>132</v>
      </c>
    </row>
    <row r="98" spans="2:63" s="10" customFormat="1" ht="37.35" customHeight="1">
      <c r="B98" s="174"/>
      <c r="C98" s="175"/>
      <c r="D98" s="176" t="s">
        <v>71</v>
      </c>
      <c r="E98" s="177" t="s">
        <v>159</v>
      </c>
      <c r="F98" s="177" t="s">
        <v>160</v>
      </c>
      <c r="G98" s="175"/>
      <c r="H98" s="175"/>
      <c r="I98" s="178"/>
      <c r="J98" s="179">
        <f>BK98</f>
        <v>0</v>
      </c>
      <c r="K98" s="175"/>
      <c r="L98" s="180"/>
      <c r="M98" s="181"/>
      <c r="N98" s="182"/>
      <c r="O98" s="182"/>
      <c r="P98" s="183">
        <f>P99+P164</f>
        <v>0</v>
      </c>
      <c r="Q98" s="182"/>
      <c r="R98" s="183">
        <f>R99+R164</f>
        <v>0.8694100000000002</v>
      </c>
      <c r="S98" s="182"/>
      <c r="T98" s="184">
        <f>T99+T164</f>
        <v>0.8772599999999999</v>
      </c>
      <c r="AR98" s="185" t="s">
        <v>132</v>
      </c>
      <c r="AT98" s="186" t="s">
        <v>71</v>
      </c>
      <c r="AU98" s="186" t="s">
        <v>72</v>
      </c>
      <c r="AY98" s="185" t="s">
        <v>123</v>
      </c>
      <c r="BK98" s="187">
        <f>BK99+BK164</f>
        <v>0</v>
      </c>
    </row>
    <row r="99" spans="2:63" s="10" customFormat="1" ht="19.9" customHeight="1">
      <c r="B99" s="174"/>
      <c r="C99" s="175"/>
      <c r="D99" s="188" t="s">
        <v>71</v>
      </c>
      <c r="E99" s="189" t="s">
        <v>161</v>
      </c>
      <c r="F99" s="189" t="s">
        <v>162</v>
      </c>
      <c r="G99" s="175"/>
      <c r="H99" s="175"/>
      <c r="I99" s="178"/>
      <c r="J99" s="190">
        <f>BK99</f>
        <v>0</v>
      </c>
      <c r="K99" s="175"/>
      <c r="L99" s="180"/>
      <c r="M99" s="181"/>
      <c r="N99" s="182"/>
      <c r="O99" s="182"/>
      <c r="P99" s="183">
        <f>SUM(P100:P163)</f>
        <v>0</v>
      </c>
      <c r="Q99" s="182"/>
      <c r="R99" s="183">
        <f>SUM(R100:R163)</f>
        <v>0.8694100000000002</v>
      </c>
      <c r="S99" s="182"/>
      <c r="T99" s="184">
        <f>SUM(T100:T163)</f>
        <v>0.19566</v>
      </c>
      <c r="AR99" s="185" t="s">
        <v>132</v>
      </c>
      <c r="AT99" s="186" t="s">
        <v>71</v>
      </c>
      <c r="AU99" s="186" t="s">
        <v>80</v>
      </c>
      <c r="AY99" s="185" t="s">
        <v>123</v>
      </c>
      <c r="BK99" s="187">
        <f>SUM(BK100:BK163)</f>
        <v>0</v>
      </c>
    </row>
    <row r="100" spans="2:65" s="1" customFormat="1" ht="20.45" customHeight="1">
      <c r="B100" s="39"/>
      <c r="C100" s="191" t="s">
        <v>163</v>
      </c>
      <c r="D100" s="191" t="s">
        <v>126</v>
      </c>
      <c r="E100" s="192" t="s">
        <v>164</v>
      </c>
      <c r="F100" s="193" t="s">
        <v>165</v>
      </c>
      <c r="G100" s="194" t="s">
        <v>166</v>
      </c>
      <c r="H100" s="195">
        <v>272</v>
      </c>
      <c r="I100" s="196"/>
      <c r="J100" s="197">
        <f>ROUND(I100*H100,2)</f>
        <v>0</v>
      </c>
      <c r="K100" s="193" t="s">
        <v>130</v>
      </c>
      <c r="L100" s="59"/>
      <c r="M100" s="198" t="s">
        <v>21</v>
      </c>
      <c r="N100" s="199" t="s">
        <v>44</v>
      </c>
      <c r="O100" s="40"/>
      <c r="P100" s="200">
        <f>O100*H100</f>
        <v>0</v>
      </c>
      <c r="Q100" s="200">
        <v>0</v>
      </c>
      <c r="R100" s="200">
        <f>Q100*H100</f>
        <v>0</v>
      </c>
      <c r="S100" s="200">
        <v>0.00028</v>
      </c>
      <c r="T100" s="201">
        <f>S100*H100</f>
        <v>0.07615999999999999</v>
      </c>
      <c r="AR100" s="22" t="s">
        <v>167</v>
      </c>
      <c r="AT100" s="22" t="s">
        <v>126</v>
      </c>
      <c r="AU100" s="22" t="s">
        <v>132</v>
      </c>
      <c r="AY100" s="22" t="s">
        <v>123</v>
      </c>
      <c r="BE100" s="202">
        <f>IF(N100="základní",J100,0)</f>
        <v>0</v>
      </c>
      <c r="BF100" s="202">
        <f>IF(N100="snížená",J100,0)</f>
        <v>0</v>
      </c>
      <c r="BG100" s="202">
        <f>IF(N100="zákl. přenesená",J100,0)</f>
        <v>0</v>
      </c>
      <c r="BH100" s="202">
        <f>IF(N100="sníž. přenesená",J100,0)</f>
        <v>0</v>
      </c>
      <c r="BI100" s="202">
        <f>IF(N100="nulová",J100,0)</f>
        <v>0</v>
      </c>
      <c r="BJ100" s="22" t="s">
        <v>132</v>
      </c>
      <c r="BK100" s="202">
        <f>ROUND(I100*H100,2)</f>
        <v>0</v>
      </c>
      <c r="BL100" s="22" t="s">
        <v>167</v>
      </c>
      <c r="BM100" s="22" t="s">
        <v>168</v>
      </c>
    </row>
    <row r="101" spans="2:51" s="11" customFormat="1" ht="13.5">
      <c r="B101" s="206"/>
      <c r="C101" s="207"/>
      <c r="D101" s="203" t="s">
        <v>136</v>
      </c>
      <c r="E101" s="208" t="s">
        <v>21</v>
      </c>
      <c r="F101" s="209" t="s">
        <v>169</v>
      </c>
      <c r="G101" s="207"/>
      <c r="H101" s="210">
        <v>156</v>
      </c>
      <c r="I101" s="211"/>
      <c r="J101" s="207"/>
      <c r="K101" s="207"/>
      <c r="L101" s="212"/>
      <c r="M101" s="213"/>
      <c r="N101" s="214"/>
      <c r="O101" s="214"/>
      <c r="P101" s="214"/>
      <c r="Q101" s="214"/>
      <c r="R101" s="214"/>
      <c r="S101" s="214"/>
      <c r="T101" s="215"/>
      <c r="AT101" s="216" t="s">
        <v>136</v>
      </c>
      <c r="AU101" s="216" t="s">
        <v>132</v>
      </c>
      <c r="AV101" s="11" t="s">
        <v>132</v>
      </c>
      <c r="AW101" s="11" t="s">
        <v>35</v>
      </c>
      <c r="AX101" s="11" t="s">
        <v>72</v>
      </c>
      <c r="AY101" s="216" t="s">
        <v>123</v>
      </c>
    </row>
    <row r="102" spans="2:51" s="11" customFormat="1" ht="13.5">
      <c r="B102" s="206"/>
      <c r="C102" s="207"/>
      <c r="D102" s="203" t="s">
        <v>136</v>
      </c>
      <c r="E102" s="208" t="s">
        <v>21</v>
      </c>
      <c r="F102" s="209" t="s">
        <v>170</v>
      </c>
      <c r="G102" s="207"/>
      <c r="H102" s="210">
        <v>116</v>
      </c>
      <c r="I102" s="211"/>
      <c r="J102" s="207"/>
      <c r="K102" s="207"/>
      <c r="L102" s="212"/>
      <c r="M102" s="213"/>
      <c r="N102" s="214"/>
      <c r="O102" s="214"/>
      <c r="P102" s="214"/>
      <c r="Q102" s="214"/>
      <c r="R102" s="214"/>
      <c r="S102" s="214"/>
      <c r="T102" s="215"/>
      <c r="AT102" s="216" t="s">
        <v>136</v>
      </c>
      <c r="AU102" s="216" t="s">
        <v>132</v>
      </c>
      <c r="AV102" s="11" t="s">
        <v>132</v>
      </c>
      <c r="AW102" s="11" t="s">
        <v>35</v>
      </c>
      <c r="AX102" s="11" t="s">
        <v>72</v>
      </c>
      <c r="AY102" s="216" t="s">
        <v>123</v>
      </c>
    </row>
    <row r="103" spans="2:51" s="12" customFormat="1" ht="13.5">
      <c r="B103" s="221"/>
      <c r="C103" s="222"/>
      <c r="D103" s="217" t="s">
        <v>136</v>
      </c>
      <c r="E103" s="223" t="s">
        <v>21</v>
      </c>
      <c r="F103" s="224" t="s">
        <v>171</v>
      </c>
      <c r="G103" s="222"/>
      <c r="H103" s="225">
        <v>272</v>
      </c>
      <c r="I103" s="226"/>
      <c r="J103" s="222"/>
      <c r="K103" s="222"/>
      <c r="L103" s="227"/>
      <c r="M103" s="228"/>
      <c r="N103" s="229"/>
      <c r="O103" s="229"/>
      <c r="P103" s="229"/>
      <c r="Q103" s="229"/>
      <c r="R103" s="229"/>
      <c r="S103" s="229"/>
      <c r="T103" s="230"/>
      <c r="AT103" s="231" t="s">
        <v>136</v>
      </c>
      <c r="AU103" s="231" t="s">
        <v>132</v>
      </c>
      <c r="AV103" s="12" t="s">
        <v>131</v>
      </c>
      <c r="AW103" s="12" t="s">
        <v>35</v>
      </c>
      <c r="AX103" s="12" t="s">
        <v>80</v>
      </c>
      <c r="AY103" s="231" t="s">
        <v>123</v>
      </c>
    </row>
    <row r="104" spans="2:65" s="1" customFormat="1" ht="20.45" customHeight="1">
      <c r="B104" s="39"/>
      <c r="C104" s="191" t="s">
        <v>172</v>
      </c>
      <c r="D104" s="191" t="s">
        <v>126</v>
      </c>
      <c r="E104" s="192" t="s">
        <v>173</v>
      </c>
      <c r="F104" s="193" t="s">
        <v>174</v>
      </c>
      <c r="G104" s="194" t="s">
        <v>166</v>
      </c>
      <c r="H104" s="195">
        <v>200</v>
      </c>
      <c r="I104" s="196"/>
      <c r="J104" s="197">
        <f>ROUND(I104*H104,2)</f>
        <v>0</v>
      </c>
      <c r="K104" s="193" t="s">
        <v>130</v>
      </c>
      <c r="L104" s="59"/>
      <c r="M104" s="198" t="s">
        <v>21</v>
      </c>
      <c r="N104" s="199" t="s">
        <v>44</v>
      </c>
      <c r="O104" s="40"/>
      <c r="P104" s="200">
        <f>O104*H104</f>
        <v>0</v>
      </c>
      <c r="Q104" s="200">
        <v>0</v>
      </c>
      <c r="R104" s="200">
        <f>Q104*H104</f>
        <v>0</v>
      </c>
      <c r="S104" s="200">
        <v>0.00029</v>
      </c>
      <c r="T104" s="201">
        <f>S104*H104</f>
        <v>0.058</v>
      </c>
      <c r="AR104" s="22" t="s">
        <v>167</v>
      </c>
      <c r="AT104" s="22" t="s">
        <v>126</v>
      </c>
      <c r="AU104" s="22" t="s">
        <v>132</v>
      </c>
      <c r="AY104" s="22" t="s">
        <v>123</v>
      </c>
      <c r="BE104" s="202">
        <f>IF(N104="základní",J104,0)</f>
        <v>0</v>
      </c>
      <c r="BF104" s="202">
        <f>IF(N104="snížená",J104,0)</f>
        <v>0</v>
      </c>
      <c r="BG104" s="202">
        <f>IF(N104="zákl. přenesená",J104,0)</f>
        <v>0</v>
      </c>
      <c r="BH104" s="202">
        <f>IF(N104="sníž. přenesená",J104,0)</f>
        <v>0</v>
      </c>
      <c r="BI104" s="202">
        <f>IF(N104="nulová",J104,0)</f>
        <v>0</v>
      </c>
      <c r="BJ104" s="22" t="s">
        <v>132</v>
      </c>
      <c r="BK104" s="202">
        <f>ROUND(I104*H104,2)</f>
        <v>0</v>
      </c>
      <c r="BL104" s="22" t="s">
        <v>167</v>
      </c>
      <c r="BM104" s="22" t="s">
        <v>175</v>
      </c>
    </row>
    <row r="105" spans="2:51" s="11" customFormat="1" ht="13.5">
      <c r="B105" s="206"/>
      <c r="C105" s="207"/>
      <c r="D105" s="203" t="s">
        <v>136</v>
      </c>
      <c r="E105" s="208" t="s">
        <v>21</v>
      </c>
      <c r="F105" s="209" t="s">
        <v>176</v>
      </c>
      <c r="G105" s="207"/>
      <c r="H105" s="210">
        <v>200</v>
      </c>
      <c r="I105" s="211"/>
      <c r="J105" s="207"/>
      <c r="K105" s="207"/>
      <c r="L105" s="212"/>
      <c r="M105" s="213"/>
      <c r="N105" s="214"/>
      <c r="O105" s="214"/>
      <c r="P105" s="214"/>
      <c r="Q105" s="214"/>
      <c r="R105" s="214"/>
      <c r="S105" s="214"/>
      <c r="T105" s="215"/>
      <c r="AT105" s="216" t="s">
        <v>136</v>
      </c>
      <c r="AU105" s="216" t="s">
        <v>132</v>
      </c>
      <c r="AV105" s="11" t="s">
        <v>132</v>
      </c>
      <c r="AW105" s="11" t="s">
        <v>35</v>
      </c>
      <c r="AX105" s="11" t="s">
        <v>72</v>
      </c>
      <c r="AY105" s="216" t="s">
        <v>123</v>
      </c>
    </row>
    <row r="106" spans="2:51" s="12" customFormat="1" ht="13.5">
      <c r="B106" s="221"/>
      <c r="C106" s="222"/>
      <c r="D106" s="217" t="s">
        <v>136</v>
      </c>
      <c r="E106" s="223" t="s">
        <v>21</v>
      </c>
      <c r="F106" s="224" t="s">
        <v>171</v>
      </c>
      <c r="G106" s="222"/>
      <c r="H106" s="225">
        <v>200</v>
      </c>
      <c r="I106" s="226"/>
      <c r="J106" s="222"/>
      <c r="K106" s="222"/>
      <c r="L106" s="227"/>
      <c r="M106" s="228"/>
      <c r="N106" s="229"/>
      <c r="O106" s="229"/>
      <c r="P106" s="229"/>
      <c r="Q106" s="229"/>
      <c r="R106" s="229"/>
      <c r="S106" s="229"/>
      <c r="T106" s="230"/>
      <c r="AT106" s="231" t="s">
        <v>136</v>
      </c>
      <c r="AU106" s="231" t="s">
        <v>132</v>
      </c>
      <c r="AV106" s="12" t="s">
        <v>131</v>
      </c>
      <c r="AW106" s="12" t="s">
        <v>35</v>
      </c>
      <c r="AX106" s="12" t="s">
        <v>80</v>
      </c>
      <c r="AY106" s="231" t="s">
        <v>123</v>
      </c>
    </row>
    <row r="107" spans="2:65" s="1" customFormat="1" ht="28.9" customHeight="1">
      <c r="B107" s="39"/>
      <c r="C107" s="191" t="s">
        <v>177</v>
      </c>
      <c r="D107" s="191" t="s">
        <v>126</v>
      </c>
      <c r="E107" s="192" t="s">
        <v>178</v>
      </c>
      <c r="F107" s="193" t="s">
        <v>179</v>
      </c>
      <c r="G107" s="194" t="s">
        <v>166</v>
      </c>
      <c r="H107" s="195">
        <v>44</v>
      </c>
      <c r="I107" s="196"/>
      <c r="J107" s="197">
        <f>ROUND(I107*H107,2)</f>
        <v>0</v>
      </c>
      <c r="K107" s="193" t="s">
        <v>130</v>
      </c>
      <c r="L107" s="59"/>
      <c r="M107" s="198" t="s">
        <v>21</v>
      </c>
      <c r="N107" s="199" t="s">
        <v>44</v>
      </c>
      <c r="O107" s="40"/>
      <c r="P107" s="200">
        <f>O107*H107</f>
        <v>0</v>
      </c>
      <c r="Q107" s="200">
        <v>0.00119</v>
      </c>
      <c r="R107" s="200">
        <f>Q107*H107</f>
        <v>0.052360000000000004</v>
      </c>
      <c r="S107" s="200">
        <v>0</v>
      </c>
      <c r="T107" s="201">
        <f>S107*H107</f>
        <v>0</v>
      </c>
      <c r="AR107" s="22" t="s">
        <v>167</v>
      </c>
      <c r="AT107" s="22" t="s">
        <v>126</v>
      </c>
      <c r="AU107" s="22" t="s">
        <v>132</v>
      </c>
      <c r="AY107" s="22" t="s">
        <v>123</v>
      </c>
      <c r="BE107" s="202">
        <f>IF(N107="základní",J107,0)</f>
        <v>0</v>
      </c>
      <c r="BF107" s="202">
        <f>IF(N107="snížená",J107,0)</f>
        <v>0</v>
      </c>
      <c r="BG107" s="202">
        <f>IF(N107="zákl. přenesená",J107,0)</f>
        <v>0</v>
      </c>
      <c r="BH107" s="202">
        <f>IF(N107="sníž. přenesená",J107,0)</f>
        <v>0</v>
      </c>
      <c r="BI107" s="202">
        <f>IF(N107="nulová",J107,0)</f>
        <v>0</v>
      </c>
      <c r="BJ107" s="22" t="s">
        <v>132</v>
      </c>
      <c r="BK107" s="202">
        <f>ROUND(I107*H107,2)</f>
        <v>0</v>
      </c>
      <c r="BL107" s="22" t="s">
        <v>167</v>
      </c>
      <c r="BM107" s="22" t="s">
        <v>180</v>
      </c>
    </row>
    <row r="108" spans="2:47" s="1" customFormat="1" ht="40.5">
      <c r="B108" s="39"/>
      <c r="C108" s="61"/>
      <c r="D108" s="203" t="s">
        <v>134</v>
      </c>
      <c r="E108" s="61"/>
      <c r="F108" s="204" t="s">
        <v>181</v>
      </c>
      <c r="G108" s="61"/>
      <c r="H108" s="61"/>
      <c r="I108" s="161"/>
      <c r="J108" s="61"/>
      <c r="K108" s="61"/>
      <c r="L108" s="59"/>
      <c r="M108" s="205"/>
      <c r="N108" s="40"/>
      <c r="O108" s="40"/>
      <c r="P108" s="40"/>
      <c r="Q108" s="40"/>
      <c r="R108" s="40"/>
      <c r="S108" s="40"/>
      <c r="T108" s="76"/>
      <c r="AT108" s="22" t="s">
        <v>134</v>
      </c>
      <c r="AU108" s="22" t="s">
        <v>132</v>
      </c>
    </row>
    <row r="109" spans="2:51" s="11" customFormat="1" ht="13.5">
      <c r="B109" s="206"/>
      <c r="C109" s="207"/>
      <c r="D109" s="203" t="s">
        <v>136</v>
      </c>
      <c r="E109" s="208" t="s">
        <v>21</v>
      </c>
      <c r="F109" s="209" t="s">
        <v>182</v>
      </c>
      <c r="G109" s="207"/>
      <c r="H109" s="210">
        <v>44</v>
      </c>
      <c r="I109" s="211"/>
      <c r="J109" s="207"/>
      <c r="K109" s="207"/>
      <c r="L109" s="212"/>
      <c r="M109" s="213"/>
      <c r="N109" s="214"/>
      <c r="O109" s="214"/>
      <c r="P109" s="214"/>
      <c r="Q109" s="214"/>
      <c r="R109" s="214"/>
      <c r="S109" s="214"/>
      <c r="T109" s="215"/>
      <c r="AT109" s="216" t="s">
        <v>136</v>
      </c>
      <c r="AU109" s="216" t="s">
        <v>132</v>
      </c>
      <c r="AV109" s="11" t="s">
        <v>132</v>
      </c>
      <c r="AW109" s="11" t="s">
        <v>35</v>
      </c>
      <c r="AX109" s="11" t="s">
        <v>72</v>
      </c>
      <c r="AY109" s="216" t="s">
        <v>123</v>
      </c>
    </row>
    <row r="110" spans="2:51" s="12" customFormat="1" ht="13.5">
      <c r="B110" s="221"/>
      <c r="C110" s="222"/>
      <c r="D110" s="217" t="s">
        <v>136</v>
      </c>
      <c r="E110" s="223" t="s">
        <v>21</v>
      </c>
      <c r="F110" s="224" t="s">
        <v>171</v>
      </c>
      <c r="G110" s="222"/>
      <c r="H110" s="225">
        <v>44</v>
      </c>
      <c r="I110" s="226"/>
      <c r="J110" s="222"/>
      <c r="K110" s="222"/>
      <c r="L110" s="227"/>
      <c r="M110" s="228"/>
      <c r="N110" s="229"/>
      <c r="O110" s="229"/>
      <c r="P110" s="229"/>
      <c r="Q110" s="229"/>
      <c r="R110" s="229"/>
      <c r="S110" s="229"/>
      <c r="T110" s="230"/>
      <c r="AT110" s="231" t="s">
        <v>136</v>
      </c>
      <c r="AU110" s="231" t="s">
        <v>132</v>
      </c>
      <c r="AV110" s="12" t="s">
        <v>131</v>
      </c>
      <c r="AW110" s="12" t="s">
        <v>35</v>
      </c>
      <c r="AX110" s="12" t="s">
        <v>80</v>
      </c>
      <c r="AY110" s="231" t="s">
        <v>123</v>
      </c>
    </row>
    <row r="111" spans="2:65" s="1" customFormat="1" ht="28.9" customHeight="1">
      <c r="B111" s="39"/>
      <c r="C111" s="191" t="s">
        <v>124</v>
      </c>
      <c r="D111" s="191" t="s">
        <v>126</v>
      </c>
      <c r="E111" s="192" t="s">
        <v>183</v>
      </c>
      <c r="F111" s="193" t="s">
        <v>184</v>
      </c>
      <c r="G111" s="194" t="s">
        <v>166</v>
      </c>
      <c r="H111" s="195">
        <v>12</v>
      </c>
      <c r="I111" s="196"/>
      <c r="J111" s="197">
        <f>ROUND(I111*H111,2)</f>
        <v>0</v>
      </c>
      <c r="K111" s="193" t="s">
        <v>130</v>
      </c>
      <c r="L111" s="59"/>
      <c r="M111" s="198" t="s">
        <v>21</v>
      </c>
      <c r="N111" s="199" t="s">
        <v>44</v>
      </c>
      <c r="O111" s="40"/>
      <c r="P111" s="200">
        <f>O111*H111</f>
        <v>0</v>
      </c>
      <c r="Q111" s="200">
        <v>0.00252</v>
      </c>
      <c r="R111" s="200">
        <f>Q111*H111</f>
        <v>0.030240000000000003</v>
      </c>
      <c r="S111" s="200">
        <v>0</v>
      </c>
      <c r="T111" s="201">
        <f>S111*H111</f>
        <v>0</v>
      </c>
      <c r="AR111" s="22" t="s">
        <v>167</v>
      </c>
      <c r="AT111" s="22" t="s">
        <v>126</v>
      </c>
      <c r="AU111" s="22" t="s">
        <v>132</v>
      </c>
      <c r="AY111" s="22" t="s">
        <v>123</v>
      </c>
      <c r="BE111" s="202">
        <f>IF(N111="základní",J111,0)</f>
        <v>0</v>
      </c>
      <c r="BF111" s="202">
        <f>IF(N111="snížená",J111,0)</f>
        <v>0</v>
      </c>
      <c r="BG111" s="202">
        <f>IF(N111="zákl. přenesená",J111,0)</f>
        <v>0</v>
      </c>
      <c r="BH111" s="202">
        <f>IF(N111="sníž. přenesená",J111,0)</f>
        <v>0</v>
      </c>
      <c r="BI111" s="202">
        <f>IF(N111="nulová",J111,0)</f>
        <v>0</v>
      </c>
      <c r="BJ111" s="22" t="s">
        <v>132</v>
      </c>
      <c r="BK111" s="202">
        <f>ROUND(I111*H111,2)</f>
        <v>0</v>
      </c>
      <c r="BL111" s="22" t="s">
        <v>167</v>
      </c>
      <c r="BM111" s="22" t="s">
        <v>185</v>
      </c>
    </row>
    <row r="112" spans="2:47" s="1" customFormat="1" ht="40.5">
      <c r="B112" s="39"/>
      <c r="C112" s="61"/>
      <c r="D112" s="203" t="s">
        <v>134</v>
      </c>
      <c r="E112" s="61"/>
      <c r="F112" s="204" t="s">
        <v>181</v>
      </c>
      <c r="G112" s="61"/>
      <c r="H112" s="61"/>
      <c r="I112" s="161"/>
      <c r="J112" s="61"/>
      <c r="K112" s="61"/>
      <c r="L112" s="59"/>
      <c r="M112" s="205"/>
      <c r="N112" s="40"/>
      <c r="O112" s="40"/>
      <c r="P112" s="40"/>
      <c r="Q112" s="40"/>
      <c r="R112" s="40"/>
      <c r="S112" s="40"/>
      <c r="T112" s="76"/>
      <c r="AT112" s="22" t="s">
        <v>134</v>
      </c>
      <c r="AU112" s="22" t="s">
        <v>132</v>
      </c>
    </row>
    <row r="113" spans="2:51" s="11" customFormat="1" ht="13.5">
      <c r="B113" s="206"/>
      <c r="C113" s="207"/>
      <c r="D113" s="217" t="s">
        <v>136</v>
      </c>
      <c r="E113" s="232" t="s">
        <v>21</v>
      </c>
      <c r="F113" s="219" t="s">
        <v>186</v>
      </c>
      <c r="G113" s="207"/>
      <c r="H113" s="220">
        <v>12</v>
      </c>
      <c r="I113" s="211"/>
      <c r="J113" s="207"/>
      <c r="K113" s="207"/>
      <c r="L113" s="212"/>
      <c r="M113" s="213"/>
      <c r="N113" s="214"/>
      <c r="O113" s="214"/>
      <c r="P113" s="214"/>
      <c r="Q113" s="214"/>
      <c r="R113" s="214"/>
      <c r="S113" s="214"/>
      <c r="T113" s="215"/>
      <c r="AT113" s="216" t="s">
        <v>136</v>
      </c>
      <c r="AU113" s="216" t="s">
        <v>132</v>
      </c>
      <c r="AV113" s="11" t="s">
        <v>132</v>
      </c>
      <c r="AW113" s="11" t="s">
        <v>35</v>
      </c>
      <c r="AX113" s="11" t="s">
        <v>80</v>
      </c>
      <c r="AY113" s="216" t="s">
        <v>123</v>
      </c>
    </row>
    <row r="114" spans="2:65" s="1" customFormat="1" ht="28.9" customHeight="1">
      <c r="B114" s="39"/>
      <c r="C114" s="191" t="s">
        <v>187</v>
      </c>
      <c r="D114" s="191" t="s">
        <v>126</v>
      </c>
      <c r="E114" s="192" t="s">
        <v>188</v>
      </c>
      <c r="F114" s="193" t="s">
        <v>189</v>
      </c>
      <c r="G114" s="194" t="s">
        <v>166</v>
      </c>
      <c r="H114" s="195">
        <v>54</v>
      </c>
      <c r="I114" s="196"/>
      <c r="J114" s="197">
        <f>ROUND(I114*H114,2)</f>
        <v>0</v>
      </c>
      <c r="K114" s="193" t="s">
        <v>130</v>
      </c>
      <c r="L114" s="59"/>
      <c r="M114" s="198" t="s">
        <v>21</v>
      </c>
      <c r="N114" s="199" t="s">
        <v>44</v>
      </c>
      <c r="O114" s="40"/>
      <c r="P114" s="200">
        <f>O114*H114</f>
        <v>0</v>
      </c>
      <c r="Q114" s="200">
        <v>0.0035</v>
      </c>
      <c r="R114" s="200">
        <f>Q114*H114</f>
        <v>0.189</v>
      </c>
      <c r="S114" s="200">
        <v>0</v>
      </c>
      <c r="T114" s="201">
        <f>S114*H114</f>
        <v>0</v>
      </c>
      <c r="AR114" s="22" t="s">
        <v>167</v>
      </c>
      <c r="AT114" s="22" t="s">
        <v>126</v>
      </c>
      <c r="AU114" s="22" t="s">
        <v>132</v>
      </c>
      <c r="AY114" s="22" t="s">
        <v>123</v>
      </c>
      <c r="BE114" s="202">
        <f>IF(N114="základní",J114,0)</f>
        <v>0</v>
      </c>
      <c r="BF114" s="202">
        <f>IF(N114="snížená",J114,0)</f>
        <v>0</v>
      </c>
      <c r="BG114" s="202">
        <f>IF(N114="zákl. přenesená",J114,0)</f>
        <v>0</v>
      </c>
      <c r="BH114" s="202">
        <f>IF(N114="sníž. přenesená",J114,0)</f>
        <v>0</v>
      </c>
      <c r="BI114" s="202">
        <f>IF(N114="nulová",J114,0)</f>
        <v>0</v>
      </c>
      <c r="BJ114" s="22" t="s">
        <v>132</v>
      </c>
      <c r="BK114" s="202">
        <f>ROUND(I114*H114,2)</f>
        <v>0</v>
      </c>
      <c r="BL114" s="22" t="s">
        <v>167</v>
      </c>
      <c r="BM114" s="22" t="s">
        <v>190</v>
      </c>
    </row>
    <row r="115" spans="2:47" s="1" customFormat="1" ht="40.5">
      <c r="B115" s="39"/>
      <c r="C115" s="61"/>
      <c r="D115" s="203" t="s">
        <v>134</v>
      </c>
      <c r="E115" s="61"/>
      <c r="F115" s="204" t="s">
        <v>181</v>
      </c>
      <c r="G115" s="61"/>
      <c r="H115" s="61"/>
      <c r="I115" s="161"/>
      <c r="J115" s="61"/>
      <c r="K115" s="61"/>
      <c r="L115" s="59"/>
      <c r="M115" s="205"/>
      <c r="N115" s="40"/>
      <c r="O115" s="40"/>
      <c r="P115" s="40"/>
      <c r="Q115" s="40"/>
      <c r="R115" s="40"/>
      <c r="S115" s="40"/>
      <c r="T115" s="76"/>
      <c r="AT115" s="22" t="s">
        <v>134</v>
      </c>
      <c r="AU115" s="22" t="s">
        <v>132</v>
      </c>
    </row>
    <row r="116" spans="2:51" s="11" customFormat="1" ht="13.5">
      <c r="B116" s="206"/>
      <c r="C116" s="207"/>
      <c r="D116" s="217" t="s">
        <v>136</v>
      </c>
      <c r="E116" s="232" t="s">
        <v>21</v>
      </c>
      <c r="F116" s="219" t="s">
        <v>191</v>
      </c>
      <c r="G116" s="207"/>
      <c r="H116" s="220">
        <v>54</v>
      </c>
      <c r="I116" s="211"/>
      <c r="J116" s="207"/>
      <c r="K116" s="207"/>
      <c r="L116" s="212"/>
      <c r="M116" s="213"/>
      <c r="N116" s="214"/>
      <c r="O116" s="214"/>
      <c r="P116" s="214"/>
      <c r="Q116" s="214"/>
      <c r="R116" s="214"/>
      <c r="S116" s="214"/>
      <c r="T116" s="215"/>
      <c r="AT116" s="216" t="s">
        <v>136</v>
      </c>
      <c r="AU116" s="216" t="s">
        <v>132</v>
      </c>
      <c r="AV116" s="11" t="s">
        <v>132</v>
      </c>
      <c r="AW116" s="11" t="s">
        <v>35</v>
      </c>
      <c r="AX116" s="11" t="s">
        <v>80</v>
      </c>
      <c r="AY116" s="216" t="s">
        <v>123</v>
      </c>
    </row>
    <row r="117" spans="2:65" s="1" customFormat="1" ht="28.9" customHeight="1">
      <c r="B117" s="39"/>
      <c r="C117" s="191" t="s">
        <v>192</v>
      </c>
      <c r="D117" s="191" t="s">
        <v>126</v>
      </c>
      <c r="E117" s="192" t="s">
        <v>193</v>
      </c>
      <c r="F117" s="193" t="s">
        <v>194</v>
      </c>
      <c r="G117" s="194" t="s">
        <v>166</v>
      </c>
      <c r="H117" s="195">
        <v>37</v>
      </c>
      <c r="I117" s="196"/>
      <c r="J117" s="197">
        <f>ROUND(I117*H117,2)</f>
        <v>0</v>
      </c>
      <c r="K117" s="193" t="s">
        <v>130</v>
      </c>
      <c r="L117" s="59"/>
      <c r="M117" s="198" t="s">
        <v>21</v>
      </c>
      <c r="N117" s="199" t="s">
        <v>44</v>
      </c>
      <c r="O117" s="40"/>
      <c r="P117" s="200">
        <f>O117*H117</f>
        <v>0</v>
      </c>
      <c r="Q117" s="200">
        <v>0.00078</v>
      </c>
      <c r="R117" s="200">
        <f>Q117*H117</f>
        <v>0.02886</v>
      </c>
      <c r="S117" s="200">
        <v>0</v>
      </c>
      <c r="T117" s="201">
        <f>S117*H117</f>
        <v>0</v>
      </c>
      <c r="AR117" s="22" t="s">
        <v>167</v>
      </c>
      <c r="AT117" s="22" t="s">
        <v>126</v>
      </c>
      <c r="AU117" s="22" t="s">
        <v>132</v>
      </c>
      <c r="AY117" s="22" t="s">
        <v>123</v>
      </c>
      <c r="BE117" s="202">
        <f>IF(N117="základní",J117,0)</f>
        <v>0</v>
      </c>
      <c r="BF117" s="202">
        <f>IF(N117="snížená",J117,0)</f>
        <v>0</v>
      </c>
      <c r="BG117" s="202">
        <f>IF(N117="zákl. přenesená",J117,0)</f>
        <v>0</v>
      </c>
      <c r="BH117" s="202">
        <f>IF(N117="sníž. přenesená",J117,0)</f>
        <v>0</v>
      </c>
      <c r="BI117" s="202">
        <f>IF(N117="nulová",J117,0)</f>
        <v>0</v>
      </c>
      <c r="BJ117" s="22" t="s">
        <v>132</v>
      </c>
      <c r="BK117" s="202">
        <f>ROUND(I117*H117,2)</f>
        <v>0</v>
      </c>
      <c r="BL117" s="22" t="s">
        <v>167</v>
      </c>
      <c r="BM117" s="22" t="s">
        <v>195</v>
      </c>
    </row>
    <row r="118" spans="2:47" s="1" customFormat="1" ht="40.5">
      <c r="B118" s="39"/>
      <c r="C118" s="61"/>
      <c r="D118" s="203" t="s">
        <v>134</v>
      </c>
      <c r="E118" s="61"/>
      <c r="F118" s="204" t="s">
        <v>181</v>
      </c>
      <c r="G118" s="61"/>
      <c r="H118" s="61"/>
      <c r="I118" s="161"/>
      <c r="J118" s="61"/>
      <c r="K118" s="61"/>
      <c r="L118" s="59"/>
      <c r="M118" s="205"/>
      <c r="N118" s="40"/>
      <c r="O118" s="40"/>
      <c r="P118" s="40"/>
      <c r="Q118" s="40"/>
      <c r="R118" s="40"/>
      <c r="S118" s="40"/>
      <c r="T118" s="76"/>
      <c r="AT118" s="22" t="s">
        <v>134</v>
      </c>
      <c r="AU118" s="22" t="s">
        <v>132</v>
      </c>
    </row>
    <row r="119" spans="2:51" s="11" customFormat="1" ht="13.5">
      <c r="B119" s="206"/>
      <c r="C119" s="207"/>
      <c r="D119" s="203" t="s">
        <v>136</v>
      </c>
      <c r="E119" s="208" t="s">
        <v>21</v>
      </c>
      <c r="F119" s="209" t="s">
        <v>196</v>
      </c>
      <c r="G119" s="207"/>
      <c r="H119" s="210">
        <v>37</v>
      </c>
      <c r="I119" s="211"/>
      <c r="J119" s="207"/>
      <c r="K119" s="207"/>
      <c r="L119" s="212"/>
      <c r="M119" s="213"/>
      <c r="N119" s="214"/>
      <c r="O119" s="214"/>
      <c r="P119" s="214"/>
      <c r="Q119" s="214"/>
      <c r="R119" s="214"/>
      <c r="S119" s="214"/>
      <c r="T119" s="215"/>
      <c r="AT119" s="216" t="s">
        <v>136</v>
      </c>
      <c r="AU119" s="216" t="s">
        <v>132</v>
      </c>
      <c r="AV119" s="11" t="s">
        <v>132</v>
      </c>
      <c r="AW119" s="11" t="s">
        <v>35</v>
      </c>
      <c r="AX119" s="11" t="s">
        <v>72</v>
      </c>
      <c r="AY119" s="216" t="s">
        <v>123</v>
      </c>
    </row>
    <row r="120" spans="2:51" s="12" customFormat="1" ht="13.5">
      <c r="B120" s="221"/>
      <c r="C120" s="222"/>
      <c r="D120" s="217" t="s">
        <v>136</v>
      </c>
      <c r="E120" s="223" t="s">
        <v>21</v>
      </c>
      <c r="F120" s="224" t="s">
        <v>171</v>
      </c>
      <c r="G120" s="222"/>
      <c r="H120" s="225">
        <v>37</v>
      </c>
      <c r="I120" s="226"/>
      <c r="J120" s="222"/>
      <c r="K120" s="222"/>
      <c r="L120" s="227"/>
      <c r="M120" s="228"/>
      <c r="N120" s="229"/>
      <c r="O120" s="229"/>
      <c r="P120" s="229"/>
      <c r="Q120" s="229"/>
      <c r="R120" s="229"/>
      <c r="S120" s="229"/>
      <c r="T120" s="230"/>
      <c r="AT120" s="231" t="s">
        <v>136</v>
      </c>
      <c r="AU120" s="231" t="s">
        <v>132</v>
      </c>
      <c r="AV120" s="12" t="s">
        <v>131</v>
      </c>
      <c r="AW120" s="12" t="s">
        <v>35</v>
      </c>
      <c r="AX120" s="12" t="s">
        <v>80</v>
      </c>
      <c r="AY120" s="231" t="s">
        <v>123</v>
      </c>
    </row>
    <row r="121" spans="2:65" s="1" customFormat="1" ht="28.9" customHeight="1">
      <c r="B121" s="39"/>
      <c r="C121" s="191" t="s">
        <v>197</v>
      </c>
      <c r="D121" s="191" t="s">
        <v>126</v>
      </c>
      <c r="E121" s="192" t="s">
        <v>198</v>
      </c>
      <c r="F121" s="193" t="s">
        <v>199</v>
      </c>
      <c r="G121" s="194" t="s">
        <v>166</v>
      </c>
      <c r="H121" s="195">
        <v>66</v>
      </c>
      <c r="I121" s="196"/>
      <c r="J121" s="197">
        <f>ROUND(I121*H121,2)</f>
        <v>0</v>
      </c>
      <c r="K121" s="193" t="s">
        <v>130</v>
      </c>
      <c r="L121" s="59"/>
      <c r="M121" s="198" t="s">
        <v>21</v>
      </c>
      <c r="N121" s="199" t="s">
        <v>44</v>
      </c>
      <c r="O121" s="40"/>
      <c r="P121" s="200">
        <f>O121*H121</f>
        <v>0</v>
      </c>
      <c r="Q121" s="200">
        <v>0.00096</v>
      </c>
      <c r="R121" s="200">
        <f>Q121*H121</f>
        <v>0.06336</v>
      </c>
      <c r="S121" s="200">
        <v>0</v>
      </c>
      <c r="T121" s="201">
        <f>S121*H121</f>
        <v>0</v>
      </c>
      <c r="AR121" s="22" t="s">
        <v>167</v>
      </c>
      <c r="AT121" s="22" t="s">
        <v>126</v>
      </c>
      <c r="AU121" s="22" t="s">
        <v>132</v>
      </c>
      <c r="AY121" s="22" t="s">
        <v>123</v>
      </c>
      <c r="BE121" s="202">
        <f>IF(N121="základní",J121,0)</f>
        <v>0</v>
      </c>
      <c r="BF121" s="202">
        <f>IF(N121="snížená",J121,0)</f>
        <v>0</v>
      </c>
      <c r="BG121" s="202">
        <f>IF(N121="zákl. přenesená",J121,0)</f>
        <v>0</v>
      </c>
      <c r="BH121" s="202">
        <f>IF(N121="sníž. přenesená",J121,0)</f>
        <v>0</v>
      </c>
      <c r="BI121" s="202">
        <f>IF(N121="nulová",J121,0)</f>
        <v>0</v>
      </c>
      <c r="BJ121" s="22" t="s">
        <v>132</v>
      </c>
      <c r="BK121" s="202">
        <f>ROUND(I121*H121,2)</f>
        <v>0</v>
      </c>
      <c r="BL121" s="22" t="s">
        <v>167</v>
      </c>
      <c r="BM121" s="22" t="s">
        <v>200</v>
      </c>
    </row>
    <row r="122" spans="2:47" s="1" customFormat="1" ht="40.5">
      <c r="B122" s="39"/>
      <c r="C122" s="61"/>
      <c r="D122" s="203" t="s">
        <v>134</v>
      </c>
      <c r="E122" s="61"/>
      <c r="F122" s="204" t="s">
        <v>181</v>
      </c>
      <c r="G122" s="61"/>
      <c r="H122" s="61"/>
      <c r="I122" s="161"/>
      <c r="J122" s="61"/>
      <c r="K122" s="61"/>
      <c r="L122" s="59"/>
      <c r="M122" s="205"/>
      <c r="N122" s="40"/>
      <c r="O122" s="40"/>
      <c r="P122" s="40"/>
      <c r="Q122" s="40"/>
      <c r="R122" s="40"/>
      <c r="S122" s="40"/>
      <c r="T122" s="76"/>
      <c r="AT122" s="22" t="s">
        <v>134</v>
      </c>
      <c r="AU122" s="22" t="s">
        <v>132</v>
      </c>
    </row>
    <row r="123" spans="2:51" s="11" customFormat="1" ht="13.5">
      <c r="B123" s="206"/>
      <c r="C123" s="207"/>
      <c r="D123" s="217" t="s">
        <v>136</v>
      </c>
      <c r="E123" s="232" t="s">
        <v>21</v>
      </c>
      <c r="F123" s="219" t="s">
        <v>201</v>
      </c>
      <c r="G123" s="207"/>
      <c r="H123" s="220">
        <v>66</v>
      </c>
      <c r="I123" s="211"/>
      <c r="J123" s="207"/>
      <c r="K123" s="207"/>
      <c r="L123" s="212"/>
      <c r="M123" s="213"/>
      <c r="N123" s="214"/>
      <c r="O123" s="214"/>
      <c r="P123" s="214"/>
      <c r="Q123" s="214"/>
      <c r="R123" s="214"/>
      <c r="S123" s="214"/>
      <c r="T123" s="215"/>
      <c r="AT123" s="216" t="s">
        <v>136</v>
      </c>
      <c r="AU123" s="216" t="s">
        <v>132</v>
      </c>
      <c r="AV123" s="11" t="s">
        <v>132</v>
      </c>
      <c r="AW123" s="11" t="s">
        <v>35</v>
      </c>
      <c r="AX123" s="11" t="s">
        <v>80</v>
      </c>
      <c r="AY123" s="216" t="s">
        <v>123</v>
      </c>
    </row>
    <row r="124" spans="2:65" s="1" customFormat="1" ht="28.9" customHeight="1">
      <c r="B124" s="39"/>
      <c r="C124" s="191" t="s">
        <v>202</v>
      </c>
      <c r="D124" s="191" t="s">
        <v>126</v>
      </c>
      <c r="E124" s="192" t="s">
        <v>203</v>
      </c>
      <c r="F124" s="193" t="s">
        <v>204</v>
      </c>
      <c r="G124" s="194" t="s">
        <v>166</v>
      </c>
      <c r="H124" s="195">
        <v>44</v>
      </c>
      <c r="I124" s="196"/>
      <c r="J124" s="197">
        <f>ROUND(I124*H124,2)</f>
        <v>0</v>
      </c>
      <c r="K124" s="193" t="s">
        <v>130</v>
      </c>
      <c r="L124" s="59"/>
      <c r="M124" s="198" t="s">
        <v>21</v>
      </c>
      <c r="N124" s="199" t="s">
        <v>44</v>
      </c>
      <c r="O124" s="40"/>
      <c r="P124" s="200">
        <f>O124*H124</f>
        <v>0</v>
      </c>
      <c r="Q124" s="200">
        <v>0.00125</v>
      </c>
      <c r="R124" s="200">
        <f>Q124*H124</f>
        <v>0.055</v>
      </c>
      <c r="S124" s="200">
        <v>0</v>
      </c>
      <c r="T124" s="201">
        <f>S124*H124</f>
        <v>0</v>
      </c>
      <c r="AR124" s="22" t="s">
        <v>167</v>
      </c>
      <c r="AT124" s="22" t="s">
        <v>126</v>
      </c>
      <c r="AU124" s="22" t="s">
        <v>132</v>
      </c>
      <c r="AY124" s="22" t="s">
        <v>123</v>
      </c>
      <c r="BE124" s="202">
        <f>IF(N124="základní",J124,0)</f>
        <v>0</v>
      </c>
      <c r="BF124" s="202">
        <f>IF(N124="snížená",J124,0)</f>
        <v>0</v>
      </c>
      <c r="BG124" s="202">
        <f>IF(N124="zákl. přenesená",J124,0)</f>
        <v>0</v>
      </c>
      <c r="BH124" s="202">
        <f>IF(N124="sníž. přenesená",J124,0)</f>
        <v>0</v>
      </c>
      <c r="BI124" s="202">
        <f>IF(N124="nulová",J124,0)</f>
        <v>0</v>
      </c>
      <c r="BJ124" s="22" t="s">
        <v>132</v>
      </c>
      <c r="BK124" s="202">
        <f>ROUND(I124*H124,2)</f>
        <v>0</v>
      </c>
      <c r="BL124" s="22" t="s">
        <v>167</v>
      </c>
      <c r="BM124" s="22" t="s">
        <v>205</v>
      </c>
    </row>
    <row r="125" spans="2:47" s="1" customFormat="1" ht="40.5">
      <c r="B125" s="39"/>
      <c r="C125" s="61"/>
      <c r="D125" s="203" t="s">
        <v>134</v>
      </c>
      <c r="E125" s="61"/>
      <c r="F125" s="204" t="s">
        <v>181</v>
      </c>
      <c r="G125" s="61"/>
      <c r="H125" s="61"/>
      <c r="I125" s="161"/>
      <c r="J125" s="61"/>
      <c r="K125" s="61"/>
      <c r="L125" s="59"/>
      <c r="M125" s="205"/>
      <c r="N125" s="40"/>
      <c r="O125" s="40"/>
      <c r="P125" s="40"/>
      <c r="Q125" s="40"/>
      <c r="R125" s="40"/>
      <c r="S125" s="40"/>
      <c r="T125" s="76"/>
      <c r="AT125" s="22" t="s">
        <v>134</v>
      </c>
      <c r="AU125" s="22" t="s">
        <v>132</v>
      </c>
    </row>
    <row r="126" spans="2:51" s="11" customFormat="1" ht="13.5">
      <c r="B126" s="206"/>
      <c r="C126" s="207"/>
      <c r="D126" s="203" t="s">
        <v>136</v>
      </c>
      <c r="E126" s="208" t="s">
        <v>21</v>
      </c>
      <c r="F126" s="209" t="s">
        <v>206</v>
      </c>
      <c r="G126" s="207"/>
      <c r="H126" s="210">
        <v>44</v>
      </c>
      <c r="I126" s="211"/>
      <c r="J126" s="207"/>
      <c r="K126" s="207"/>
      <c r="L126" s="212"/>
      <c r="M126" s="213"/>
      <c r="N126" s="214"/>
      <c r="O126" s="214"/>
      <c r="P126" s="214"/>
      <c r="Q126" s="214"/>
      <c r="R126" s="214"/>
      <c r="S126" s="214"/>
      <c r="T126" s="215"/>
      <c r="AT126" s="216" t="s">
        <v>136</v>
      </c>
      <c r="AU126" s="216" t="s">
        <v>132</v>
      </c>
      <c r="AV126" s="11" t="s">
        <v>132</v>
      </c>
      <c r="AW126" s="11" t="s">
        <v>35</v>
      </c>
      <c r="AX126" s="11" t="s">
        <v>72</v>
      </c>
      <c r="AY126" s="216" t="s">
        <v>123</v>
      </c>
    </row>
    <row r="127" spans="2:51" s="12" customFormat="1" ht="13.5">
      <c r="B127" s="221"/>
      <c r="C127" s="222"/>
      <c r="D127" s="217" t="s">
        <v>136</v>
      </c>
      <c r="E127" s="223" t="s">
        <v>21</v>
      </c>
      <c r="F127" s="224" t="s">
        <v>171</v>
      </c>
      <c r="G127" s="222"/>
      <c r="H127" s="225">
        <v>44</v>
      </c>
      <c r="I127" s="226"/>
      <c r="J127" s="222"/>
      <c r="K127" s="222"/>
      <c r="L127" s="227"/>
      <c r="M127" s="228"/>
      <c r="N127" s="229"/>
      <c r="O127" s="229"/>
      <c r="P127" s="229"/>
      <c r="Q127" s="229"/>
      <c r="R127" s="229"/>
      <c r="S127" s="229"/>
      <c r="T127" s="230"/>
      <c r="AT127" s="231" t="s">
        <v>136</v>
      </c>
      <c r="AU127" s="231" t="s">
        <v>132</v>
      </c>
      <c r="AV127" s="12" t="s">
        <v>131</v>
      </c>
      <c r="AW127" s="12" t="s">
        <v>35</v>
      </c>
      <c r="AX127" s="12" t="s">
        <v>80</v>
      </c>
      <c r="AY127" s="231" t="s">
        <v>123</v>
      </c>
    </row>
    <row r="128" spans="2:65" s="1" customFormat="1" ht="28.9" customHeight="1">
      <c r="B128" s="39"/>
      <c r="C128" s="191" t="s">
        <v>207</v>
      </c>
      <c r="D128" s="191" t="s">
        <v>126</v>
      </c>
      <c r="E128" s="192" t="s">
        <v>208</v>
      </c>
      <c r="F128" s="193" t="s">
        <v>209</v>
      </c>
      <c r="G128" s="194" t="s">
        <v>166</v>
      </c>
      <c r="H128" s="195">
        <v>12</v>
      </c>
      <c r="I128" s="196"/>
      <c r="J128" s="197">
        <f>ROUND(I128*H128,2)</f>
        <v>0</v>
      </c>
      <c r="K128" s="193" t="s">
        <v>130</v>
      </c>
      <c r="L128" s="59"/>
      <c r="M128" s="198" t="s">
        <v>21</v>
      </c>
      <c r="N128" s="199" t="s">
        <v>44</v>
      </c>
      <c r="O128" s="40"/>
      <c r="P128" s="200">
        <f>O128*H128</f>
        <v>0</v>
      </c>
      <c r="Q128" s="200">
        <v>0.00256</v>
      </c>
      <c r="R128" s="200">
        <f>Q128*H128</f>
        <v>0.030720000000000004</v>
      </c>
      <c r="S128" s="200">
        <v>0</v>
      </c>
      <c r="T128" s="201">
        <f>S128*H128</f>
        <v>0</v>
      </c>
      <c r="AR128" s="22" t="s">
        <v>167</v>
      </c>
      <c r="AT128" s="22" t="s">
        <v>126</v>
      </c>
      <c r="AU128" s="22" t="s">
        <v>132</v>
      </c>
      <c r="AY128" s="22" t="s">
        <v>123</v>
      </c>
      <c r="BE128" s="202">
        <f>IF(N128="základní",J128,0)</f>
        <v>0</v>
      </c>
      <c r="BF128" s="202">
        <f>IF(N128="snížená",J128,0)</f>
        <v>0</v>
      </c>
      <c r="BG128" s="202">
        <f>IF(N128="zákl. přenesená",J128,0)</f>
        <v>0</v>
      </c>
      <c r="BH128" s="202">
        <f>IF(N128="sníž. přenesená",J128,0)</f>
        <v>0</v>
      </c>
      <c r="BI128" s="202">
        <f>IF(N128="nulová",J128,0)</f>
        <v>0</v>
      </c>
      <c r="BJ128" s="22" t="s">
        <v>132</v>
      </c>
      <c r="BK128" s="202">
        <f>ROUND(I128*H128,2)</f>
        <v>0</v>
      </c>
      <c r="BL128" s="22" t="s">
        <v>167</v>
      </c>
      <c r="BM128" s="22" t="s">
        <v>210</v>
      </c>
    </row>
    <row r="129" spans="2:47" s="1" customFormat="1" ht="40.5">
      <c r="B129" s="39"/>
      <c r="C129" s="61"/>
      <c r="D129" s="203" t="s">
        <v>134</v>
      </c>
      <c r="E129" s="61"/>
      <c r="F129" s="204" t="s">
        <v>181</v>
      </c>
      <c r="G129" s="61"/>
      <c r="H129" s="61"/>
      <c r="I129" s="161"/>
      <c r="J129" s="61"/>
      <c r="K129" s="61"/>
      <c r="L129" s="59"/>
      <c r="M129" s="205"/>
      <c r="N129" s="40"/>
      <c r="O129" s="40"/>
      <c r="P129" s="40"/>
      <c r="Q129" s="40"/>
      <c r="R129" s="40"/>
      <c r="S129" s="40"/>
      <c r="T129" s="76"/>
      <c r="AT129" s="22" t="s">
        <v>134</v>
      </c>
      <c r="AU129" s="22" t="s">
        <v>132</v>
      </c>
    </row>
    <row r="130" spans="2:51" s="11" customFormat="1" ht="13.5">
      <c r="B130" s="206"/>
      <c r="C130" s="207"/>
      <c r="D130" s="217" t="s">
        <v>136</v>
      </c>
      <c r="E130" s="232" t="s">
        <v>21</v>
      </c>
      <c r="F130" s="219" t="s">
        <v>186</v>
      </c>
      <c r="G130" s="207"/>
      <c r="H130" s="220">
        <v>12</v>
      </c>
      <c r="I130" s="211"/>
      <c r="J130" s="207"/>
      <c r="K130" s="207"/>
      <c r="L130" s="212"/>
      <c r="M130" s="213"/>
      <c r="N130" s="214"/>
      <c r="O130" s="214"/>
      <c r="P130" s="214"/>
      <c r="Q130" s="214"/>
      <c r="R130" s="214"/>
      <c r="S130" s="214"/>
      <c r="T130" s="215"/>
      <c r="AT130" s="216" t="s">
        <v>136</v>
      </c>
      <c r="AU130" s="216" t="s">
        <v>132</v>
      </c>
      <c r="AV130" s="11" t="s">
        <v>132</v>
      </c>
      <c r="AW130" s="11" t="s">
        <v>35</v>
      </c>
      <c r="AX130" s="11" t="s">
        <v>80</v>
      </c>
      <c r="AY130" s="216" t="s">
        <v>123</v>
      </c>
    </row>
    <row r="131" spans="2:65" s="1" customFormat="1" ht="28.9" customHeight="1">
      <c r="B131" s="39"/>
      <c r="C131" s="191" t="s">
        <v>10</v>
      </c>
      <c r="D131" s="191" t="s">
        <v>126</v>
      </c>
      <c r="E131" s="192" t="s">
        <v>211</v>
      </c>
      <c r="F131" s="193" t="s">
        <v>212</v>
      </c>
      <c r="G131" s="194" t="s">
        <v>166</v>
      </c>
      <c r="H131" s="195">
        <v>54</v>
      </c>
      <c r="I131" s="196"/>
      <c r="J131" s="197">
        <f>ROUND(I131*H131,2)</f>
        <v>0</v>
      </c>
      <c r="K131" s="193" t="s">
        <v>130</v>
      </c>
      <c r="L131" s="59"/>
      <c r="M131" s="198" t="s">
        <v>21</v>
      </c>
      <c r="N131" s="199" t="s">
        <v>44</v>
      </c>
      <c r="O131" s="40"/>
      <c r="P131" s="200">
        <f>O131*H131</f>
        <v>0</v>
      </c>
      <c r="Q131" s="200">
        <v>0.00364</v>
      </c>
      <c r="R131" s="200">
        <f>Q131*H131</f>
        <v>0.19656</v>
      </c>
      <c r="S131" s="200">
        <v>0</v>
      </c>
      <c r="T131" s="201">
        <f>S131*H131</f>
        <v>0</v>
      </c>
      <c r="AR131" s="22" t="s">
        <v>167</v>
      </c>
      <c r="AT131" s="22" t="s">
        <v>126</v>
      </c>
      <c r="AU131" s="22" t="s">
        <v>132</v>
      </c>
      <c r="AY131" s="22" t="s">
        <v>123</v>
      </c>
      <c r="BE131" s="202">
        <f>IF(N131="základní",J131,0)</f>
        <v>0</v>
      </c>
      <c r="BF131" s="202">
        <f>IF(N131="snížená",J131,0)</f>
        <v>0</v>
      </c>
      <c r="BG131" s="202">
        <f>IF(N131="zákl. přenesená",J131,0)</f>
        <v>0</v>
      </c>
      <c r="BH131" s="202">
        <f>IF(N131="sníž. přenesená",J131,0)</f>
        <v>0</v>
      </c>
      <c r="BI131" s="202">
        <f>IF(N131="nulová",J131,0)</f>
        <v>0</v>
      </c>
      <c r="BJ131" s="22" t="s">
        <v>132</v>
      </c>
      <c r="BK131" s="202">
        <f>ROUND(I131*H131,2)</f>
        <v>0</v>
      </c>
      <c r="BL131" s="22" t="s">
        <v>167</v>
      </c>
      <c r="BM131" s="22" t="s">
        <v>213</v>
      </c>
    </row>
    <row r="132" spans="2:47" s="1" customFormat="1" ht="40.5">
      <c r="B132" s="39"/>
      <c r="C132" s="61"/>
      <c r="D132" s="203" t="s">
        <v>134</v>
      </c>
      <c r="E132" s="61"/>
      <c r="F132" s="204" t="s">
        <v>181</v>
      </c>
      <c r="G132" s="61"/>
      <c r="H132" s="61"/>
      <c r="I132" s="161"/>
      <c r="J132" s="61"/>
      <c r="K132" s="61"/>
      <c r="L132" s="59"/>
      <c r="M132" s="205"/>
      <c r="N132" s="40"/>
      <c r="O132" s="40"/>
      <c r="P132" s="40"/>
      <c r="Q132" s="40"/>
      <c r="R132" s="40"/>
      <c r="S132" s="40"/>
      <c r="T132" s="76"/>
      <c r="AT132" s="22" t="s">
        <v>134</v>
      </c>
      <c r="AU132" s="22" t="s">
        <v>132</v>
      </c>
    </row>
    <row r="133" spans="2:51" s="11" customFormat="1" ht="13.5">
      <c r="B133" s="206"/>
      <c r="C133" s="207"/>
      <c r="D133" s="217" t="s">
        <v>136</v>
      </c>
      <c r="E133" s="232" t="s">
        <v>21</v>
      </c>
      <c r="F133" s="219" t="s">
        <v>191</v>
      </c>
      <c r="G133" s="207"/>
      <c r="H133" s="220">
        <v>54</v>
      </c>
      <c r="I133" s="211"/>
      <c r="J133" s="207"/>
      <c r="K133" s="207"/>
      <c r="L133" s="212"/>
      <c r="M133" s="213"/>
      <c r="N133" s="214"/>
      <c r="O133" s="214"/>
      <c r="P133" s="214"/>
      <c r="Q133" s="214"/>
      <c r="R133" s="214"/>
      <c r="S133" s="214"/>
      <c r="T133" s="215"/>
      <c r="AT133" s="216" t="s">
        <v>136</v>
      </c>
      <c r="AU133" s="216" t="s">
        <v>132</v>
      </c>
      <c r="AV133" s="11" t="s">
        <v>132</v>
      </c>
      <c r="AW133" s="11" t="s">
        <v>35</v>
      </c>
      <c r="AX133" s="11" t="s">
        <v>80</v>
      </c>
      <c r="AY133" s="216" t="s">
        <v>123</v>
      </c>
    </row>
    <row r="134" spans="2:65" s="1" customFormat="1" ht="28.9" customHeight="1">
      <c r="B134" s="39"/>
      <c r="C134" s="191" t="s">
        <v>167</v>
      </c>
      <c r="D134" s="191" t="s">
        <v>126</v>
      </c>
      <c r="E134" s="192" t="s">
        <v>214</v>
      </c>
      <c r="F134" s="193" t="s">
        <v>215</v>
      </c>
      <c r="G134" s="194" t="s">
        <v>216</v>
      </c>
      <c r="H134" s="195">
        <v>48</v>
      </c>
      <c r="I134" s="196"/>
      <c r="J134" s="197">
        <f>ROUND(I134*H134,2)</f>
        <v>0</v>
      </c>
      <c r="K134" s="193" t="s">
        <v>130</v>
      </c>
      <c r="L134" s="59"/>
      <c r="M134" s="198" t="s">
        <v>21</v>
      </c>
      <c r="N134" s="199" t="s">
        <v>44</v>
      </c>
      <c r="O134" s="40"/>
      <c r="P134" s="200">
        <f>O134*H134</f>
        <v>0</v>
      </c>
      <c r="Q134" s="200">
        <v>0.00081</v>
      </c>
      <c r="R134" s="200">
        <f>Q134*H134</f>
        <v>0.03888</v>
      </c>
      <c r="S134" s="200">
        <v>0</v>
      </c>
      <c r="T134" s="201">
        <f>S134*H134</f>
        <v>0</v>
      </c>
      <c r="AR134" s="22" t="s">
        <v>167</v>
      </c>
      <c r="AT134" s="22" t="s">
        <v>126</v>
      </c>
      <c r="AU134" s="22" t="s">
        <v>132</v>
      </c>
      <c r="AY134" s="22" t="s">
        <v>123</v>
      </c>
      <c r="BE134" s="202">
        <f>IF(N134="základní",J134,0)</f>
        <v>0</v>
      </c>
      <c r="BF134" s="202">
        <f>IF(N134="snížená",J134,0)</f>
        <v>0</v>
      </c>
      <c r="BG134" s="202">
        <f>IF(N134="zákl. přenesená",J134,0)</f>
        <v>0</v>
      </c>
      <c r="BH134" s="202">
        <f>IF(N134="sníž. přenesená",J134,0)</f>
        <v>0</v>
      </c>
      <c r="BI134" s="202">
        <f>IF(N134="nulová",J134,0)</f>
        <v>0</v>
      </c>
      <c r="BJ134" s="22" t="s">
        <v>132</v>
      </c>
      <c r="BK134" s="202">
        <f>ROUND(I134*H134,2)</f>
        <v>0</v>
      </c>
      <c r="BL134" s="22" t="s">
        <v>167</v>
      </c>
      <c r="BM134" s="22" t="s">
        <v>217</v>
      </c>
    </row>
    <row r="135" spans="2:47" s="1" customFormat="1" ht="40.5">
      <c r="B135" s="39"/>
      <c r="C135" s="61"/>
      <c r="D135" s="203" t="s">
        <v>134</v>
      </c>
      <c r="E135" s="61"/>
      <c r="F135" s="204" t="s">
        <v>181</v>
      </c>
      <c r="G135" s="61"/>
      <c r="H135" s="61"/>
      <c r="I135" s="161"/>
      <c r="J135" s="61"/>
      <c r="K135" s="61"/>
      <c r="L135" s="59"/>
      <c r="M135" s="205"/>
      <c r="N135" s="40"/>
      <c r="O135" s="40"/>
      <c r="P135" s="40"/>
      <c r="Q135" s="40"/>
      <c r="R135" s="40"/>
      <c r="S135" s="40"/>
      <c r="T135" s="76"/>
      <c r="AT135" s="22" t="s">
        <v>134</v>
      </c>
      <c r="AU135" s="22" t="s">
        <v>132</v>
      </c>
    </row>
    <row r="136" spans="2:51" s="11" customFormat="1" ht="13.5">
      <c r="B136" s="206"/>
      <c r="C136" s="207"/>
      <c r="D136" s="217" t="s">
        <v>136</v>
      </c>
      <c r="E136" s="232" t="s">
        <v>21</v>
      </c>
      <c r="F136" s="219" t="s">
        <v>218</v>
      </c>
      <c r="G136" s="207"/>
      <c r="H136" s="220">
        <v>48</v>
      </c>
      <c r="I136" s="211"/>
      <c r="J136" s="207"/>
      <c r="K136" s="207"/>
      <c r="L136" s="212"/>
      <c r="M136" s="213"/>
      <c r="N136" s="214"/>
      <c r="O136" s="214"/>
      <c r="P136" s="214"/>
      <c r="Q136" s="214"/>
      <c r="R136" s="214"/>
      <c r="S136" s="214"/>
      <c r="T136" s="215"/>
      <c r="AT136" s="216" t="s">
        <v>136</v>
      </c>
      <c r="AU136" s="216" t="s">
        <v>132</v>
      </c>
      <c r="AV136" s="11" t="s">
        <v>132</v>
      </c>
      <c r="AW136" s="11" t="s">
        <v>35</v>
      </c>
      <c r="AX136" s="11" t="s">
        <v>80</v>
      </c>
      <c r="AY136" s="216" t="s">
        <v>123</v>
      </c>
    </row>
    <row r="137" spans="2:65" s="1" customFormat="1" ht="40.15" customHeight="1">
      <c r="B137" s="39"/>
      <c r="C137" s="191" t="s">
        <v>219</v>
      </c>
      <c r="D137" s="191" t="s">
        <v>126</v>
      </c>
      <c r="E137" s="192" t="s">
        <v>220</v>
      </c>
      <c r="F137" s="193" t="s">
        <v>221</v>
      </c>
      <c r="G137" s="194" t="s">
        <v>166</v>
      </c>
      <c r="H137" s="195">
        <v>44</v>
      </c>
      <c r="I137" s="196"/>
      <c r="J137" s="197">
        <f>ROUND(I137*H137,2)</f>
        <v>0</v>
      </c>
      <c r="K137" s="193" t="s">
        <v>130</v>
      </c>
      <c r="L137" s="59"/>
      <c r="M137" s="198" t="s">
        <v>21</v>
      </c>
      <c r="N137" s="199" t="s">
        <v>44</v>
      </c>
      <c r="O137" s="40"/>
      <c r="P137" s="200">
        <f>O137*H137</f>
        <v>0</v>
      </c>
      <c r="Q137" s="200">
        <v>4E-05</v>
      </c>
      <c r="R137" s="200">
        <f>Q137*H137</f>
        <v>0.00176</v>
      </c>
      <c r="S137" s="200">
        <v>0</v>
      </c>
      <c r="T137" s="201">
        <f>S137*H137</f>
        <v>0</v>
      </c>
      <c r="AR137" s="22" t="s">
        <v>167</v>
      </c>
      <c r="AT137" s="22" t="s">
        <v>126</v>
      </c>
      <c r="AU137" s="22" t="s">
        <v>132</v>
      </c>
      <c r="AY137" s="22" t="s">
        <v>123</v>
      </c>
      <c r="BE137" s="202">
        <f>IF(N137="základní",J137,0)</f>
        <v>0</v>
      </c>
      <c r="BF137" s="202">
        <f>IF(N137="snížená",J137,0)</f>
        <v>0</v>
      </c>
      <c r="BG137" s="202">
        <f>IF(N137="zákl. přenesená",J137,0)</f>
        <v>0</v>
      </c>
      <c r="BH137" s="202">
        <f>IF(N137="sníž. přenesená",J137,0)</f>
        <v>0</v>
      </c>
      <c r="BI137" s="202">
        <f>IF(N137="nulová",J137,0)</f>
        <v>0</v>
      </c>
      <c r="BJ137" s="22" t="s">
        <v>132</v>
      </c>
      <c r="BK137" s="202">
        <f>ROUND(I137*H137,2)</f>
        <v>0</v>
      </c>
      <c r="BL137" s="22" t="s">
        <v>167</v>
      </c>
      <c r="BM137" s="22" t="s">
        <v>222</v>
      </c>
    </row>
    <row r="138" spans="2:47" s="1" customFormat="1" ht="40.5">
      <c r="B138" s="39"/>
      <c r="C138" s="61"/>
      <c r="D138" s="203" t="s">
        <v>134</v>
      </c>
      <c r="E138" s="61"/>
      <c r="F138" s="204" t="s">
        <v>223</v>
      </c>
      <c r="G138" s="61"/>
      <c r="H138" s="61"/>
      <c r="I138" s="161"/>
      <c r="J138" s="61"/>
      <c r="K138" s="61"/>
      <c r="L138" s="59"/>
      <c r="M138" s="205"/>
      <c r="N138" s="40"/>
      <c r="O138" s="40"/>
      <c r="P138" s="40"/>
      <c r="Q138" s="40"/>
      <c r="R138" s="40"/>
      <c r="S138" s="40"/>
      <c r="T138" s="76"/>
      <c r="AT138" s="22" t="s">
        <v>134</v>
      </c>
      <c r="AU138" s="22" t="s">
        <v>132</v>
      </c>
    </row>
    <row r="139" spans="2:51" s="11" customFormat="1" ht="13.5">
      <c r="B139" s="206"/>
      <c r="C139" s="207"/>
      <c r="D139" s="217" t="s">
        <v>136</v>
      </c>
      <c r="E139" s="232" t="s">
        <v>21</v>
      </c>
      <c r="F139" s="219" t="s">
        <v>182</v>
      </c>
      <c r="G139" s="207"/>
      <c r="H139" s="220">
        <v>44</v>
      </c>
      <c r="I139" s="211"/>
      <c r="J139" s="207"/>
      <c r="K139" s="207"/>
      <c r="L139" s="212"/>
      <c r="M139" s="213"/>
      <c r="N139" s="214"/>
      <c r="O139" s="214"/>
      <c r="P139" s="214"/>
      <c r="Q139" s="214"/>
      <c r="R139" s="214"/>
      <c r="S139" s="214"/>
      <c r="T139" s="215"/>
      <c r="AT139" s="216" t="s">
        <v>136</v>
      </c>
      <c r="AU139" s="216" t="s">
        <v>132</v>
      </c>
      <c r="AV139" s="11" t="s">
        <v>132</v>
      </c>
      <c r="AW139" s="11" t="s">
        <v>35</v>
      </c>
      <c r="AX139" s="11" t="s">
        <v>80</v>
      </c>
      <c r="AY139" s="216" t="s">
        <v>123</v>
      </c>
    </row>
    <row r="140" spans="2:65" s="1" customFormat="1" ht="40.15" customHeight="1">
      <c r="B140" s="39"/>
      <c r="C140" s="191" t="s">
        <v>224</v>
      </c>
      <c r="D140" s="191" t="s">
        <v>126</v>
      </c>
      <c r="E140" s="192" t="s">
        <v>225</v>
      </c>
      <c r="F140" s="193" t="s">
        <v>226</v>
      </c>
      <c r="G140" s="194" t="s">
        <v>166</v>
      </c>
      <c r="H140" s="195">
        <v>159</v>
      </c>
      <c r="I140" s="196"/>
      <c r="J140" s="197">
        <f>ROUND(I140*H140,2)</f>
        <v>0</v>
      </c>
      <c r="K140" s="193" t="s">
        <v>130</v>
      </c>
      <c r="L140" s="59"/>
      <c r="M140" s="198" t="s">
        <v>21</v>
      </c>
      <c r="N140" s="199" t="s">
        <v>44</v>
      </c>
      <c r="O140" s="40"/>
      <c r="P140" s="200">
        <f>O140*H140</f>
        <v>0</v>
      </c>
      <c r="Q140" s="200">
        <v>0.00024</v>
      </c>
      <c r="R140" s="200">
        <f>Q140*H140</f>
        <v>0.03816</v>
      </c>
      <c r="S140" s="200">
        <v>0</v>
      </c>
      <c r="T140" s="201">
        <f>S140*H140</f>
        <v>0</v>
      </c>
      <c r="AR140" s="22" t="s">
        <v>167</v>
      </c>
      <c r="AT140" s="22" t="s">
        <v>126</v>
      </c>
      <c r="AU140" s="22" t="s">
        <v>132</v>
      </c>
      <c r="AY140" s="22" t="s">
        <v>123</v>
      </c>
      <c r="BE140" s="202">
        <f>IF(N140="základní",J140,0)</f>
        <v>0</v>
      </c>
      <c r="BF140" s="202">
        <f>IF(N140="snížená",J140,0)</f>
        <v>0</v>
      </c>
      <c r="BG140" s="202">
        <f>IF(N140="zákl. přenesená",J140,0)</f>
        <v>0</v>
      </c>
      <c r="BH140" s="202">
        <f>IF(N140="sníž. přenesená",J140,0)</f>
        <v>0</v>
      </c>
      <c r="BI140" s="202">
        <f>IF(N140="nulová",J140,0)</f>
        <v>0</v>
      </c>
      <c r="BJ140" s="22" t="s">
        <v>132</v>
      </c>
      <c r="BK140" s="202">
        <f>ROUND(I140*H140,2)</f>
        <v>0</v>
      </c>
      <c r="BL140" s="22" t="s">
        <v>167</v>
      </c>
      <c r="BM140" s="22" t="s">
        <v>227</v>
      </c>
    </row>
    <row r="141" spans="2:47" s="1" customFormat="1" ht="40.5">
      <c r="B141" s="39"/>
      <c r="C141" s="61"/>
      <c r="D141" s="203" t="s">
        <v>134</v>
      </c>
      <c r="E141" s="61"/>
      <c r="F141" s="204" t="s">
        <v>223</v>
      </c>
      <c r="G141" s="61"/>
      <c r="H141" s="61"/>
      <c r="I141" s="161"/>
      <c r="J141" s="61"/>
      <c r="K141" s="61"/>
      <c r="L141" s="59"/>
      <c r="M141" s="205"/>
      <c r="N141" s="40"/>
      <c r="O141" s="40"/>
      <c r="P141" s="40"/>
      <c r="Q141" s="40"/>
      <c r="R141" s="40"/>
      <c r="S141" s="40"/>
      <c r="T141" s="76"/>
      <c r="AT141" s="22" t="s">
        <v>134</v>
      </c>
      <c r="AU141" s="22" t="s">
        <v>132</v>
      </c>
    </row>
    <row r="142" spans="2:51" s="11" customFormat="1" ht="13.5">
      <c r="B142" s="206"/>
      <c r="C142" s="207"/>
      <c r="D142" s="217" t="s">
        <v>136</v>
      </c>
      <c r="E142" s="232" t="s">
        <v>21</v>
      </c>
      <c r="F142" s="219" t="s">
        <v>228</v>
      </c>
      <c r="G142" s="207"/>
      <c r="H142" s="220">
        <v>159</v>
      </c>
      <c r="I142" s="211"/>
      <c r="J142" s="207"/>
      <c r="K142" s="207"/>
      <c r="L142" s="212"/>
      <c r="M142" s="213"/>
      <c r="N142" s="214"/>
      <c r="O142" s="214"/>
      <c r="P142" s="214"/>
      <c r="Q142" s="214"/>
      <c r="R142" s="214"/>
      <c r="S142" s="214"/>
      <c r="T142" s="215"/>
      <c r="AT142" s="216" t="s">
        <v>136</v>
      </c>
      <c r="AU142" s="216" t="s">
        <v>132</v>
      </c>
      <c r="AV142" s="11" t="s">
        <v>132</v>
      </c>
      <c r="AW142" s="11" t="s">
        <v>35</v>
      </c>
      <c r="AX142" s="11" t="s">
        <v>80</v>
      </c>
      <c r="AY142" s="216" t="s">
        <v>123</v>
      </c>
    </row>
    <row r="143" spans="2:65" s="1" customFormat="1" ht="40.15" customHeight="1">
      <c r="B143" s="39"/>
      <c r="C143" s="191" t="s">
        <v>229</v>
      </c>
      <c r="D143" s="191" t="s">
        <v>126</v>
      </c>
      <c r="E143" s="192" t="s">
        <v>230</v>
      </c>
      <c r="F143" s="193" t="s">
        <v>231</v>
      </c>
      <c r="G143" s="194" t="s">
        <v>166</v>
      </c>
      <c r="H143" s="195">
        <v>54</v>
      </c>
      <c r="I143" s="196"/>
      <c r="J143" s="197">
        <f>ROUND(I143*H143,2)</f>
        <v>0</v>
      </c>
      <c r="K143" s="193" t="s">
        <v>130</v>
      </c>
      <c r="L143" s="59"/>
      <c r="M143" s="198" t="s">
        <v>21</v>
      </c>
      <c r="N143" s="199" t="s">
        <v>44</v>
      </c>
      <c r="O143" s="40"/>
      <c r="P143" s="200">
        <f>O143*H143</f>
        <v>0</v>
      </c>
      <c r="Q143" s="200">
        <v>0.00027</v>
      </c>
      <c r="R143" s="200">
        <f>Q143*H143</f>
        <v>0.014580000000000001</v>
      </c>
      <c r="S143" s="200">
        <v>0</v>
      </c>
      <c r="T143" s="201">
        <f>S143*H143</f>
        <v>0</v>
      </c>
      <c r="AR143" s="22" t="s">
        <v>167</v>
      </c>
      <c r="AT143" s="22" t="s">
        <v>126</v>
      </c>
      <c r="AU143" s="22" t="s">
        <v>132</v>
      </c>
      <c r="AY143" s="22" t="s">
        <v>123</v>
      </c>
      <c r="BE143" s="202">
        <f>IF(N143="základní",J143,0)</f>
        <v>0</v>
      </c>
      <c r="BF143" s="202">
        <f>IF(N143="snížená",J143,0)</f>
        <v>0</v>
      </c>
      <c r="BG143" s="202">
        <f>IF(N143="zákl. přenesená",J143,0)</f>
        <v>0</v>
      </c>
      <c r="BH143" s="202">
        <f>IF(N143="sníž. přenesená",J143,0)</f>
        <v>0</v>
      </c>
      <c r="BI143" s="202">
        <f>IF(N143="nulová",J143,0)</f>
        <v>0</v>
      </c>
      <c r="BJ143" s="22" t="s">
        <v>132</v>
      </c>
      <c r="BK143" s="202">
        <f>ROUND(I143*H143,2)</f>
        <v>0</v>
      </c>
      <c r="BL143" s="22" t="s">
        <v>167</v>
      </c>
      <c r="BM143" s="22" t="s">
        <v>232</v>
      </c>
    </row>
    <row r="144" spans="2:47" s="1" customFormat="1" ht="40.5">
      <c r="B144" s="39"/>
      <c r="C144" s="61"/>
      <c r="D144" s="217" t="s">
        <v>134</v>
      </c>
      <c r="E144" s="61"/>
      <c r="F144" s="218" t="s">
        <v>223</v>
      </c>
      <c r="G144" s="61"/>
      <c r="H144" s="61"/>
      <c r="I144" s="161"/>
      <c r="J144" s="61"/>
      <c r="K144" s="61"/>
      <c r="L144" s="59"/>
      <c r="M144" s="205"/>
      <c r="N144" s="40"/>
      <c r="O144" s="40"/>
      <c r="P144" s="40"/>
      <c r="Q144" s="40"/>
      <c r="R144" s="40"/>
      <c r="S144" s="40"/>
      <c r="T144" s="76"/>
      <c r="AT144" s="22" t="s">
        <v>134</v>
      </c>
      <c r="AU144" s="22" t="s">
        <v>132</v>
      </c>
    </row>
    <row r="145" spans="2:65" s="1" customFormat="1" ht="28.9" customHeight="1">
      <c r="B145" s="39"/>
      <c r="C145" s="191" t="s">
        <v>233</v>
      </c>
      <c r="D145" s="191" t="s">
        <v>126</v>
      </c>
      <c r="E145" s="192" t="s">
        <v>234</v>
      </c>
      <c r="F145" s="193" t="s">
        <v>235</v>
      </c>
      <c r="G145" s="194" t="s">
        <v>216</v>
      </c>
      <c r="H145" s="195">
        <v>2</v>
      </c>
      <c r="I145" s="196"/>
      <c r="J145" s="197">
        <f>ROUND(I145*H145,2)</f>
        <v>0</v>
      </c>
      <c r="K145" s="193" t="s">
        <v>130</v>
      </c>
      <c r="L145" s="59"/>
      <c r="M145" s="198" t="s">
        <v>21</v>
      </c>
      <c r="N145" s="199" t="s">
        <v>44</v>
      </c>
      <c r="O145" s="40"/>
      <c r="P145" s="200">
        <f>O145*H145</f>
        <v>0</v>
      </c>
      <c r="Q145" s="200">
        <v>0</v>
      </c>
      <c r="R145" s="200">
        <f>Q145*H145</f>
        <v>0</v>
      </c>
      <c r="S145" s="200">
        <v>0</v>
      </c>
      <c r="T145" s="201">
        <f>S145*H145</f>
        <v>0</v>
      </c>
      <c r="AR145" s="22" t="s">
        <v>167</v>
      </c>
      <c r="AT145" s="22" t="s">
        <v>126</v>
      </c>
      <c r="AU145" s="22" t="s">
        <v>132</v>
      </c>
      <c r="AY145" s="22" t="s">
        <v>123</v>
      </c>
      <c r="BE145" s="202">
        <f>IF(N145="základní",J145,0)</f>
        <v>0</v>
      </c>
      <c r="BF145" s="202">
        <f>IF(N145="snížená",J145,0)</f>
        <v>0</v>
      </c>
      <c r="BG145" s="202">
        <f>IF(N145="zákl. přenesená",J145,0)</f>
        <v>0</v>
      </c>
      <c r="BH145" s="202">
        <f>IF(N145="sníž. přenesená",J145,0)</f>
        <v>0</v>
      </c>
      <c r="BI145" s="202">
        <f>IF(N145="nulová",J145,0)</f>
        <v>0</v>
      </c>
      <c r="BJ145" s="22" t="s">
        <v>132</v>
      </c>
      <c r="BK145" s="202">
        <f>ROUND(I145*H145,2)</f>
        <v>0</v>
      </c>
      <c r="BL145" s="22" t="s">
        <v>167</v>
      </c>
      <c r="BM145" s="22" t="s">
        <v>236</v>
      </c>
    </row>
    <row r="146" spans="2:47" s="1" customFormat="1" ht="108">
      <c r="B146" s="39"/>
      <c r="C146" s="61"/>
      <c r="D146" s="217" t="s">
        <v>134</v>
      </c>
      <c r="E146" s="61"/>
      <c r="F146" s="218" t="s">
        <v>237</v>
      </c>
      <c r="G146" s="61"/>
      <c r="H146" s="61"/>
      <c r="I146" s="161"/>
      <c r="J146" s="61"/>
      <c r="K146" s="61"/>
      <c r="L146" s="59"/>
      <c r="M146" s="205"/>
      <c r="N146" s="40"/>
      <c r="O146" s="40"/>
      <c r="P146" s="40"/>
      <c r="Q146" s="40"/>
      <c r="R146" s="40"/>
      <c r="S146" s="40"/>
      <c r="T146" s="76"/>
      <c r="AT146" s="22" t="s">
        <v>134</v>
      </c>
      <c r="AU146" s="22" t="s">
        <v>132</v>
      </c>
    </row>
    <row r="147" spans="2:65" s="1" customFormat="1" ht="28.9" customHeight="1">
      <c r="B147" s="39"/>
      <c r="C147" s="191" t="s">
        <v>9</v>
      </c>
      <c r="D147" s="191" t="s">
        <v>126</v>
      </c>
      <c r="E147" s="192" t="s">
        <v>238</v>
      </c>
      <c r="F147" s="193" t="s">
        <v>239</v>
      </c>
      <c r="G147" s="194" t="s">
        <v>216</v>
      </c>
      <c r="H147" s="195">
        <v>5</v>
      </c>
      <c r="I147" s="196"/>
      <c r="J147" s="197">
        <f>ROUND(I147*H147,2)</f>
        <v>0</v>
      </c>
      <c r="K147" s="193" t="s">
        <v>130</v>
      </c>
      <c r="L147" s="59"/>
      <c r="M147" s="198" t="s">
        <v>21</v>
      </c>
      <c r="N147" s="199" t="s">
        <v>44</v>
      </c>
      <c r="O147" s="40"/>
      <c r="P147" s="200">
        <f>O147*H147</f>
        <v>0</v>
      </c>
      <c r="Q147" s="200">
        <v>0.00025</v>
      </c>
      <c r="R147" s="200">
        <f>Q147*H147</f>
        <v>0.00125</v>
      </c>
      <c r="S147" s="200">
        <v>0</v>
      </c>
      <c r="T147" s="201">
        <f>S147*H147</f>
        <v>0</v>
      </c>
      <c r="AR147" s="22" t="s">
        <v>167</v>
      </c>
      <c r="AT147" s="22" t="s">
        <v>126</v>
      </c>
      <c r="AU147" s="22" t="s">
        <v>132</v>
      </c>
      <c r="AY147" s="22" t="s">
        <v>123</v>
      </c>
      <c r="BE147" s="202">
        <f>IF(N147="základní",J147,0)</f>
        <v>0</v>
      </c>
      <c r="BF147" s="202">
        <f>IF(N147="snížená",J147,0)</f>
        <v>0</v>
      </c>
      <c r="BG147" s="202">
        <f>IF(N147="zákl. přenesená",J147,0)</f>
        <v>0</v>
      </c>
      <c r="BH147" s="202">
        <f>IF(N147="sníž. přenesená",J147,0)</f>
        <v>0</v>
      </c>
      <c r="BI147" s="202">
        <f>IF(N147="nulová",J147,0)</f>
        <v>0</v>
      </c>
      <c r="BJ147" s="22" t="s">
        <v>132</v>
      </c>
      <c r="BK147" s="202">
        <f>ROUND(I147*H147,2)</f>
        <v>0</v>
      </c>
      <c r="BL147" s="22" t="s">
        <v>167</v>
      </c>
      <c r="BM147" s="22" t="s">
        <v>240</v>
      </c>
    </row>
    <row r="148" spans="2:47" s="1" customFormat="1" ht="40.5">
      <c r="B148" s="39"/>
      <c r="C148" s="61"/>
      <c r="D148" s="217" t="s">
        <v>134</v>
      </c>
      <c r="E148" s="61"/>
      <c r="F148" s="218" t="s">
        <v>241</v>
      </c>
      <c r="G148" s="61"/>
      <c r="H148" s="61"/>
      <c r="I148" s="161"/>
      <c r="J148" s="61"/>
      <c r="K148" s="61"/>
      <c r="L148" s="59"/>
      <c r="M148" s="205"/>
      <c r="N148" s="40"/>
      <c r="O148" s="40"/>
      <c r="P148" s="40"/>
      <c r="Q148" s="40"/>
      <c r="R148" s="40"/>
      <c r="S148" s="40"/>
      <c r="T148" s="76"/>
      <c r="AT148" s="22" t="s">
        <v>134</v>
      </c>
      <c r="AU148" s="22" t="s">
        <v>132</v>
      </c>
    </row>
    <row r="149" spans="2:65" s="1" customFormat="1" ht="20.45" customHeight="1">
      <c r="B149" s="39"/>
      <c r="C149" s="191" t="s">
        <v>242</v>
      </c>
      <c r="D149" s="191" t="s">
        <v>126</v>
      </c>
      <c r="E149" s="192" t="s">
        <v>243</v>
      </c>
      <c r="F149" s="193" t="s">
        <v>244</v>
      </c>
      <c r="G149" s="194" t="s">
        <v>216</v>
      </c>
      <c r="H149" s="195">
        <v>50</v>
      </c>
      <c r="I149" s="196"/>
      <c r="J149" s="197">
        <f>ROUND(I149*H149,2)</f>
        <v>0</v>
      </c>
      <c r="K149" s="193" t="s">
        <v>130</v>
      </c>
      <c r="L149" s="59"/>
      <c r="M149" s="198" t="s">
        <v>21</v>
      </c>
      <c r="N149" s="199" t="s">
        <v>44</v>
      </c>
      <c r="O149" s="40"/>
      <c r="P149" s="200">
        <f>O149*H149</f>
        <v>0</v>
      </c>
      <c r="Q149" s="200">
        <v>0</v>
      </c>
      <c r="R149" s="200">
        <f>Q149*H149</f>
        <v>0</v>
      </c>
      <c r="S149" s="200">
        <v>0.00123</v>
      </c>
      <c r="T149" s="201">
        <f>S149*H149</f>
        <v>0.0615</v>
      </c>
      <c r="AR149" s="22" t="s">
        <v>167</v>
      </c>
      <c r="AT149" s="22" t="s">
        <v>126</v>
      </c>
      <c r="AU149" s="22" t="s">
        <v>132</v>
      </c>
      <c r="AY149" s="22" t="s">
        <v>123</v>
      </c>
      <c r="BE149" s="202">
        <f>IF(N149="základní",J149,0)</f>
        <v>0</v>
      </c>
      <c r="BF149" s="202">
        <f>IF(N149="snížená",J149,0)</f>
        <v>0</v>
      </c>
      <c r="BG149" s="202">
        <f>IF(N149="zákl. přenesená",J149,0)</f>
        <v>0</v>
      </c>
      <c r="BH149" s="202">
        <f>IF(N149="sníž. přenesená",J149,0)</f>
        <v>0</v>
      </c>
      <c r="BI149" s="202">
        <f>IF(N149="nulová",J149,0)</f>
        <v>0</v>
      </c>
      <c r="BJ149" s="22" t="s">
        <v>132</v>
      </c>
      <c r="BK149" s="202">
        <f>ROUND(I149*H149,2)</f>
        <v>0</v>
      </c>
      <c r="BL149" s="22" t="s">
        <v>167</v>
      </c>
      <c r="BM149" s="22" t="s">
        <v>245</v>
      </c>
    </row>
    <row r="150" spans="2:51" s="11" customFormat="1" ht="13.5">
      <c r="B150" s="206"/>
      <c r="C150" s="207"/>
      <c r="D150" s="217" t="s">
        <v>136</v>
      </c>
      <c r="E150" s="232" t="s">
        <v>21</v>
      </c>
      <c r="F150" s="219" t="s">
        <v>246</v>
      </c>
      <c r="G150" s="207"/>
      <c r="H150" s="220">
        <v>50</v>
      </c>
      <c r="I150" s="211"/>
      <c r="J150" s="207"/>
      <c r="K150" s="207"/>
      <c r="L150" s="212"/>
      <c r="M150" s="213"/>
      <c r="N150" s="214"/>
      <c r="O150" s="214"/>
      <c r="P150" s="214"/>
      <c r="Q150" s="214"/>
      <c r="R150" s="214"/>
      <c r="S150" s="214"/>
      <c r="T150" s="215"/>
      <c r="AT150" s="216" t="s">
        <v>136</v>
      </c>
      <c r="AU150" s="216" t="s">
        <v>132</v>
      </c>
      <c r="AV150" s="11" t="s">
        <v>132</v>
      </c>
      <c r="AW150" s="11" t="s">
        <v>35</v>
      </c>
      <c r="AX150" s="11" t="s">
        <v>80</v>
      </c>
      <c r="AY150" s="216" t="s">
        <v>123</v>
      </c>
    </row>
    <row r="151" spans="2:65" s="1" customFormat="1" ht="20.45" customHeight="1">
      <c r="B151" s="39"/>
      <c r="C151" s="191" t="s">
        <v>247</v>
      </c>
      <c r="D151" s="191" t="s">
        <v>126</v>
      </c>
      <c r="E151" s="192" t="s">
        <v>248</v>
      </c>
      <c r="F151" s="193" t="s">
        <v>249</v>
      </c>
      <c r="G151" s="194" t="s">
        <v>216</v>
      </c>
      <c r="H151" s="195">
        <v>16</v>
      </c>
      <c r="I151" s="196"/>
      <c r="J151" s="197">
        <f>ROUND(I151*H151,2)</f>
        <v>0</v>
      </c>
      <c r="K151" s="193" t="s">
        <v>130</v>
      </c>
      <c r="L151" s="59"/>
      <c r="M151" s="198" t="s">
        <v>21</v>
      </c>
      <c r="N151" s="199" t="s">
        <v>44</v>
      </c>
      <c r="O151" s="40"/>
      <c r="P151" s="200">
        <f>O151*H151</f>
        <v>0</v>
      </c>
      <c r="Q151" s="200">
        <v>0.00057</v>
      </c>
      <c r="R151" s="200">
        <f>Q151*H151</f>
        <v>0.00912</v>
      </c>
      <c r="S151" s="200">
        <v>0</v>
      </c>
      <c r="T151" s="201">
        <f>S151*H151</f>
        <v>0</v>
      </c>
      <c r="AR151" s="22" t="s">
        <v>167</v>
      </c>
      <c r="AT151" s="22" t="s">
        <v>126</v>
      </c>
      <c r="AU151" s="22" t="s">
        <v>132</v>
      </c>
      <c r="AY151" s="22" t="s">
        <v>123</v>
      </c>
      <c r="BE151" s="202">
        <f>IF(N151="základní",J151,0)</f>
        <v>0</v>
      </c>
      <c r="BF151" s="202">
        <f>IF(N151="snížená",J151,0)</f>
        <v>0</v>
      </c>
      <c r="BG151" s="202">
        <f>IF(N151="zákl. přenesená",J151,0)</f>
        <v>0</v>
      </c>
      <c r="BH151" s="202">
        <f>IF(N151="sníž. přenesená",J151,0)</f>
        <v>0</v>
      </c>
      <c r="BI151" s="202">
        <f>IF(N151="nulová",J151,0)</f>
        <v>0</v>
      </c>
      <c r="BJ151" s="22" t="s">
        <v>132</v>
      </c>
      <c r="BK151" s="202">
        <f>ROUND(I151*H151,2)</f>
        <v>0</v>
      </c>
      <c r="BL151" s="22" t="s">
        <v>167</v>
      </c>
      <c r="BM151" s="22" t="s">
        <v>250</v>
      </c>
    </row>
    <row r="152" spans="2:65" s="1" customFormat="1" ht="20.45" customHeight="1">
      <c r="B152" s="39"/>
      <c r="C152" s="191" t="s">
        <v>251</v>
      </c>
      <c r="D152" s="191" t="s">
        <v>126</v>
      </c>
      <c r="E152" s="192" t="s">
        <v>252</v>
      </c>
      <c r="F152" s="193" t="s">
        <v>253</v>
      </c>
      <c r="G152" s="194" t="s">
        <v>216</v>
      </c>
      <c r="H152" s="195">
        <v>5</v>
      </c>
      <c r="I152" s="196"/>
      <c r="J152" s="197">
        <f>ROUND(I152*H152,2)</f>
        <v>0</v>
      </c>
      <c r="K152" s="193" t="s">
        <v>130</v>
      </c>
      <c r="L152" s="59"/>
      <c r="M152" s="198" t="s">
        <v>21</v>
      </c>
      <c r="N152" s="199" t="s">
        <v>44</v>
      </c>
      <c r="O152" s="40"/>
      <c r="P152" s="200">
        <f>O152*H152</f>
        <v>0</v>
      </c>
      <c r="Q152" s="200">
        <v>0.00072</v>
      </c>
      <c r="R152" s="200">
        <f>Q152*H152</f>
        <v>0.0036000000000000003</v>
      </c>
      <c r="S152" s="200">
        <v>0</v>
      </c>
      <c r="T152" s="201">
        <f>S152*H152</f>
        <v>0</v>
      </c>
      <c r="AR152" s="22" t="s">
        <v>167</v>
      </c>
      <c r="AT152" s="22" t="s">
        <v>126</v>
      </c>
      <c r="AU152" s="22" t="s">
        <v>132</v>
      </c>
      <c r="AY152" s="22" t="s">
        <v>123</v>
      </c>
      <c r="BE152" s="202">
        <f>IF(N152="základní",J152,0)</f>
        <v>0</v>
      </c>
      <c r="BF152" s="202">
        <f>IF(N152="snížená",J152,0)</f>
        <v>0</v>
      </c>
      <c r="BG152" s="202">
        <f>IF(N152="zákl. přenesená",J152,0)</f>
        <v>0</v>
      </c>
      <c r="BH152" s="202">
        <f>IF(N152="sníž. přenesená",J152,0)</f>
        <v>0</v>
      </c>
      <c r="BI152" s="202">
        <f>IF(N152="nulová",J152,0)</f>
        <v>0</v>
      </c>
      <c r="BJ152" s="22" t="s">
        <v>132</v>
      </c>
      <c r="BK152" s="202">
        <f>ROUND(I152*H152,2)</f>
        <v>0</v>
      </c>
      <c r="BL152" s="22" t="s">
        <v>167</v>
      </c>
      <c r="BM152" s="22" t="s">
        <v>254</v>
      </c>
    </row>
    <row r="153" spans="2:51" s="11" customFormat="1" ht="13.5">
      <c r="B153" s="206"/>
      <c r="C153" s="207"/>
      <c r="D153" s="217" t="s">
        <v>136</v>
      </c>
      <c r="E153" s="232" t="s">
        <v>21</v>
      </c>
      <c r="F153" s="219" t="s">
        <v>255</v>
      </c>
      <c r="G153" s="207"/>
      <c r="H153" s="220">
        <v>5</v>
      </c>
      <c r="I153" s="211"/>
      <c r="J153" s="207"/>
      <c r="K153" s="207"/>
      <c r="L153" s="212"/>
      <c r="M153" s="213"/>
      <c r="N153" s="214"/>
      <c r="O153" s="214"/>
      <c r="P153" s="214"/>
      <c r="Q153" s="214"/>
      <c r="R153" s="214"/>
      <c r="S153" s="214"/>
      <c r="T153" s="215"/>
      <c r="AT153" s="216" t="s">
        <v>136</v>
      </c>
      <c r="AU153" s="216" t="s">
        <v>132</v>
      </c>
      <c r="AV153" s="11" t="s">
        <v>132</v>
      </c>
      <c r="AW153" s="11" t="s">
        <v>35</v>
      </c>
      <c r="AX153" s="11" t="s">
        <v>80</v>
      </c>
      <c r="AY153" s="216" t="s">
        <v>123</v>
      </c>
    </row>
    <row r="154" spans="2:65" s="1" customFormat="1" ht="28.9" customHeight="1">
      <c r="B154" s="39"/>
      <c r="C154" s="191" t="s">
        <v>256</v>
      </c>
      <c r="D154" s="191" t="s">
        <v>126</v>
      </c>
      <c r="E154" s="192" t="s">
        <v>257</v>
      </c>
      <c r="F154" s="193" t="s">
        <v>258</v>
      </c>
      <c r="G154" s="194" t="s">
        <v>216</v>
      </c>
      <c r="H154" s="195">
        <v>32</v>
      </c>
      <c r="I154" s="196"/>
      <c r="J154" s="197">
        <f>ROUND(I154*H154,2)</f>
        <v>0</v>
      </c>
      <c r="K154" s="193" t="s">
        <v>130</v>
      </c>
      <c r="L154" s="59"/>
      <c r="M154" s="198" t="s">
        <v>21</v>
      </c>
      <c r="N154" s="199" t="s">
        <v>44</v>
      </c>
      <c r="O154" s="40"/>
      <c r="P154" s="200">
        <f>O154*H154</f>
        <v>0</v>
      </c>
      <c r="Q154" s="200">
        <v>0.00132</v>
      </c>
      <c r="R154" s="200">
        <f>Q154*H154</f>
        <v>0.04224</v>
      </c>
      <c r="S154" s="200">
        <v>0</v>
      </c>
      <c r="T154" s="201">
        <f>S154*H154</f>
        <v>0</v>
      </c>
      <c r="AR154" s="22" t="s">
        <v>167</v>
      </c>
      <c r="AT154" s="22" t="s">
        <v>126</v>
      </c>
      <c r="AU154" s="22" t="s">
        <v>132</v>
      </c>
      <c r="AY154" s="22" t="s">
        <v>123</v>
      </c>
      <c r="BE154" s="202">
        <f>IF(N154="základní",J154,0)</f>
        <v>0</v>
      </c>
      <c r="BF154" s="202">
        <f>IF(N154="snížená",J154,0)</f>
        <v>0</v>
      </c>
      <c r="BG154" s="202">
        <f>IF(N154="zákl. přenesená",J154,0)</f>
        <v>0</v>
      </c>
      <c r="BH154" s="202">
        <f>IF(N154="sníž. přenesená",J154,0)</f>
        <v>0</v>
      </c>
      <c r="BI154" s="202">
        <f>IF(N154="nulová",J154,0)</f>
        <v>0</v>
      </c>
      <c r="BJ154" s="22" t="s">
        <v>132</v>
      </c>
      <c r="BK154" s="202">
        <f>ROUND(I154*H154,2)</f>
        <v>0</v>
      </c>
      <c r="BL154" s="22" t="s">
        <v>167</v>
      </c>
      <c r="BM154" s="22" t="s">
        <v>259</v>
      </c>
    </row>
    <row r="155" spans="2:51" s="11" customFormat="1" ht="13.5">
      <c r="B155" s="206"/>
      <c r="C155" s="207"/>
      <c r="D155" s="217" t="s">
        <v>136</v>
      </c>
      <c r="E155" s="232" t="s">
        <v>21</v>
      </c>
      <c r="F155" s="219" t="s">
        <v>260</v>
      </c>
      <c r="G155" s="207"/>
      <c r="H155" s="220">
        <v>32</v>
      </c>
      <c r="I155" s="211"/>
      <c r="J155" s="207"/>
      <c r="K155" s="207"/>
      <c r="L155" s="212"/>
      <c r="M155" s="213"/>
      <c r="N155" s="214"/>
      <c r="O155" s="214"/>
      <c r="P155" s="214"/>
      <c r="Q155" s="214"/>
      <c r="R155" s="214"/>
      <c r="S155" s="214"/>
      <c r="T155" s="215"/>
      <c r="AT155" s="216" t="s">
        <v>136</v>
      </c>
      <c r="AU155" s="216" t="s">
        <v>132</v>
      </c>
      <c r="AV155" s="11" t="s">
        <v>132</v>
      </c>
      <c r="AW155" s="11" t="s">
        <v>35</v>
      </c>
      <c r="AX155" s="11" t="s">
        <v>80</v>
      </c>
      <c r="AY155" s="216" t="s">
        <v>123</v>
      </c>
    </row>
    <row r="156" spans="2:65" s="1" customFormat="1" ht="20.45" customHeight="1">
      <c r="B156" s="39"/>
      <c r="C156" s="191" t="s">
        <v>261</v>
      </c>
      <c r="D156" s="191" t="s">
        <v>126</v>
      </c>
      <c r="E156" s="192" t="s">
        <v>262</v>
      </c>
      <c r="F156" s="193" t="s">
        <v>263</v>
      </c>
      <c r="G156" s="194" t="s">
        <v>216</v>
      </c>
      <c r="H156" s="195">
        <v>4</v>
      </c>
      <c r="I156" s="196"/>
      <c r="J156" s="197">
        <f>ROUND(I156*H156,2)</f>
        <v>0</v>
      </c>
      <c r="K156" s="193" t="s">
        <v>130</v>
      </c>
      <c r="L156" s="59"/>
      <c r="M156" s="198" t="s">
        <v>21</v>
      </c>
      <c r="N156" s="199" t="s">
        <v>44</v>
      </c>
      <c r="O156" s="40"/>
      <c r="P156" s="200">
        <f>O156*H156</f>
        <v>0</v>
      </c>
      <c r="Q156" s="200">
        <v>0.00228</v>
      </c>
      <c r="R156" s="200">
        <f>Q156*H156</f>
        <v>0.00912</v>
      </c>
      <c r="S156" s="200">
        <v>0</v>
      </c>
      <c r="T156" s="201">
        <f>S156*H156</f>
        <v>0</v>
      </c>
      <c r="AR156" s="22" t="s">
        <v>167</v>
      </c>
      <c r="AT156" s="22" t="s">
        <v>126</v>
      </c>
      <c r="AU156" s="22" t="s">
        <v>132</v>
      </c>
      <c r="AY156" s="22" t="s">
        <v>123</v>
      </c>
      <c r="BE156" s="202">
        <f>IF(N156="základní",J156,0)</f>
        <v>0</v>
      </c>
      <c r="BF156" s="202">
        <f>IF(N156="snížená",J156,0)</f>
        <v>0</v>
      </c>
      <c r="BG156" s="202">
        <f>IF(N156="zákl. přenesená",J156,0)</f>
        <v>0</v>
      </c>
      <c r="BH156" s="202">
        <f>IF(N156="sníž. přenesená",J156,0)</f>
        <v>0</v>
      </c>
      <c r="BI156" s="202">
        <f>IF(N156="nulová",J156,0)</f>
        <v>0</v>
      </c>
      <c r="BJ156" s="22" t="s">
        <v>132</v>
      </c>
      <c r="BK156" s="202">
        <f>ROUND(I156*H156,2)</f>
        <v>0</v>
      </c>
      <c r="BL156" s="22" t="s">
        <v>167</v>
      </c>
      <c r="BM156" s="22" t="s">
        <v>264</v>
      </c>
    </row>
    <row r="157" spans="2:65" s="1" customFormat="1" ht="28.9" customHeight="1">
      <c r="B157" s="39"/>
      <c r="C157" s="191" t="s">
        <v>265</v>
      </c>
      <c r="D157" s="191" t="s">
        <v>126</v>
      </c>
      <c r="E157" s="192" t="s">
        <v>266</v>
      </c>
      <c r="F157" s="193" t="s">
        <v>267</v>
      </c>
      <c r="G157" s="194" t="s">
        <v>166</v>
      </c>
      <c r="H157" s="195">
        <v>323</v>
      </c>
      <c r="I157" s="196"/>
      <c r="J157" s="197">
        <f>ROUND(I157*H157,2)</f>
        <v>0</v>
      </c>
      <c r="K157" s="193" t="s">
        <v>130</v>
      </c>
      <c r="L157" s="59"/>
      <c r="M157" s="198" t="s">
        <v>21</v>
      </c>
      <c r="N157" s="199" t="s">
        <v>44</v>
      </c>
      <c r="O157" s="40"/>
      <c r="P157" s="200">
        <f>O157*H157</f>
        <v>0</v>
      </c>
      <c r="Q157" s="200">
        <v>0.00019</v>
      </c>
      <c r="R157" s="200">
        <f>Q157*H157</f>
        <v>0.06137</v>
      </c>
      <c r="S157" s="200">
        <v>0</v>
      </c>
      <c r="T157" s="201">
        <f>S157*H157</f>
        <v>0</v>
      </c>
      <c r="AR157" s="22" t="s">
        <v>167</v>
      </c>
      <c r="AT157" s="22" t="s">
        <v>126</v>
      </c>
      <c r="AU157" s="22" t="s">
        <v>132</v>
      </c>
      <c r="AY157" s="22" t="s">
        <v>123</v>
      </c>
      <c r="BE157" s="202">
        <f>IF(N157="základní",J157,0)</f>
        <v>0</v>
      </c>
      <c r="BF157" s="202">
        <f>IF(N157="snížená",J157,0)</f>
        <v>0</v>
      </c>
      <c r="BG157" s="202">
        <f>IF(N157="zákl. přenesená",J157,0)</f>
        <v>0</v>
      </c>
      <c r="BH157" s="202">
        <f>IF(N157="sníž. přenesená",J157,0)</f>
        <v>0</v>
      </c>
      <c r="BI157" s="202">
        <f>IF(N157="nulová",J157,0)</f>
        <v>0</v>
      </c>
      <c r="BJ157" s="22" t="s">
        <v>132</v>
      </c>
      <c r="BK157" s="202">
        <f>ROUND(I157*H157,2)</f>
        <v>0</v>
      </c>
      <c r="BL157" s="22" t="s">
        <v>167</v>
      </c>
      <c r="BM157" s="22" t="s">
        <v>268</v>
      </c>
    </row>
    <row r="158" spans="2:47" s="1" customFormat="1" ht="81">
      <c r="B158" s="39"/>
      <c r="C158" s="61"/>
      <c r="D158" s="203" t="s">
        <v>134</v>
      </c>
      <c r="E158" s="61"/>
      <c r="F158" s="204" t="s">
        <v>269</v>
      </c>
      <c r="G158" s="61"/>
      <c r="H158" s="61"/>
      <c r="I158" s="161"/>
      <c r="J158" s="61"/>
      <c r="K158" s="61"/>
      <c r="L158" s="59"/>
      <c r="M158" s="205"/>
      <c r="N158" s="40"/>
      <c r="O158" s="40"/>
      <c r="P158" s="40"/>
      <c r="Q158" s="40"/>
      <c r="R158" s="40"/>
      <c r="S158" s="40"/>
      <c r="T158" s="76"/>
      <c r="AT158" s="22" t="s">
        <v>134</v>
      </c>
      <c r="AU158" s="22" t="s">
        <v>132</v>
      </c>
    </row>
    <row r="159" spans="2:51" s="11" customFormat="1" ht="13.5">
      <c r="B159" s="206"/>
      <c r="C159" s="207"/>
      <c r="D159" s="217" t="s">
        <v>136</v>
      </c>
      <c r="E159" s="232" t="s">
        <v>21</v>
      </c>
      <c r="F159" s="219" t="s">
        <v>270</v>
      </c>
      <c r="G159" s="207"/>
      <c r="H159" s="220">
        <v>323</v>
      </c>
      <c r="I159" s="211"/>
      <c r="J159" s="207"/>
      <c r="K159" s="207"/>
      <c r="L159" s="212"/>
      <c r="M159" s="213"/>
      <c r="N159" s="214"/>
      <c r="O159" s="214"/>
      <c r="P159" s="214"/>
      <c r="Q159" s="214"/>
      <c r="R159" s="214"/>
      <c r="S159" s="214"/>
      <c r="T159" s="215"/>
      <c r="AT159" s="216" t="s">
        <v>136</v>
      </c>
      <c r="AU159" s="216" t="s">
        <v>132</v>
      </c>
      <c r="AV159" s="11" t="s">
        <v>132</v>
      </c>
      <c r="AW159" s="11" t="s">
        <v>35</v>
      </c>
      <c r="AX159" s="11" t="s">
        <v>80</v>
      </c>
      <c r="AY159" s="216" t="s">
        <v>123</v>
      </c>
    </row>
    <row r="160" spans="2:65" s="1" customFormat="1" ht="28.9" customHeight="1">
      <c r="B160" s="39"/>
      <c r="C160" s="191" t="s">
        <v>271</v>
      </c>
      <c r="D160" s="191" t="s">
        <v>126</v>
      </c>
      <c r="E160" s="192" t="s">
        <v>272</v>
      </c>
      <c r="F160" s="193" t="s">
        <v>273</v>
      </c>
      <c r="G160" s="194" t="s">
        <v>166</v>
      </c>
      <c r="H160" s="195">
        <v>323</v>
      </c>
      <c r="I160" s="196"/>
      <c r="J160" s="197">
        <f>ROUND(I160*H160,2)</f>
        <v>0</v>
      </c>
      <c r="K160" s="193" t="s">
        <v>130</v>
      </c>
      <c r="L160" s="59"/>
      <c r="M160" s="198" t="s">
        <v>21</v>
      </c>
      <c r="N160" s="199" t="s">
        <v>44</v>
      </c>
      <c r="O160" s="40"/>
      <c r="P160" s="200">
        <f>O160*H160</f>
        <v>0</v>
      </c>
      <c r="Q160" s="200">
        <v>1E-05</v>
      </c>
      <c r="R160" s="200">
        <f>Q160*H160</f>
        <v>0.0032300000000000002</v>
      </c>
      <c r="S160" s="200">
        <v>0</v>
      </c>
      <c r="T160" s="201">
        <f>S160*H160</f>
        <v>0</v>
      </c>
      <c r="AR160" s="22" t="s">
        <v>167</v>
      </c>
      <c r="AT160" s="22" t="s">
        <v>126</v>
      </c>
      <c r="AU160" s="22" t="s">
        <v>132</v>
      </c>
      <c r="AY160" s="22" t="s">
        <v>123</v>
      </c>
      <c r="BE160" s="202">
        <f>IF(N160="základní",J160,0)</f>
        <v>0</v>
      </c>
      <c r="BF160" s="202">
        <f>IF(N160="snížená",J160,0)</f>
        <v>0</v>
      </c>
      <c r="BG160" s="202">
        <f>IF(N160="zákl. přenesená",J160,0)</f>
        <v>0</v>
      </c>
      <c r="BH160" s="202">
        <f>IF(N160="sníž. přenesená",J160,0)</f>
        <v>0</v>
      </c>
      <c r="BI160" s="202">
        <f>IF(N160="nulová",J160,0)</f>
        <v>0</v>
      </c>
      <c r="BJ160" s="22" t="s">
        <v>132</v>
      </c>
      <c r="BK160" s="202">
        <f>ROUND(I160*H160,2)</f>
        <v>0</v>
      </c>
      <c r="BL160" s="22" t="s">
        <v>167</v>
      </c>
      <c r="BM160" s="22" t="s">
        <v>274</v>
      </c>
    </row>
    <row r="161" spans="2:47" s="1" customFormat="1" ht="81">
      <c r="B161" s="39"/>
      <c r="C161" s="61"/>
      <c r="D161" s="217" t="s">
        <v>134</v>
      </c>
      <c r="E161" s="61"/>
      <c r="F161" s="218" t="s">
        <v>269</v>
      </c>
      <c r="G161" s="61"/>
      <c r="H161" s="61"/>
      <c r="I161" s="161"/>
      <c r="J161" s="61"/>
      <c r="K161" s="61"/>
      <c r="L161" s="59"/>
      <c r="M161" s="205"/>
      <c r="N161" s="40"/>
      <c r="O161" s="40"/>
      <c r="P161" s="40"/>
      <c r="Q161" s="40"/>
      <c r="R161" s="40"/>
      <c r="S161" s="40"/>
      <c r="T161" s="76"/>
      <c r="AT161" s="22" t="s">
        <v>134</v>
      </c>
      <c r="AU161" s="22" t="s">
        <v>132</v>
      </c>
    </row>
    <row r="162" spans="2:65" s="1" customFormat="1" ht="40.15" customHeight="1">
      <c r="B162" s="39"/>
      <c r="C162" s="191" t="s">
        <v>275</v>
      </c>
      <c r="D162" s="191" t="s">
        <v>126</v>
      </c>
      <c r="E162" s="192" t="s">
        <v>276</v>
      </c>
      <c r="F162" s="193" t="s">
        <v>277</v>
      </c>
      <c r="G162" s="194" t="s">
        <v>142</v>
      </c>
      <c r="H162" s="195">
        <v>0.869</v>
      </c>
      <c r="I162" s="196"/>
      <c r="J162" s="197">
        <f>ROUND(I162*H162,2)</f>
        <v>0</v>
      </c>
      <c r="K162" s="193" t="s">
        <v>130</v>
      </c>
      <c r="L162" s="59"/>
      <c r="M162" s="198" t="s">
        <v>21</v>
      </c>
      <c r="N162" s="199" t="s">
        <v>44</v>
      </c>
      <c r="O162" s="40"/>
      <c r="P162" s="200">
        <f>O162*H162</f>
        <v>0</v>
      </c>
      <c r="Q162" s="200">
        <v>0</v>
      </c>
      <c r="R162" s="200">
        <f>Q162*H162</f>
        <v>0</v>
      </c>
      <c r="S162" s="200">
        <v>0</v>
      </c>
      <c r="T162" s="201">
        <f>S162*H162</f>
        <v>0</v>
      </c>
      <c r="AR162" s="22" t="s">
        <v>167</v>
      </c>
      <c r="AT162" s="22" t="s">
        <v>126</v>
      </c>
      <c r="AU162" s="22" t="s">
        <v>132</v>
      </c>
      <c r="AY162" s="22" t="s">
        <v>123</v>
      </c>
      <c r="BE162" s="202">
        <f>IF(N162="základní",J162,0)</f>
        <v>0</v>
      </c>
      <c r="BF162" s="202">
        <f>IF(N162="snížená",J162,0)</f>
        <v>0</v>
      </c>
      <c r="BG162" s="202">
        <f>IF(N162="zákl. přenesená",J162,0)</f>
        <v>0</v>
      </c>
      <c r="BH162" s="202">
        <f>IF(N162="sníž. přenesená",J162,0)</f>
        <v>0</v>
      </c>
      <c r="BI162" s="202">
        <f>IF(N162="nulová",J162,0)</f>
        <v>0</v>
      </c>
      <c r="BJ162" s="22" t="s">
        <v>132</v>
      </c>
      <c r="BK162" s="202">
        <f>ROUND(I162*H162,2)</f>
        <v>0</v>
      </c>
      <c r="BL162" s="22" t="s">
        <v>167</v>
      </c>
      <c r="BM162" s="22" t="s">
        <v>278</v>
      </c>
    </row>
    <row r="163" spans="2:47" s="1" customFormat="1" ht="135">
      <c r="B163" s="39"/>
      <c r="C163" s="61"/>
      <c r="D163" s="203" t="s">
        <v>134</v>
      </c>
      <c r="E163" s="61"/>
      <c r="F163" s="204" t="s">
        <v>279</v>
      </c>
      <c r="G163" s="61"/>
      <c r="H163" s="61"/>
      <c r="I163" s="161"/>
      <c r="J163" s="61"/>
      <c r="K163" s="61"/>
      <c r="L163" s="59"/>
      <c r="M163" s="205"/>
      <c r="N163" s="40"/>
      <c r="O163" s="40"/>
      <c r="P163" s="40"/>
      <c r="Q163" s="40"/>
      <c r="R163" s="40"/>
      <c r="S163" s="40"/>
      <c r="T163" s="76"/>
      <c r="AT163" s="22" t="s">
        <v>134</v>
      </c>
      <c r="AU163" s="22" t="s">
        <v>132</v>
      </c>
    </row>
    <row r="164" spans="2:63" s="10" customFormat="1" ht="29.85" customHeight="1">
      <c r="B164" s="174"/>
      <c r="C164" s="175"/>
      <c r="D164" s="188" t="s">
        <v>71</v>
      </c>
      <c r="E164" s="189" t="s">
        <v>280</v>
      </c>
      <c r="F164" s="189" t="s">
        <v>281</v>
      </c>
      <c r="G164" s="175"/>
      <c r="H164" s="175"/>
      <c r="I164" s="178"/>
      <c r="J164" s="190">
        <f>BK164</f>
        <v>0</v>
      </c>
      <c r="K164" s="175"/>
      <c r="L164" s="180"/>
      <c r="M164" s="181"/>
      <c r="N164" s="182"/>
      <c r="O164" s="182"/>
      <c r="P164" s="183">
        <f>SUM(P165:P167)</f>
        <v>0</v>
      </c>
      <c r="Q164" s="182"/>
      <c r="R164" s="183">
        <f>SUM(R165:R167)</f>
        <v>0</v>
      </c>
      <c r="S164" s="182"/>
      <c r="T164" s="184">
        <f>SUM(T165:T167)</f>
        <v>0.6816</v>
      </c>
      <c r="AR164" s="185" t="s">
        <v>132</v>
      </c>
      <c r="AT164" s="186" t="s">
        <v>71</v>
      </c>
      <c r="AU164" s="186" t="s">
        <v>80</v>
      </c>
      <c r="AY164" s="185" t="s">
        <v>123</v>
      </c>
      <c r="BK164" s="187">
        <f>SUM(BK165:BK167)</f>
        <v>0</v>
      </c>
    </row>
    <row r="165" spans="2:65" s="1" customFormat="1" ht="28.9" customHeight="1">
      <c r="B165" s="39"/>
      <c r="C165" s="191" t="s">
        <v>282</v>
      </c>
      <c r="D165" s="191" t="s">
        <v>126</v>
      </c>
      <c r="E165" s="192" t="s">
        <v>283</v>
      </c>
      <c r="F165" s="193" t="s">
        <v>284</v>
      </c>
      <c r="G165" s="194" t="s">
        <v>129</v>
      </c>
      <c r="H165" s="195">
        <v>64</v>
      </c>
      <c r="I165" s="196"/>
      <c r="J165" s="197">
        <f>ROUND(I165*H165,2)</f>
        <v>0</v>
      </c>
      <c r="K165" s="193" t="s">
        <v>21</v>
      </c>
      <c r="L165" s="59"/>
      <c r="M165" s="198" t="s">
        <v>21</v>
      </c>
      <c r="N165" s="199" t="s">
        <v>44</v>
      </c>
      <c r="O165" s="40"/>
      <c r="P165" s="200">
        <f>O165*H165</f>
        <v>0</v>
      </c>
      <c r="Q165" s="200">
        <v>0</v>
      </c>
      <c r="R165" s="200">
        <f>Q165*H165</f>
        <v>0</v>
      </c>
      <c r="S165" s="200">
        <v>0.01065</v>
      </c>
      <c r="T165" s="201">
        <f>S165*H165</f>
        <v>0.6816</v>
      </c>
      <c r="AR165" s="22" t="s">
        <v>167</v>
      </c>
      <c r="AT165" s="22" t="s">
        <v>126</v>
      </c>
      <c r="AU165" s="22" t="s">
        <v>132</v>
      </c>
      <c r="AY165" s="22" t="s">
        <v>123</v>
      </c>
      <c r="BE165" s="202">
        <f>IF(N165="základní",J165,0)</f>
        <v>0</v>
      </c>
      <c r="BF165" s="202">
        <f>IF(N165="snížená",J165,0)</f>
        <v>0</v>
      </c>
      <c r="BG165" s="202">
        <f>IF(N165="zákl. přenesená",J165,0)</f>
        <v>0</v>
      </c>
      <c r="BH165" s="202">
        <f>IF(N165="sníž. přenesená",J165,0)</f>
        <v>0</v>
      </c>
      <c r="BI165" s="202">
        <f>IF(N165="nulová",J165,0)</f>
        <v>0</v>
      </c>
      <c r="BJ165" s="22" t="s">
        <v>132</v>
      </c>
      <c r="BK165" s="202">
        <f>ROUND(I165*H165,2)</f>
        <v>0</v>
      </c>
      <c r="BL165" s="22" t="s">
        <v>167</v>
      </c>
      <c r="BM165" s="22" t="s">
        <v>285</v>
      </c>
    </row>
    <row r="166" spans="2:47" s="1" customFormat="1" ht="40.5">
      <c r="B166" s="39"/>
      <c r="C166" s="61"/>
      <c r="D166" s="203" t="s">
        <v>134</v>
      </c>
      <c r="E166" s="61"/>
      <c r="F166" s="204" t="s">
        <v>286</v>
      </c>
      <c r="G166" s="61"/>
      <c r="H166" s="61"/>
      <c r="I166" s="161"/>
      <c r="J166" s="61"/>
      <c r="K166" s="61"/>
      <c r="L166" s="59"/>
      <c r="M166" s="205"/>
      <c r="N166" s="40"/>
      <c r="O166" s="40"/>
      <c r="P166" s="40"/>
      <c r="Q166" s="40"/>
      <c r="R166" s="40"/>
      <c r="S166" s="40"/>
      <c r="T166" s="76"/>
      <c r="AT166" s="22" t="s">
        <v>134</v>
      </c>
      <c r="AU166" s="22" t="s">
        <v>132</v>
      </c>
    </row>
    <row r="167" spans="2:51" s="11" customFormat="1" ht="13.5">
      <c r="B167" s="206"/>
      <c r="C167" s="207"/>
      <c r="D167" s="203" t="s">
        <v>136</v>
      </c>
      <c r="E167" s="208" t="s">
        <v>21</v>
      </c>
      <c r="F167" s="209" t="s">
        <v>287</v>
      </c>
      <c r="G167" s="207"/>
      <c r="H167" s="210">
        <v>64</v>
      </c>
      <c r="I167" s="211"/>
      <c r="J167" s="207"/>
      <c r="K167" s="207"/>
      <c r="L167" s="212"/>
      <c r="M167" s="233"/>
      <c r="N167" s="234"/>
      <c r="O167" s="234"/>
      <c r="P167" s="234"/>
      <c r="Q167" s="234"/>
      <c r="R167" s="234"/>
      <c r="S167" s="234"/>
      <c r="T167" s="235"/>
      <c r="AT167" s="216" t="s">
        <v>136</v>
      </c>
      <c r="AU167" s="216" t="s">
        <v>132</v>
      </c>
      <c r="AV167" s="11" t="s">
        <v>132</v>
      </c>
      <c r="AW167" s="11" t="s">
        <v>35</v>
      </c>
      <c r="AX167" s="11" t="s">
        <v>80</v>
      </c>
      <c r="AY167" s="216" t="s">
        <v>123</v>
      </c>
    </row>
    <row r="168" spans="2:12" s="1" customFormat="1" ht="6.95" customHeight="1">
      <c r="B168" s="54"/>
      <c r="C168" s="55"/>
      <c r="D168" s="55"/>
      <c r="E168" s="55"/>
      <c r="F168" s="55"/>
      <c r="G168" s="55"/>
      <c r="H168" s="55"/>
      <c r="I168" s="137"/>
      <c r="J168" s="55"/>
      <c r="K168" s="55"/>
      <c r="L168" s="59"/>
    </row>
  </sheetData>
  <sheetProtection algorithmName="SHA-512" hashValue="YX5h6mmVm8EZRGsYM2bwuUMbnt8Qeg6SaQxu56JvRL//itsrAON4K9OlKktPjcdnanjjzZT15u1cQShNibNbIQ==" saltValue="6N5d12Ql172dGFtY6b9Hfg==" spinCount="100000" sheet="1" objects="1" scenarios="1" formatCells="0" formatColumns="0" formatRows="0" sort="0" autoFilter="0"/>
  <autoFilter ref="C81:K167"/>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9"/>
      <c r="B1" s="110"/>
      <c r="C1" s="110"/>
      <c r="D1" s="111" t="s">
        <v>1</v>
      </c>
      <c r="E1" s="110"/>
      <c r="F1" s="112" t="s">
        <v>88</v>
      </c>
      <c r="G1" s="368" t="s">
        <v>89</v>
      </c>
      <c r="H1" s="368"/>
      <c r="I1" s="113"/>
      <c r="J1" s="112" t="s">
        <v>90</v>
      </c>
      <c r="K1" s="111" t="s">
        <v>91</v>
      </c>
      <c r="L1" s="112" t="s">
        <v>92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7"/>
      <c r="M2" s="327"/>
      <c r="N2" s="327"/>
      <c r="O2" s="327"/>
      <c r="P2" s="327"/>
      <c r="Q2" s="327"/>
      <c r="R2" s="327"/>
      <c r="S2" s="327"/>
      <c r="T2" s="327"/>
      <c r="U2" s="327"/>
      <c r="V2" s="327"/>
      <c r="AT2" s="22" t="s">
        <v>84</v>
      </c>
    </row>
    <row r="3" spans="2:46" ht="6.95" customHeight="1">
      <c r="B3" s="23"/>
      <c r="C3" s="24"/>
      <c r="D3" s="24"/>
      <c r="E3" s="24"/>
      <c r="F3" s="24"/>
      <c r="G3" s="24"/>
      <c r="H3" s="24"/>
      <c r="I3" s="114"/>
      <c r="J3" s="24"/>
      <c r="K3" s="25"/>
      <c r="AT3" s="22" t="s">
        <v>80</v>
      </c>
    </row>
    <row r="4" spans="2:46" ht="36.95" customHeight="1">
      <c r="B4" s="26"/>
      <c r="C4" s="27"/>
      <c r="D4" s="28" t="s">
        <v>93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20.45" customHeight="1">
      <c r="B7" s="26"/>
      <c r="C7" s="27"/>
      <c r="D7" s="27"/>
      <c r="E7" s="369" t="str">
        <f>'Rekapitulace stavby'!K6</f>
        <v>Ubytovna Severní 755</v>
      </c>
      <c r="F7" s="370"/>
      <c r="G7" s="370"/>
      <c r="H7" s="370"/>
      <c r="I7" s="115"/>
      <c r="J7" s="27"/>
      <c r="K7" s="29"/>
    </row>
    <row r="8" spans="2:11" s="1" customFormat="1" ht="15">
      <c r="B8" s="39"/>
      <c r="C8" s="40"/>
      <c r="D8" s="35" t="s">
        <v>94</v>
      </c>
      <c r="E8" s="40"/>
      <c r="F8" s="40"/>
      <c r="G8" s="40"/>
      <c r="H8" s="40"/>
      <c r="I8" s="116"/>
      <c r="J8" s="40"/>
      <c r="K8" s="43"/>
    </row>
    <row r="9" spans="2:11" s="1" customFormat="1" ht="36.95" customHeight="1">
      <c r="B9" s="39"/>
      <c r="C9" s="40"/>
      <c r="D9" s="40"/>
      <c r="E9" s="371" t="s">
        <v>288</v>
      </c>
      <c r="F9" s="372"/>
      <c r="G9" s="372"/>
      <c r="H9" s="37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21. 2. 2017</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21</v>
      </c>
      <c r="K14" s="43"/>
    </row>
    <row r="15" spans="2:11" s="1" customFormat="1" ht="18" customHeight="1">
      <c r="B15" s="39"/>
      <c r="C15" s="40"/>
      <c r="D15" s="40"/>
      <c r="E15" s="33" t="s">
        <v>29</v>
      </c>
      <c r="F15" s="40"/>
      <c r="G15" s="40"/>
      <c r="H15" s="40"/>
      <c r="I15" s="117" t="s">
        <v>30</v>
      </c>
      <c r="J15" s="33" t="s">
        <v>21</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30</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20.45" customHeight="1">
      <c r="B24" s="119"/>
      <c r="C24" s="120"/>
      <c r="D24" s="120"/>
      <c r="E24" s="361" t="s">
        <v>21</v>
      </c>
      <c r="F24" s="361"/>
      <c r="G24" s="361"/>
      <c r="H24" s="361"/>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ROUND(J81,2)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ROUND(SUM(BE81:BE112),2)</f>
        <v>0</v>
      </c>
      <c r="G30" s="40"/>
      <c r="H30" s="40"/>
      <c r="I30" s="129">
        <v>0.21</v>
      </c>
      <c r="J30" s="128">
        <f>ROUND(ROUND((SUM(BE81:BE112)),2)*I30,2)</f>
        <v>0</v>
      </c>
      <c r="K30" s="43"/>
    </row>
    <row r="31" spans="2:11" s="1" customFormat="1" ht="14.45" customHeight="1">
      <c r="B31" s="39"/>
      <c r="C31" s="40"/>
      <c r="D31" s="40"/>
      <c r="E31" s="47" t="s">
        <v>44</v>
      </c>
      <c r="F31" s="128">
        <f>ROUND(SUM(BF81:BF112),2)</f>
        <v>0</v>
      </c>
      <c r="G31" s="40"/>
      <c r="H31" s="40"/>
      <c r="I31" s="129">
        <v>0.15</v>
      </c>
      <c r="J31" s="128">
        <f>ROUND(ROUND((SUM(BF81:BF112)),2)*I31,2)</f>
        <v>0</v>
      </c>
      <c r="K31" s="43"/>
    </row>
    <row r="32" spans="2:11" s="1" customFormat="1" ht="14.45" customHeight="1" hidden="1">
      <c r="B32" s="39"/>
      <c r="C32" s="40"/>
      <c r="D32" s="40"/>
      <c r="E32" s="47" t="s">
        <v>45</v>
      </c>
      <c r="F32" s="128">
        <f>ROUND(SUM(BG81:BG112),2)</f>
        <v>0</v>
      </c>
      <c r="G32" s="40"/>
      <c r="H32" s="40"/>
      <c r="I32" s="129">
        <v>0.21</v>
      </c>
      <c r="J32" s="128">
        <v>0</v>
      </c>
      <c r="K32" s="43"/>
    </row>
    <row r="33" spans="2:11" s="1" customFormat="1" ht="14.45" customHeight="1" hidden="1">
      <c r="B33" s="39"/>
      <c r="C33" s="40"/>
      <c r="D33" s="40"/>
      <c r="E33" s="47" t="s">
        <v>46</v>
      </c>
      <c r="F33" s="128">
        <f>ROUND(SUM(BH81:BH112),2)</f>
        <v>0</v>
      </c>
      <c r="G33" s="40"/>
      <c r="H33" s="40"/>
      <c r="I33" s="129">
        <v>0.15</v>
      </c>
      <c r="J33" s="128">
        <v>0</v>
      </c>
      <c r="K33" s="43"/>
    </row>
    <row r="34" spans="2:11" s="1" customFormat="1" ht="14.45" customHeight="1" hidden="1">
      <c r="B34" s="39"/>
      <c r="C34" s="40"/>
      <c r="D34" s="40"/>
      <c r="E34" s="47" t="s">
        <v>47</v>
      </c>
      <c r="F34" s="128">
        <f>ROUND(SUM(BI81:BI112),2)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20.45" customHeight="1">
      <c r="B45" s="39"/>
      <c r="C45" s="40"/>
      <c r="D45" s="40"/>
      <c r="E45" s="369" t="str">
        <f>E7</f>
        <v>Ubytovna Severní 755</v>
      </c>
      <c r="F45" s="370"/>
      <c r="G45" s="370"/>
      <c r="H45" s="370"/>
      <c r="I45" s="116"/>
      <c r="J45" s="40"/>
      <c r="K45" s="43"/>
    </row>
    <row r="46" spans="2:11" s="1" customFormat="1" ht="14.45" customHeight="1">
      <c r="B46" s="39"/>
      <c r="C46" s="35" t="s">
        <v>94</v>
      </c>
      <c r="D46" s="40"/>
      <c r="E46" s="40"/>
      <c r="F46" s="40"/>
      <c r="G46" s="40"/>
      <c r="H46" s="40"/>
      <c r="I46" s="116"/>
      <c r="J46" s="40"/>
      <c r="K46" s="43"/>
    </row>
    <row r="47" spans="2:11" s="1" customFormat="1" ht="22.15" customHeight="1">
      <c r="B47" s="39"/>
      <c r="C47" s="40"/>
      <c r="D47" s="40"/>
      <c r="E47" s="371" t="str">
        <f>E9</f>
        <v>02 - Výměna bytových přípojek</v>
      </c>
      <c r="F47" s="372"/>
      <c r="G47" s="372"/>
      <c r="H47" s="37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Nový Bor</v>
      </c>
      <c r="G49" s="40"/>
      <c r="H49" s="40"/>
      <c r="I49" s="117" t="s">
        <v>25</v>
      </c>
      <c r="J49" s="118" t="str">
        <f>IF(J12="","",J12)</f>
        <v>21. 2. 2017</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NOBIS</v>
      </c>
      <c r="G51" s="40"/>
      <c r="H51" s="40"/>
      <c r="I51" s="117" t="s">
        <v>33</v>
      </c>
      <c r="J51" s="33" t="str">
        <f>E21</f>
        <v xml:space="preserve"> </v>
      </c>
      <c r="K51" s="43"/>
    </row>
    <row r="52" spans="2:11" s="1" customFormat="1" ht="14.45" customHeight="1">
      <c r="B52" s="39"/>
      <c r="C52" s="35" t="s">
        <v>31</v>
      </c>
      <c r="D52" s="40"/>
      <c r="E52" s="40"/>
      <c r="F52" s="33" t="str">
        <f>IF(E18="","",E18)</f>
        <v/>
      </c>
      <c r="G52" s="40"/>
      <c r="H52" s="40"/>
      <c r="I52" s="116"/>
      <c r="J52" s="40"/>
      <c r="K52" s="43"/>
    </row>
    <row r="53" spans="2:11" s="1" customFormat="1" ht="10.35" customHeight="1">
      <c r="B53" s="39"/>
      <c r="C53" s="40"/>
      <c r="D53" s="40"/>
      <c r="E53" s="40"/>
      <c r="F53" s="40"/>
      <c r="G53" s="40"/>
      <c r="H53" s="40"/>
      <c r="I53" s="116"/>
      <c r="J53" s="40"/>
      <c r="K53" s="43"/>
    </row>
    <row r="54" spans="2:11" s="1" customFormat="1" ht="29.25" customHeight="1">
      <c r="B54" s="39"/>
      <c r="C54" s="142" t="s">
        <v>97</v>
      </c>
      <c r="D54" s="130"/>
      <c r="E54" s="130"/>
      <c r="F54" s="130"/>
      <c r="G54" s="130"/>
      <c r="H54" s="130"/>
      <c r="I54" s="143"/>
      <c r="J54" s="144" t="s">
        <v>98</v>
      </c>
      <c r="K54" s="145"/>
    </row>
    <row r="55" spans="2:11" s="1" customFormat="1" ht="10.35" customHeight="1">
      <c r="B55" s="39"/>
      <c r="C55" s="40"/>
      <c r="D55" s="40"/>
      <c r="E55" s="40"/>
      <c r="F55" s="40"/>
      <c r="G55" s="40"/>
      <c r="H55" s="40"/>
      <c r="I55" s="116"/>
      <c r="J55" s="40"/>
      <c r="K55" s="43"/>
    </row>
    <row r="56" spans="2:47" s="1" customFormat="1" ht="29.25" customHeight="1">
      <c r="B56" s="39"/>
      <c r="C56" s="146" t="s">
        <v>99</v>
      </c>
      <c r="D56" s="40"/>
      <c r="E56" s="40"/>
      <c r="F56" s="40"/>
      <c r="G56" s="40"/>
      <c r="H56" s="40"/>
      <c r="I56" s="116"/>
      <c r="J56" s="126">
        <f>J81</f>
        <v>0</v>
      </c>
      <c r="K56" s="43"/>
      <c r="AU56" s="22" t="s">
        <v>100</v>
      </c>
    </row>
    <row r="57" spans="2:11" s="7" customFormat="1" ht="24.95" customHeight="1">
      <c r="B57" s="147"/>
      <c r="C57" s="148"/>
      <c r="D57" s="149" t="s">
        <v>101</v>
      </c>
      <c r="E57" s="150"/>
      <c r="F57" s="150"/>
      <c r="G57" s="150"/>
      <c r="H57" s="150"/>
      <c r="I57" s="151"/>
      <c r="J57" s="152">
        <f>J82</f>
        <v>0</v>
      </c>
      <c r="K57" s="153"/>
    </row>
    <row r="58" spans="2:11" s="8" customFormat="1" ht="19.9" customHeight="1">
      <c r="B58" s="154"/>
      <c r="C58" s="155"/>
      <c r="D58" s="156" t="s">
        <v>103</v>
      </c>
      <c r="E58" s="157"/>
      <c r="F58" s="157"/>
      <c r="G58" s="157"/>
      <c r="H58" s="157"/>
      <c r="I58" s="158"/>
      <c r="J58" s="159">
        <f>J83</f>
        <v>0</v>
      </c>
      <c r="K58" s="160"/>
    </row>
    <row r="59" spans="2:11" s="7" customFormat="1" ht="24.95" customHeight="1">
      <c r="B59" s="147"/>
      <c r="C59" s="148"/>
      <c r="D59" s="149" t="s">
        <v>104</v>
      </c>
      <c r="E59" s="150"/>
      <c r="F59" s="150"/>
      <c r="G59" s="150"/>
      <c r="H59" s="150"/>
      <c r="I59" s="151"/>
      <c r="J59" s="152">
        <f>J91</f>
        <v>0</v>
      </c>
      <c r="K59" s="153"/>
    </row>
    <row r="60" spans="2:11" s="8" customFormat="1" ht="19.9" customHeight="1">
      <c r="B60" s="154"/>
      <c r="C60" s="155"/>
      <c r="D60" s="156" t="s">
        <v>105</v>
      </c>
      <c r="E60" s="157"/>
      <c r="F60" s="157"/>
      <c r="G60" s="157"/>
      <c r="H60" s="157"/>
      <c r="I60" s="158"/>
      <c r="J60" s="159">
        <f>J92</f>
        <v>0</v>
      </c>
      <c r="K60" s="160"/>
    </row>
    <row r="61" spans="2:11" s="8" customFormat="1" ht="19.9" customHeight="1">
      <c r="B61" s="154"/>
      <c r="C61" s="155"/>
      <c r="D61" s="156" t="s">
        <v>289</v>
      </c>
      <c r="E61" s="157"/>
      <c r="F61" s="157"/>
      <c r="G61" s="157"/>
      <c r="H61" s="157"/>
      <c r="I61" s="158"/>
      <c r="J61" s="159">
        <f>J100</f>
        <v>0</v>
      </c>
      <c r="K61" s="160"/>
    </row>
    <row r="62" spans="2:11" s="1" customFormat="1" ht="21.75" customHeight="1">
      <c r="B62" s="39"/>
      <c r="C62" s="40"/>
      <c r="D62" s="40"/>
      <c r="E62" s="40"/>
      <c r="F62" s="40"/>
      <c r="G62" s="40"/>
      <c r="H62" s="40"/>
      <c r="I62" s="116"/>
      <c r="J62" s="40"/>
      <c r="K62" s="43"/>
    </row>
    <row r="63" spans="2:11" s="1" customFormat="1" ht="6.95" customHeight="1">
      <c r="B63" s="54"/>
      <c r="C63" s="55"/>
      <c r="D63" s="55"/>
      <c r="E63" s="55"/>
      <c r="F63" s="55"/>
      <c r="G63" s="55"/>
      <c r="H63" s="55"/>
      <c r="I63" s="137"/>
      <c r="J63" s="55"/>
      <c r="K63" s="56"/>
    </row>
    <row r="67" spans="2:12" s="1" customFormat="1" ht="6.95" customHeight="1">
      <c r="B67" s="57"/>
      <c r="C67" s="58"/>
      <c r="D67" s="58"/>
      <c r="E67" s="58"/>
      <c r="F67" s="58"/>
      <c r="G67" s="58"/>
      <c r="H67" s="58"/>
      <c r="I67" s="140"/>
      <c r="J67" s="58"/>
      <c r="K67" s="58"/>
      <c r="L67" s="59"/>
    </row>
    <row r="68" spans="2:12" s="1" customFormat="1" ht="36.95" customHeight="1">
      <c r="B68" s="39"/>
      <c r="C68" s="60" t="s">
        <v>107</v>
      </c>
      <c r="D68" s="61"/>
      <c r="E68" s="61"/>
      <c r="F68" s="61"/>
      <c r="G68" s="61"/>
      <c r="H68" s="61"/>
      <c r="I68" s="161"/>
      <c r="J68" s="61"/>
      <c r="K68" s="61"/>
      <c r="L68" s="59"/>
    </row>
    <row r="69" spans="2:12" s="1" customFormat="1" ht="6.95" customHeight="1">
      <c r="B69" s="39"/>
      <c r="C69" s="61"/>
      <c r="D69" s="61"/>
      <c r="E69" s="61"/>
      <c r="F69" s="61"/>
      <c r="G69" s="61"/>
      <c r="H69" s="61"/>
      <c r="I69" s="161"/>
      <c r="J69" s="61"/>
      <c r="K69" s="61"/>
      <c r="L69" s="59"/>
    </row>
    <row r="70" spans="2:12" s="1" customFormat="1" ht="14.45" customHeight="1">
      <c r="B70" s="39"/>
      <c r="C70" s="63" t="s">
        <v>18</v>
      </c>
      <c r="D70" s="61"/>
      <c r="E70" s="61"/>
      <c r="F70" s="61"/>
      <c r="G70" s="61"/>
      <c r="H70" s="61"/>
      <c r="I70" s="161"/>
      <c r="J70" s="61"/>
      <c r="K70" s="61"/>
      <c r="L70" s="59"/>
    </row>
    <row r="71" spans="2:12" s="1" customFormat="1" ht="20.45" customHeight="1">
      <c r="B71" s="39"/>
      <c r="C71" s="61"/>
      <c r="D71" s="61"/>
      <c r="E71" s="365" t="str">
        <f>E7</f>
        <v>Ubytovna Severní 755</v>
      </c>
      <c r="F71" s="366"/>
      <c r="G71" s="366"/>
      <c r="H71" s="366"/>
      <c r="I71" s="161"/>
      <c r="J71" s="61"/>
      <c r="K71" s="61"/>
      <c r="L71" s="59"/>
    </row>
    <row r="72" spans="2:12" s="1" customFormat="1" ht="14.45" customHeight="1">
      <c r="B72" s="39"/>
      <c r="C72" s="63" t="s">
        <v>94</v>
      </c>
      <c r="D72" s="61"/>
      <c r="E72" s="61"/>
      <c r="F72" s="61"/>
      <c r="G72" s="61"/>
      <c r="H72" s="61"/>
      <c r="I72" s="161"/>
      <c r="J72" s="61"/>
      <c r="K72" s="61"/>
      <c r="L72" s="59"/>
    </row>
    <row r="73" spans="2:12" s="1" customFormat="1" ht="22.15" customHeight="1">
      <c r="B73" s="39"/>
      <c r="C73" s="61"/>
      <c r="D73" s="61"/>
      <c r="E73" s="333" t="str">
        <f>E9</f>
        <v>02 - Výměna bytových přípojek</v>
      </c>
      <c r="F73" s="367"/>
      <c r="G73" s="367"/>
      <c r="H73" s="367"/>
      <c r="I73" s="161"/>
      <c r="J73" s="61"/>
      <c r="K73" s="61"/>
      <c r="L73" s="59"/>
    </row>
    <row r="74" spans="2:12" s="1" customFormat="1" ht="6.95" customHeight="1">
      <c r="B74" s="39"/>
      <c r="C74" s="61"/>
      <c r="D74" s="61"/>
      <c r="E74" s="61"/>
      <c r="F74" s="61"/>
      <c r="G74" s="61"/>
      <c r="H74" s="61"/>
      <c r="I74" s="161"/>
      <c r="J74" s="61"/>
      <c r="K74" s="61"/>
      <c r="L74" s="59"/>
    </row>
    <row r="75" spans="2:12" s="1" customFormat="1" ht="18" customHeight="1">
      <c r="B75" s="39"/>
      <c r="C75" s="63" t="s">
        <v>23</v>
      </c>
      <c r="D75" s="61"/>
      <c r="E75" s="61"/>
      <c r="F75" s="162" t="str">
        <f>F12</f>
        <v>Nový Bor</v>
      </c>
      <c r="G75" s="61"/>
      <c r="H75" s="61"/>
      <c r="I75" s="163" t="s">
        <v>25</v>
      </c>
      <c r="J75" s="71" t="str">
        <f>IF(J12="","",J12)</f>
        <v>21. 2. 2017</v>
      </c>
      <c r="K75" s="61"/>
      <c r="L75" s="59"/>
    </row>
    <row r="76" spans="2:12" s="1" customFormat="1" ht="6.95" customHeight="1">
      <c r="B76" s="39"/>
      <c r="C76" s="61"/>
      <c r="D76" s="61"/>
      <c r="E76" s="61"/>
      <c r="F76" s="61"/>
      <c r="G76" s="61"/>
      <c r="H76" s="61"/>
      <c r="I76" s="161"/>
      <c r="J76" s="61"/>
      <c r="K76" s="61"/>
      <c r="L76" s="59"/>
    </row>
    <row r="77" spans="2:12" s="1" customFormat="1" ht="15">
      <c r="B77" s="39"/>
      <c r="C77" s="63" t="s">
        <v>27</v>
      </c>
      <c r="D77" s="61"/>
      <c r="E77" s="61"/>
      <c r="F77" s="162" t="str">
        <f>E15</f>
        <v>NOBIS</v>
      </c>
      <c r="G77" s="61"/>
      <c r="H77" s="61"/>
      <c r="I77" s="163" t="s">
        <v>33</v>
      </c>
      <c r="J77" s="162" t="str">
        <f>E21</f>
        <v xml:space="preserve"> </v>
      </c>
      <c r="K77" s="61"/>
      <c r="L77" s="59"/>
    </row>
    <row r="78" spans="2:12" s="1" customFormat="1" ht="14.45" customHeight="1">
      <c r="B78" s="39"/>
      <c r="C78" s="63" t="s">
        <v>31</v>
      </c>
      <c r="D78" s="61"/>
      <c r="E78" s="61"/>
      <c r="F78" s="162" t="str">
        <f>IF(E18="","",E18)</f>
        <v/>
      </c>
      <c r="G78" s="61"/>
      <c r="H78" s="61"/>
      <c r="I78" s="161"/>
      <c r="J78" s="61"/>
      <c r="K78" s="61"/>
      <c r="L78" s="59"/>
    </row>
    <row r="79" spans="2:12" s="1" customFormat="1" ht="10.35" customHeight="1">
      <c r="B79" s="39"/>
      <c r="C79" s="61"/>
      <c r="D79" s="61"/>
      <c r="E79" s="61"/>
      <c r="F79" s="61"/>
      <c r="G79" s="61"/>
      <c r="H79" s="61"/>
      <c r="I79" s="161"/>
      <c r="J79" s="61"/>
      <c r="K79" s="61"/>
      <c r="L79" s="59"/>
    </row>
    <row r="80" spans="2:20" s="9" customFormat="1" ht="29.25" customHeight="1">
      <c r="B80" s="164"/>
      <c r="C80" s="165" t="s">
        <v>108</v>
      </c>
      <c r="D80" s="166" t="s">
        <v>57</v>
      </c>
      <c r="E80" s="166" t="s">
        <v>53</v>
      </c>
      <c r="F80" s="166" t="s">
        <v>109</v>
      </c>
      <c r="G80" s="166" t="s">
        <v>110</v>
      </c>
      <c r="H80" s="166" t="s">
        <v>111</v>
      </c>
      <c r="I80" s="167" t="s">
        <v>112</v>
      </c>
      <c r="J80" s="166" t="s">
        <v>98</v>
      </c>
      <c r="K80" s="168" t="s">
        <v>113</v>
      </c>
      <c r="L80" s="169"/>
      <c r="M80" s="79" t="s">
        <v>114</v>
      </c>
      <c r="N80" s="80" t="s">
        <v>42</v>
      </c>
      <c r="O80" s="80" t="s">
        <v>115</v>
      </c>
      <c r="P80" s="80" t="s">
        <v>116</v>
      </c>
      <c r="Q80" s="80" t="s">
        <v>117</v>
      </c>
      <c r="R80" s="80" t="s">
        <v>118</v>
      </c>
      <c r="S80" s="80" t="s">
        <v>119</v>
      </c>
      <c r="T80" s="81" t="s">
        <v>120</v>
      </c>
    </row>
    <row r="81" spans="2:63" s="1" customFormat="1" ht="29.25" customHeight="1">
      <c r="B81" s="39"/>
      <c r="C81" s="85" t="s">
        <v>99</v>
      </c>
      <c r="D81" s="61"/>
      <c r="E81" s="61"/>
      <c r="F81" s="61"/>
      <c r="G81" s="61"/>
      <c r="H81" s="61"/>
      <c r="I81" s="161"/>
      <c r="J81" s="170">
        <f>BK81</f>
        <v>0</v>
      </c>
      <c r="K81" s="61"/>
      <c r="L81" s="59"/>
      <c r="M81" s="82"/>
      <c r="N81" s="83"/>
      <c r="O81" s="83"/>
      <c r="P81" s="171">
        <f>P82+P91</f>
        <v>0</v>
      </c>
      <c r="Q81" s="83"/>
      <c r="R81" s="171">
        <f>R82+R91</f>
        <v>0.3396</v>
      </c>
      <c r="S81" s="83"/>
      <c r="T81" s="172">
        <f>T82+T91</f>
        <v>0.5562</v>
      </c>
      <c r="AT81" s="22" t="s">
        <v>71</v>
      </c>
      <c r="AU81" s="22" t="s">
        <v>100</v>
      </c>
      <c r="BK81" s="173">
        <f>BK82+BK91</f>
        <v>0</v>
      </c>
    </row>
    <row r="82" spans="2:63" s="10" customFormat="1" ht="37.35" customHeight="1">
      <c r="B82" s="174"/>
      <c r="C82" s="175"/>
      <c r="D82" s="176" t="s">
        <v>71</v>
      </c>
      <c r="E82" s="177" t="s">
        <v>121</v>
      </c>
      <c r="F82" s="177" t="s">
        <v>122</v>
      </c>
      <c r="G82" s="175"/>
      <c r="H82" s="175"/>
      <c r="I82" s="178"/>
      <c r="J82" s="179">
        <f>BK82</f>
        <v>0</v>
      </c>
      <c r="K82" s="175"/>
      <c r="L82" s="180"/>
      <c r="M82" s="181"/>
      <c r="N82" s="182"/>
      <c r="O82" s="182"/>
      <c r="P82" s="183">
        <f>P83</f>
        <v>0</v>
      </c>
      <c r="Q82" s="182"/>
      <c r="R82" s="183">
        <f>R83</f>
        <v>0</v>
      </c>
      <c r="S82" s="182"/>
      <c r="T82" s="184">
        <f>T83</f>
        <v>0</v>
      </c>
      <c r="AR82" s="185" t="s">
        <v>80</v>
      </c>
      <c r="AT82" s="186" t="s">
        <v>71</v>
      </c>
      <c r="AU82" s="186" t="s">
        <v>72</v>
      </c>
      <c r="AY82" s="185" t="s">
        <v>123</v>
      </c>
      <c r="BK82" s="187">
        <f>BK83</f>
        <v>0</v>
      </c>
    </row>
    <row r="83" spans="2:63" s="10" customFormat="1" ht="19.9" customHeight="1">
      <c r="B83" s="174"/>
      <c r="C83" s="175"/>
      <c r="D83" s="188" t="s">
        <v>71</v>
      </c>
      <c r="E83" s="189" t="s">
        <v>138</v>
      </c>
      <c r="F83" s="189" t="s">
        <v>139</v>
      </c>
      <c r="G83" s="175"/>
      <c r="H83" s="175"/>
      <c r="I83" s="178"/>
      <c r="J83" s="190">
        <f>BK83</f>
        <v>0</v>
      </c>
      <c r="K83" s="175"/>
      <c r="L83" s="180"/>
      <c r="M83" s="181"/>
      <c r="N83" s="182"/>
      <c r="O83" s="182"/>
      <c r="P83" s="183">
        <f>SUM(P84:P90)</f>
        <v>0</v>
      </c>
      <c r="Q83" s="182"/>
      <c r="R83" s="183">
        <f>SUM(R84:R90)</f>
        <v>0</v>
      </c>
      <c r="S83" s="182"/>
      <c r="T83" s="184">
        <f>SUM(T84:T90)</f>
        <v>0</v>
      </c>
      <c r="AR83" s="185" t="s">
        <v>80</v>
      </c>
      <c r="AT83" s="186" t="s">
        <v>71</v>
      </c>
      <c r="AU83" s="186" t="s">
        <v>80</v>
      </c>
      <c r="AY83" s="185" t="s">
        <v>123</v>
      </c>
      <c r="BK83" s="187">
        <f>SUM(BK84:BK90)</f>
        <v>0</v>
      </c>
    </row>
    <row r="84" spans="2:65" s="1" customFormat="1" ht="28.9" customHeight="1">
      <c r="B84" s="39"/>
      <c r="C84" s="191" t="s">
        <v>80</v>
      </c>
      <c r="D84" s="191" t="s">
        <v>126</v>
      </c>
      <c r="E84" s="192" t="s">
        <v>146</v>
      </c>
      <c r="F84" s="193" t="s">
        <v>147</v>
      </c>
      <c r="G84" s="194" t="s">
        <v>142</v>
      </c>
      <c r="H84" s="195">
        <v>0.556</v>
      </c>
      <c r="I84" s="196"/>
      <c r="J84" s="197">
        <f>ROUND(I84*H84,2)</f>
        <v>0</v>
      </c>
      <c r="K84" s="193" t="s">
        <v>130</v>
      </c>
      <c r="L84" s="59"/>
      <c r="M84" s="198" t="s">
        <v>21</v>
      </c>
      <c r="N84" s="199" t="s">
        <v>44</v>
      </c>
      <c r="O84" s="40"/>
      <c r="P84" s="200">
        <f>O84*H84</f>
        <v>0</v>
      </c>
      <c r="Q84" s="200">
        <v>0</v>
      </c>
      <c r="R84" s="200">
        <f>Q84*H84</f>
        <v>0</v>
      </c>
      <c r="S84" s="200">
        <v>0</v>
      </c>
      <c r="T84" s="201">
        <f>S84*H84</f>
        <v>0</v>
      </c>
      <c r="AR84" s="22" t="s">
        <v>131</v>
      </c>
      <c r="AT84" s="22" t="s">
        <v>126</v>
      </c>
      <c r="AU84" s="22" t="s">
        <v>132</v>
      </c>
      <c r="AY84" s="22" t="s">
        <v>123</v>
      </c>
      <c r="BE84" s="202">
        <f>IF(N84="základní",J84,0)</f>
        <v>0</v>
      </c>
      <c r="BF84" s="202">
        <f>IF(N84="snížená",J84,0)</f>
        <v>0</v>
      </c>
      <c r="BG84" s="202">
        <f>IF(N84="zákl. přenesená",J84,0)</f>
        <v>0</v>
      </c>
      <c r="BH84" s="202">
        <f>IF(N84="sníž. přenesená",J84,0)</f>
        <v>0</v>
      </c>
      <c r="BI84" s="202">
        <f>IF(N84="nulová",J84,0)</f>
        <v>0</v>
      </c>
      <c r="BJ84" s="22" t="s">
        <v>132</v>
      </c>
      <c r="BK84" s="202">
        <f>ROUND(I84*H84,2)</f>
        <v>0</v>
      </c>
      <c r="BL84" s="22" t="s">
        <v>131</v>
      </c>
      <c r="BM84" s="22" t="s">
        <v>290</v>
      </c>
    </row>
    <row r="85" spans="2:47" s="1" customFormat="1" ht="94.5">
      <c r="B85" s="39"/>
      <c r="C85" s="61"/>
      <c r="D85" s="217" t="s">
        <v>134</v>
      </c>
      <c r="E85" s="61"/>
      <c r="F85" s="218" t="s">
        <v>149</v>
      </c>
      <c r="G85" s="61"/>
      <c r="H85" s="61"/>
      <c r="I85" s="161"/>
      <c r="J85" s="61"/>
      <c r="K85" s="61"/>
      <c r="L85" s="59"/>
      <c r="M85" s="205"/>
      <c r="N85" s="40"/>
      <c r="O85" s="40"/>
      <c r="P85" s="40"/>
      <c r="Q85" s="40"/>
      <c r="R85" s="40"/>
      <c r="S85" s="40"/>
      <c r="T85" s="76"/>
      <c r="AT85" s="22" t="s">
        <v>134</v>
      </c>
      <c r="AU85" s="22" t="s">
        <v>132</v>
      </c>
    </row>
    <row r="86" spans="2:65" s="1" customFormat="1" ht="28.9" customHeight="1">
      <c r="B86" s="39"/>
      <c r="C86" s="191" t="s">
        <v>132</v>
      </c>
      <c r="D86" s="191" t="s">
        <v>126</v>
      </c>
      <c r="E86" s="192" t="s">
        <v>150</v>
      </c>
      <c r="F86" s="193" t="s">
        <v>151</v>
      </c>
      <c r="G86" s="194" t="s">
        <v>142</v>
      </c>
      <c r="H86" s="195">
        <v>7.784</v>
      </c>
      <c r="I86" s="196"/>
      <c r="J86" s="197">
        <f>ROUND(I86*H86,2)</f>
        <v>0</v>
      </c>
      <c r="K86" s="193" t="s">
        <v>130</v>
      </c>
      <c r="L86" s="59"/>
      <c r="M86" s="198" t="s">
        <v>21</v>
      </c>
      <c r="N86" s="199" t="s">
        <v>44</v>
      </c>
      <c r="O86" s="40"/>
      <c r="P86" s="200">
        <f>O86*H86</f>
        <v>0</v>
      </c>
      <c r="Q86" s="200">
        <v>0</v>
      </c>
      <c r="R86" s="200">
        <f>Q86*H86</f>
        <v>0</v>
      </c>
      <c r="S86" s="200">
        <v>0</v>
      </c>
      <c r="T86" s="201">
        <f>S86*H86</f>
        <v>0</v>
      </c>
      <c r="AR86" s="22" t="s">
        <v>131</v>
      </c>
      <c r="AT86" s="22" t="s">
        <v>126</v>
      </c>
      <c r="AU86" s="22" t="s">
        <v>132</v>
      </c>
      <c r="AY86" s="22" t="s">
        <v>123</v>
      </c>
      <c r="BE86" s="202">
        <f>IF(N86="základní",J86,0)</f>
        <v>0</v>
      </c>
      <c r="BF86" s="202">
        <f>IF(N86="snížená",J86,0)</f>
        <v>0</v>
      </c>
      <c r="BG86" s="202">
        <f>IF(N86="zákl. přenesená",J86,0)</f>
        <v>0</v>
      </c>
      <c r="BH86" s="202">
        <f>IF(N86="sníž. přenesená",J86,0)</f>
        <v>0</v>
      </c>
      <c r="BI86" s="202">
        <f>IF(N86="nulová",J86,0)</f>
        <v>0</v>
      </c>
      <c r="BJ86" s="22" t="s">
        <v>132</v>
      </c>
      <c r="BK86" s="202">
        <f>ROUND(I86*H86,2)</f>
        <v>0</v>
      </c>
      <c r="BL86" s="22" t="s">
        <v>131</v>
      </c>
      <c r="BM86" s="22" t="s">
        <v>291</v>
      </c>
    </row>
    <row r="87" spans="2:47" s="1" customFormat="1" ht="94.5">
      <c r="B87" s="39"/>
      <c r="C87" s="61"/>
      <c r="D87" s="203" t="s">
        <v>134</v>
      </c>
      <c r="E87" s="61"/>
      <c r="F87" s="204" t="s">
        <v>149</v>
      </c>
      <c r="G87" s="61"/>
      <c r="H87" s="61"/>
      <c r="I87" s="161"/>
      <c r="J87" s="61"/>
      <c r="K87" s="61"/>
      <c r="L87" s="59"/>
      <c r="M87" s="205"/>
      <c r="N87" s="40"/>
      <c r="O87" s="40"/>
      <c r="P87" s="40"/>
      <c r="Q87" s="40"/>
      <c r="R87" s="40"/>
      <c r="S87" s="40"/>
      <c r="T87" s="76"/>
      <c r="AT87" s="22" t="s">
        <v>134</v>
      </c>
      <c r="AU87" s="22" t="s">
        <v>132</v>
      </c>
    </row>
    <row r="88" spans="2:51" s="11" customFormat="1" ht="13.5">
      <c r="B88" s="206"/>
      <c r="C88" s="207"/>
      <c r="D88" s="217" t="s">
        <v>136</v>
      </c>
      <c r="E88" s="207"/>
      <c r="F88" s="219" t="s">
        <v>292</v>
      </c>
      <c r="G88" s="207"/>
      <c r="H88" s="220">
        <v>7.784</v>
      </c>
      <c r="I88" s="211"/>
      <c r="J88" s="207"/>
      <c r="K88" s="207"/>
      <c r="L88" s="212"/>
      <c r="M88" s="213"/>
      <c r="N88" s="214"/>
      <c r="O88" s="214"/>
      <c r="P88" s="214"/>
      <c r="Q88" s="214"/>
      <c r="R88" s="214"/>
      <c r="S88" s="214"/>
      <c r="T88" s="215"/>
      <c r="AT88" s="216" t="s">
        <v>136</v>
      </c>
      <c r="AU88" s="216" t="s">
        <v>132</v>
      </c>
      <c r="AV88" s="11" t="s">
        <v>132</v>
      </c>
      <c r="AW88" s="11" t="s">
        <v>6</v>
      </c>
      <c r="AX88" s="11" t="s">
        <v>80</v>
      </c>
      <c r="AY88" s="216" t="s">
        <v>123</v>
      </c>
    </row>
    <row r="89" spans="2:65" s="1" customFormat="1" ht="28.9" customHeight="1">
      <c r="B89" s="39"/>
      <c r="C89" s="191" t="s">
        <v>145</v>
      </c>
      <c r="D89" s="191" t="s">
        <v>126</v>
      </c>
      <c r="E89" s="192" t="s">
        <v>155</v>
      </c>
      <c r="F89" s="193" t="s">
        <v>156</v>
      </c>
      <c r="G89" s="194" t="s">
        <v>142</v>
      </c>
      <c r="H89" s="195">
        <v>0.556</v>
      </c>
      <c r="I89" s="196"/>
      <c r="J89" s="197">
        <f>ROUND(I89*H89,2)</f>
        <v>0</v>
      </c>
      <c r="K89" s="193" t="s">
        <v>130</v>
      </c>
      <c r="L89" s="59"/>
      <c r="M89" s="198" t="s">
        <v>21</v>
      </c>
      <c r="N89" s="199" t="s">
        <v>44</v>
      </c>
      <c r="O89" s="40"/>
      <c r="P89" s="200">
        <f>O89*H89</f>
        <v>0</v>
      </c>
      <c r="Q89" s="200">
        <v>0</v>
      </c>
      <c r="R89" s="200">
        <f>Q89*H89</f>
        <v>0</v>
      </c>
      <c r="S89" s="200">
        <v>0</v>
      </c>
      <c r="T89" s="201">
        <f>S89*H89</f>
        <v>0</v>
      </c>
      <c r="AR89" s="22" t="s">
        <v>131</v>
      </c>
      <c r="AT89" s="22" t="s">
        <v>126</v>
      </c>
      <c r="AU89" s="22" t="s">
        <v>132</v>
      </c>
      <c r="AY89" s="22" t="s">
        <v>123</v>
      </c>
      <c r="BE89" s="202">
        <f>IF(N89="základní",J89,0)</f>
        <v>0</v>
      </c>
      <c r="BF89" s="202">
        <f>IF(N89="snížená",J89,0)</f>
        <v>0</v>
      </c>
      <c r="BG89" s="202">
        <f>IF(N89="zákl. přenesená",J89,0)</f>
        <v>0</v>
      </c>
      <c r="BH89" s="202">
        <f>IF(N89="sníž. přenesená",J89,0)</f>
        <v>0</v>
      </c>
      <c r="BI89" s="202">
        <f>IF(N89="nulová",J89,0)</f>
        <v>0</v>
      </c>
      <c r="BJ89" s="22" t="s">
        <v>132</v>
      </c>
      <c r="BK89" s="202">
        <f>ROUND(I89*H89,2)</f>
        <v>0</v>
      </c>
      <c r="BL89" s="22" t="s">
        <v>131</v>
      </c>
      <c r="BM89" s="22" t="s">
        <v>293</v>
      </c>
    </row>
    <row r="90" spans="2:47" s="1" customFormat="1" ht="81">
      <c r="B90" s="39"/>
      <c r="C90" s="61"/>
      <c r="D90" s="203" t="s">
        <v>134</v>
      </c>
      <c r="E90" s="61"/>
      <c r="F90" s="204" t="s">
        <v>158</v>
      </c>
      <c r="G90" s="61"/>
      <c r="H90" s="61"/>
      <c r="I90" s="161"/>
      <c r="J90" s="61"/>
      <c r="K90" s="61"/>
      <c r="L90" s="59"/>
      <c r="M90" s="205"/>
      <c r="N90" s="40"/>
      <c r="O90" s="40"/>
      <c r="P90" s="40"/>
      <c r="Q90" s="40"/>
      <c r="R90" s="40"/>
      <c r="S90" s="40"/>
      <c r="T90" s="76"/>
      <c r="AT90" s="22" t="s">
        <v>134</v>
      </c>
      <c r="AU90" s="22" t="s">
        <v>132</v>
      </c>
    </row>
    <row r="91" spans="2:63" s="10" customFormat="1" ht="37.35" customHeight="1">
      <c r="B91" s="174"/>
      <c r="C91" s="175"/>
      <c r="D91" s="176" t="s">
        <v>71</v>
      </c>
      <c r="E91" s="177" t="s">
        <v>159</v>
      </c>
      <c r="F91" s="177" t="s">
        <v>160</v>
      </c>
      <c r="G91" s="175"/>
      <c r="H91" s="175"/>
      <c r="I91" s="178"/>
      <c r="J91" s="179">
        <f>BK91</f>
        <v>0</v>
      </c>
      <c r="K91" s="175"/>
      <c r="L91" s="180"/>
      <c r="M91" s="181"/>
      <c r="N91" s="182"/>
      <c r="O91" s="182"/>
      <c r="P91" s="183">
        <f>P92+P100</f>
        <v>0</v>
      </c>
      <c r="Q91" s="182"/>
      <c r="R91" s="183">
        <f>R92+R100</f>
        <v>0.3396</v>
      </c>
      <c r="S91" s="182"/>
      <c r="T91" s="184">
        <f>T92+T100</f>
        <v>0.5562</v>
      </c>
      <c r="AR91" s="185" t="s">
        <v>132</v>
      </c>
      <c r="AT91" s="186" t="s">
        <v>71</v>
      </c>
      <c r="AU91" s="186" t="s">
        <v>72</v>
      </c>
      <c r="AY91" s="185" t="s">
        <v>123</v>
      </c>
      <c r="BK91" s="187">
        <f>BK92+BK100</f>
        <v>0</v>
      </c>
    </row>
    <row r="92" spans="2:63" s="10" customFormat="1" ht="19.9" customHeight="1">
      <c r="B92" s="174"/>
      <c r="C92" s="175"/>
      <c r="D92" s="188" t="s">
        <v>71</v>
      </c>
      <c r="E92" s="189" t="s">
        <v>161</v>
      </c>
      <c r="F92" s="189" t="s">
        <v>162</v>
      </c>
      <c r="G92" s="175"/>
      <c r="H92" s="175"/>
      <c r="I92" s="178"/>
      <c r="J92" s="190">
        <f>BK92</f>
        <v>0</v>
      </c>
      <c r="K92" s="175"/>
      <c r="L92" s="180"/>
      <c r="M92" s="181"/>
      <c r="N92" s="182"/>
      <c r="O92" s="182"/>
      <c r="P92" s="183">
        <f>SUM(P93:P99)</f>
        <v>0</v>
      </c>
      <c r="Q92" s="182"/>
      <c r="R92" s="183">
        <f>SUM(R93:R99)</f>
        <v>0.0864</v>
      </c>
      <c r="S92" s="182"/>
      <c r="T92" s="184">
        <f>SUM(T93:T99)</f>
        <v>0.3402</v>
      </c>
      <c r="AR92" s="185" t="s">
        <v>132</v>
      </c>
      <c r="AT92" s="186" t="s">
        <v>71</v>
      </c>
      <c r="AU92" s="186" t="s">
        <v>80</v>
      </c>
      <c r="AY92" s="185" t="s">
        <v>123</v>
      </c>
      <c r="BK92" s="187">
        <f>SUM(BK93:BK99)</f>
        <v>0</v>
      </c>
    </row>
    <row r="93" spans="2:65" s="1" customFormat="1" ht="20.45" customHeight="1">
      <c r="B93" s="39"/>
      <c r="C93" s="191" t="s">
        <v>131</v>
      </c>
      <c r="D93" s="191" t="s">
        <v>126</v>
      </c>
      <c r="E93" s="192" t="s">
        <v>164</v>
      </c>
      <c r="F93" s="193" t="s">
        <v>165</v>
      </c>
      <c r="G93" s="194" t="s">
        <v>166</v>
      </c>
      <c r="H93" s="195">
        <v>120</v>
      </c>
      <c r="I93" s="196"/>
      <c r="J93" s="197">
        <f>ROUND(I93*H93,2)</f>
        <v>0</v>
      </c>
      <c r="K93" s="193" t="s">
        <v>130</v>
      </c>
      <c r="L93" s="59"/>
      <c r="M93" s="198" t="s">
        <v>21</v>
      </c>
      <c r="N93" s="199" t="s">
        <v>44</v>
      </c>
      <c r="O93" s="40"/>
      <c r="P93" s="200">
        <f>O93*H93</f>
        <v>0</v>
      </c>
      <c r="Q93" s="200">
        <v>0</v>
      </c>
      <c r="R93" s="200">
        <f>Q93*H93</f>
        <v>0</v>
      </c>
      <c r="S93" s="200">
        <v>0.00028</v>
      </c>
      <c r="T93" s="201">
        <f>S93*H93</f>
        <v>0.0336</v>
      </c>
      <c r="AR93" s="22" t="s">
        <v>167</v>
      </c>
      <c r="AT93" s="22" t="s">
        <v>126</v>
      </c>
      <c r="AU93" s="22" t="s">
        <v>132</v>
      </c>
      <c r="AY93" s="22" t="s">
        <v>123</v>
      </c>
      <c r="BE93" s="202">
        <f>IF(N93="základní",J93,0)</f>
        <v>0</v>
      </c>
      <c r="BF93" s="202">
        <f>IF(N93="snížená",J93,0)</f>
        <v>0</v>
      </c>
      <c r="BG93" s="202">
        <f>IF(N93="zákl. přenesená",J93,0)</f>
        <v>0</v>
      </c>
      <c r="BH93" s="202">
        <f>IF(N93="sníž. přenesená",J93,0)</f>
        <v>0</v>
      </c>
      <c r="BI93" s="202">
        <f>IF(N93="nulová",J93,0)</f>
        <v>0</v>
      </c>
      <c r="BJ93" s="22" t="s">
        <v>132</v>
      </c>
      <c r="BK93" s="202">
        <f>ROUND(I93*H93,2)</f>
        <v>0</v>
      </c>
      <c r="BL93" s="22" t="s">
        <v>167</v>
      </c>
      <c r="BM93" s="22" t="s">
        <v>294</v>
      </c>
    </row>
    <row r="94" spans="2:51" s="11" customFormat="1" ht="13.5">
      <c r="B94" s="206"/>
      <c r="C94" s="207"/>
      <c r="D94" s="217" t="s">
        <v>136</v>
      </c>
      <c r="E94" s="232" t="s">
        <v>21</v>
      </c>
      <c r="F94" s="219" t="s">
        <v>295</v>
      </c>
      <c r="G94" s="207"/>
      <c r="H94" s="220">
        <v>120</v>
      </c>
      <c r="I94" s="211"/>
      <c r="J94" s="207"/>
      <c r="K94" s="207"/>
      <c r="L94" s="212"/>
      <c r="M94" s="213"/>
      <c r="N94" s="214"/>
      <c r="O94" s="214"/>
      <c r="P94" s="214"/>
      <c r="Q94" s="214"/>
      <c r="R94" s="214"/>
      <c r="S94" s="214"/>
      <c r="T94" s="215"/>
      <c r="AT94" s="216" t="s">
        <v>136</v>
      </c>
      <c r="AU94" s="216" t="s">
        <v>132</v>
      </c>
      <c r="AV94" s="11" t="s">
        <v>132</v>
      </c>
      <c r="AW94" s="11" t="s">
        <v>35</v>
      </c>
      <c r="AX94" s="11" t="s">
        <v>80</v>
      </c>
      <c r="AY94" s="216" t="s">
        <v>123</v>
      </c>
    </row>
    <row r="95" spans="2:65" s="1" customFormat="1" ht="28.9" customHeight="1">
      <c r="B95" s="39"/>
      <c r="C95" s="191" t="s">
        <v>154</v>
      </c>
      <c r="D95" s="191" t="s">
        <v>126</v>
      </c>
      <c r="E95" s="192" t="s">
        <v>296</v>
      </c>
      <c r="F95" s="193" t="s">
        <v>297</v>
      </c>
      <c r="G95" s="194" t="s">
        <v>166</v>
      </c>
      <c r="H95" s="195">
        <v>60</v>
      </c>
      <c r="I95" s="196"/>
      <c r="J95" s="197">
        <f>ROUND(I95*H95,2)</f>
        <v>0</v>
      </c>
      <c r="K95" s="193" t="s">
        <v>130</v>
      </c>
      <c r="L95" s="59"/>
      <c r="M95" s="198" t="s">
        <v>21</v>
      </c>
      <c r="N95" s="199" t="s">
        <v>44</v>
      </c>
      <c r="O95" s="40"/>
      <c r="P95" s="200">
        <f>O95*H95</f>
        <v>0</v>
      </c>
      <c r="Q95" s="200">
        <v>0.00066</v>
      </c>
      <c r="R95" s="200">
        <f>Q95*H95</f>
        <v>0.039599999999999996</v>
      </c>
      <c r="S95" s="200">
        <v>0</v>
      </c>
      <c r="T95" s="201">
        <f>S95*H95</f>
        <v>0</v>
      </c>
      <c r="AR95" s="22" t="s">
        <v>167</v>
      </c>
      <c r="AT95" s="22" t="s">
        <v>126</v>
      </c>
      <c r="AU95" s="22" t="s">
        <v>132</v>
      </c>
      <c r="AY95" s="22" t="s">
        <v>123</v>
      </c>
      <c r="BE95" s="202">
        <f>IF(N95="základní",J95,0)</f>
        <v>0</v>
      </c>
      <c r="BF95" s="202">
        <f>IF(N95="snížená",J95,0)</f>
        <v>0</v>
      </c>
      <c r="BG95" s="202">
        <f>IF(N95="zákl. přenesená",J95,0)</f>
        <v>0</v>
      </c>
      <c r="BH95" s="202">
        <f>IF(N95="sníž. přenesená",J95,0)</f>
        <v>0</v>
      </c>
      <c r="BI95" s="202">
        <f>IF(N95="nulová",J95,0)</f>
        <v>0</v>
      </c>
      <c r="BJ95" s="22" t="s">
        <v>132</v>
      </c>
      <c r="BK95" s="202">
        <f>ROUND(I95*H95,2)</f>
        <v>0</v>
      </c>
      <c r="BL95" s="22" t="s">
        <v>167</v>
      </c>
      <c r="BM95" s="22" t="s">
        <v>298</v>
      </c>
    </row>
    <row r="96" spans="2:47" s="1" customFormat="1" ht="40.5">
      <c r="B96" s="39"/>
      <c r="C96" s="61"/>
      <c r="D96" s="217" t="s">
        <v>134</v>
      </c>
      <c r="E96" s="61"/>
      <c r="F96" s="218" t="s">
        <v>181</v>
      </c>
      <c r="G96" s="61"/>
      <c r="H96" s="61"/>
      <c r="I96" s="161"/>
      <c r="J96" s="61"/>
      <c r="K96" s="61"/>
      <c r="L96" s="59"/>
      <c r="M96" s="205"/>
      <c r="N96" s="40"/>
      <c r="O96" s="40"/>
      <c r="P96" s="40"/>
      <c r="Q96" s="40"/>
      <c r="R96" s="40"/>
      <c r="S96" s="40"/>
      <c r="T96" s="76"/>
      <c r="AT96" s="22" t="s">
        <v>134</v>
      </c>
      <c r="AU96" s="22" t="s">
        <v>132</v>
      </c>
    </row>
    <row r="97" spans="2:65" s="1" customFormat="1" ht="28.9" customHeight="1">
      <c r="B97" s="39"/>
      <c r="C97" s="191" t="s">
        <v>163</v>
      </c>
      <c r="D97" s="191" t="s">
        <v>126</v>
      </c>
      <c r="E97" s="192" t="s">
        <v>193</v>
      </c>
      <c r="F97" s="193" t="s">
        <v>194</v>
      </c>
      <c r="G97" s="194" t="s">
        <v>166</v>
      </c>
      <c r="H97" s="195">
        <v>60</v>
      </c>
      <c r="I97" s="196"/>
      <c r="J97" s="197">
        <f>ROUND(I97*H97,2)</f>
        <v>0</v>
      </c>
      <c r="K97" s="193" t="s">
        <v>130</v>
      </c>
      <c r="L97" s="59"/>
      <c r="M97" s="198" t="s">
        <v>21</v>
      </c>
      <c r="N97" s="199" t="s">
        <v>44</v>
      </c>
      <c r="O97" s="40"/>
      <c r="P97" s="200">
        <f>O97*H97</f>
        <v>0</v>
      </c>
      <c r="Q97" s="200">
        <v>0.00078</v>
      </c>
      <c r="R97" s="200">
        <f>Q97*H97</f>
        <v>0.0468</v>
      </c>
      <c r="S97" s="200">
        <v>0</v>
      </c>
      <c r="T97" s="201">
        <f>S97*H97</f>
        <v>0</v>
      </c>
      <c r="AR97" s="22" t="s">
        <v>167</v>
      </c>
      <c r="AT97" s="22" t="s">
        <v>126</v>
      </c>
      <c r="AU97" s="22" t="s">
        <v>132</v>
      </c>
      <c r="AY97" s="22" t="s">
        <v>123</v>
      </c>
      <c r="BE97" s="202">
        <f>IF(N97="základní",J97,0)</f>
        <v>0</v>
      </c>
      <c r="BF97" s="202">
        <f>IF(N97="snížená",J97,0)</f>
        <v>0</v>
      </c>
      <c r="BG97" s="202">
        <f>IF(N97="zákl. přenesená",J97,0)</f>
        <v>0</v>
      </c>
      <c r="BH97" s="202">
        <f>IF(N97="sníž. přenesená",J97,0)</f>
        <v>0</v>
      </c>
      <c r="BI97" s="202">
        <f>IF(N97="nulová",J97,0)</f>
        <v>0</v>
      </c>
      <c r="BJ97" s="22" t="s">
        <v>132</v>
      </c>
      <c r="BK97" s="202">
        <f>ROUND(I97*H97,2)</f>
        <v>0</v>
      </c>
      <c r="BL97" s="22" t="s">
        <v>167</v>
      </c>
      <c r="BM97" s="22" t="s">
        <v>299</v>
      </c>
    </row>
    <row r="98" spans="2:47" s="1" customFormat="1" ht="40.5">
      <c r="B98" s="39"/>
      <c r="C98" s="61"/>
      <c r="D98" s="217" t="s">
        <v>134</v>
      </c>
      <c r="E98" s="61"/>
      <c r="F98" s="218" t="s">
        <v>181</v>
      </c>
      <c r="G98" s="61"/>
      <c r="H98" s="61"/>
      <c r="I98" s="161"/>
      <c r="J98" s="61"/>
      <c r="K98" s="61"/>
      <c r="L98" s="59"/>
      <c r="M98" s="205"/>
      <c r="N98" s="40"/>
      <c r="O98" s="40"/>
      <c r="P98" s="40"/>
      <c r="Q98" s="40"/>
      <c r="R98" s="40"/>
      <c r="S98" s="40"/>
      <c r="T98" s="76"/>
      <c r="AT98" s="22" t="s">
        <v>134</v>
      </c>
      <c r="AU98" s="22" t="s">
        <v>132</v>
      </c>
    </row>
    <row r="99" spans="2:65" s="1" customFormat="1" ht="28.9" customHeight="1">
      <c r="B99" s="39"/>
      <c r="C99" s="191" t="s">
        <v>172</v>
      </c>
      <c r="D99" s="191" t="s">
        <v>126</v>
      </c>
      <c r="E99" s="192" t="s">
        <v>300</v>
      </c>
      <c r="F99" s="193" t="s">
        <v>301</v>
      </c>
      <c r="G99" s="194" t="s">
        <v>216</v>
      </c>
      <c r="H99" s="195">
        <v>60</v>
      </c>
      <c r="I99" s="196"/>
      <c r="J99" s="197">
        <f>ROUND(I99*H99,2)</f>
        <v>0</v>
      </c>
      <c r="K99" s="193" t="s">
        <v>130</v>
      </c>
      <c r="L99" s="59"/>
      <c r="M99" s="198" t="s">
        <v>21</v>
      </c>
      <c r="N99" s="199" t="s">
        <v>44</v>
      </c>
      <c r="O99" s="40"/>
      <c r="P99" s="200">
        <f>O99*H99</f>
        <v>0</v>
      </c>
      <c r="Q99" s="200">
        <v>0</v>
      </c>
      <c r="R99" s="200">
        <f>Q99*H99</f>
        <v>0</v>
      </c>
      <c r="S99" s="200">
        <v>0.00511</v>
      </c>
      <c r="T99" s="201">
        <f>S99*H99</f>
        <v>0.3066</v>
      </c>
      <c r="AR99" s="22" t="s">
        <v>167</v>
      </c>
      <c r="AT99" s="22" t="s">
        <v>126</v>
      </c>
      <c r="AU99" s="22" t="s">
        <v>132</v>
      </c>
      <c r="AY99" s="22" t="s">
        <v>123</v>
      </c>
      <c r="BE99" s="202">
        <f>IF(N99="základní",J99,0)</f>
        <v>0</v>
      </c>
      <c r="BF99" s="202">
        <f>IF(N99="snížená",J99,0)</f>
        <v>0</v>
      </c>
      <c r="BG99" s="202">
        <f>IF(N99="zákl. přenesená",J99,0)</f>
        <v>0</v>
      </c>
      <c r="BH99" s="202">
        <f>IF(N99="sníž. přenesená",J99,0)</f>
        <v>0</v>
      </c>
      <c r="BI99" s="202">
        <f>IF(N99="nulová",J99,0)</f>
        <v>0</v>
      </c>
      <c r="BJ99" s="22" t="s">
        <v>132</v>
      </c>
      <c r="BK99" s="202">
        <f>ROUND(I99*H99,2)</f>
        <v>0</v>
      </c>
      <c r="BL99" s="22" t="s">
        <v>167</v>
      </c>
      <c r="BM99" s="22" t="s">
        <v>302</v>
      </c>
    </row>
    <row r="100" spans="2:63" s="10" customFormat="1" ht="29.85" customHeight="1">
      <c r="B100" s="174"/>
      <c r="C100" s="175"/>
      <c r="D100" s="188" t="s">
        <v>71</v>
      </c>
      <c r="E100" s="189" t="s">
        <v>303</v>
      </c>
      <c r="F100" s="189" t="s">
        <v>304</v>
      </c>
      <c r="G100" s="175"/>
      <c r="H100" s="175"/>
      <c r="I100" s="178"/>
      <c r="J100" s="190">
        <f>BK100</f>
        <v>0</v>
      </c>
      <c r="K100" s="175"/>
      <c r="L100" s="180"/>
      <c r="M100" s="181"/>
      <c r="N100" s="182"/>
      <c r="O100" s="182"/>
      <c r="P100" s="183">
        <f>SUM(P101:P112)</f>
        <v>0</v>
      </c>
      <c r="Q100" s="182"/>
      <c r="R100" s="183">
        <f>SUM(R101:R112)</f>
        <v>0.2532</v>
      </c>
      <c r="S100" s="182"/>
      <c r="T100" s="184">
        <f>SUM(T101:T112)</f>
        <v>0.21599999999999997</v>
      </c>
      <c r="AR100" s="185" t="s">
        <v>132</v>
      </c>
      <c r="AT100" s="186" t="s">
        <v>71</v>
      </c>
      <c r="AU100" s="186" t="s">
        <v>80</v>
      </c>
      <c r="AY100" s="185" t="s">
        <v>123</v>
      </c>
      <c r="BK100" s="187">
        <f>SUM(BK101:BK112)</f>
        <v>0</v>
      </c>
    </row>
    <row r="101" spans="2:65" s="1" customFormat="1" ht="20.45" customHeight="1">
      <c r="B101" s="39"/>
      <c r="C101" s="191" t="s">
        <v>177</v>
      </c>
      <c r="D101" s="191" t="s">
        <v>126</v>
      </c>
      <c r="E101" s="192" t="s">
        <v>305</v>
      </c>
      <c r="F101" s="193" t="s">
        <v>306</v>
      </c>
      <c r="G101" s="194" t="s">
        <v>216</v>
      </c>
      <c r="H101" s="195">
        <v>60</v>
      </c>
      <c r="I101" s="196"/>
      <c r="J101" s="197">
        <f>ROUND(I101*H101,2)</f>
        <v>0</v>
      </c>
      <c r="K101" s="193" t="s">
        <v>130</v>
      </c>
      <c r="L101" s="59"/>
      <c r="M101" s="198" t="s">
        <v>21</v>
      </c>
      <c r="N101" s="199" t="s">
        <v>44</v>
      </c>
      <c r="O101" s="40"/>
      <c r="P101" s="200">
        <f>O101*H101</f>
        <v>0</v>
      </c>
      <c r="Q101" s="200">
        <v>0</v>
      </c>
      <c r="R101" s="200">
        <f>Q101*H101</f>
        <v>0</v>
      </c>
      <c r="S101" s="200">
        <v>0.00049</v>
      </c>
      <c r="T101" s="201">
        <f>S101*H101</f>
        <v>0.0294</v>
      </c>
      <c r="AR101" s="22" t="s">
        <v>167</v>
      </c>
      <c r="AT101" s="22" t="s">
        <v>126</v>
      </c>
      <c r="AU101" s="22" t="s">
        <v>132</v>
      </c>
      <c r="AY101" s="22" t="s">
        <v>123</v>
      </c>
      <c r="BE101" s="202">
        <f>IF(N101="základní",J101,0)</f>
        <v>0</v>
      </c>
      <c r="BF101" s="202">
        <f>IF(N101="snížená",J101,0)</f>
        <v>0</v>
      </c>
      <c r="BG101" s="202">
        <f>IF(N101="zákl. přenesená",J101,0)</f>
        <v>0</v>
      </c>
      <c r="BH101" s="202">
        <f>IF(N101="sníž. přenesená",J101,0)</f>
        <v>0</v>
      </c>
      <c r="BI101" s="202">
        <f>IF(N101="nulová",J101,0)</f>
        <v>0</v>
      </c>
      <c r="BJ101" s="22" t="s">
        <v>132</v>
      </c>
      <c r="BK101" s="202">
        <f>ROUND(I101*H101,2)</f>
        <v>0</v>
      </c>
      <c r="BL101" s="22" t="s">
        <v>167</v>
      </c>
      <c r="BM101" s="22" t="s">
        <v>307</v>
      </c>
    </row>
    <row r="102" spans="2:51" s="11" customFormat="1" ht="13.5">
      <c r="B102" s="206"/>
      <c r="C102" s="207"/>
      <c r="D102" s="217" t="s">
        <v>136</v>
      </c>
      <c r="E102" s="232" t="s">
        <v>21</v>
      </c>
      <c r="F102" s="219" t="s">
        <v>308</v>
      </c>
      <c r="G102" s="207"/>
      <c r="H102" s="220">
        <v>60</v>
      </c>
      <c r="I102" s="211"/>
      <c r="J102" s="207"/>
      <c r="K102" s="207"/>
      <c r="L102" s="212"/>
      <c r="M102" s="213"/>
      <c r="N102" s="214"/>
      <c r="O102" s="214"/>
      <c r="P102" s="214"/>
      <c r="Q102" s="214"/>
      <c r="R102" s="214"/>
      <c r="S102" s="214"/>
      <c r="T102" s="215"/>
      <c r="AT102" s="216" t="s">
        <v>136</v>
      </c>
      <c r="AU102" s="216" t="s">
        <v>132</v>
      </c>
      <c r="AV102" s="11" t="s">
        <v>132</v>
      </c>
      <c r="AW102" s="11" t="s">
        <v>35</v>
      </c>
      <c r="AX102" s="11" t="s">
        <v>80</v>
      </c>
      <c r="AY102" s="216" t="s">
        <v>123</v>
      </c>
    </row>
    <row r="103" spans="2:65" s="1" customFormat="1" ht="28.9" customHeight="1">
      <c r="B103" s="39"/>
      <c r="C103" s="191" t="s">
        <v>124</v>
      </c>
      <c r="D103" s="191" t="s">
        <v>126</v>
      </c>
      <c r="E103" s="192" t="s">
        <v>309</v>
      </c>
      <c r="F103" s="193" t="s">
        <v>310</v>
      </c>
      <c r="G103" s="194" t="s">
        <v>311</v>
      </c>
      <c r="H103" s="195">
        <v>60</v>
      </c>
      <c r="I103" s="196"/>
      <c r="J103" s="197">
        <f>ROUND(I103*H103,2)</f>
        <v>0</v>
      </c>
      <c r="K103" s="193" t="s">
        <v>130</v>
      </c>
      <c r="L103" s="59"/>
      <c r="M103" s="198" t="s">
        <v>21</v>
      </c>
      <c r="N103" s="199" t="s">
        <v>44</v>
      </c>
      <c r="O103" s="40"/>
      <c r="P103" s="200">
        <f>O103*H103</f>
        <v>0</v>
      </c>
      <c r="Q103" s="200">
        <v>9E-05</v>
      </c>
      <c r="R103" s="200">
        <f>Q103*H103</f>
        <v>0.0054</v>
      </c>
      <c r="S103" s="200">
        <v>0</v>
      </c>
      <c r="T103" s="201">
        <f>S103*H103</f>
        <v>0</v>
      </c>
      <c r="AR103" s="22" t="s">
        <v>167</v>
      </c>
      <c r="AT103" s="22" t="s">
        <v>126</v>
      </c>
      <c r="AU103" s="22" t="s">
        <v>132</v>
      </c>
      <c r="AY103" s="22" t="s">
        <v>123</v>
      </c>
      <c r="BE103" s="202">
        <f>IF(N103="základní",J103,0)</f>
        <v>0</v>
      </c>
      <c r="BF103" s="202">
        <f>IF(N103="snížená",J103,0)</f>
        <v>0</v>
      </c>
      <c r="BG103" s="202">
        <f>IF(N103="zákl. přenesená",J103,0)</f>
        <v>0</v>
      </c>
      <c r="BH103" s="202">
        <f>IF(N103="sníž. přenesená",J103,0)</f>
        <v>0</v>
      </c>
      <c r="BI103" s="202">
        <f>IF(N103="nulová",J103,0)</f>
        <v>0</v>
      </c>
      <c r="BJ103" s="22" t="s">
        <v>132</v>
      </c>
      <c r="BK103" s="202">
        <f>ROUND(I103*H103,2)</f>
        <v>0</v>
      </c>
      <c r="BL103" s="22" t="s">
        <v>167</v>
      </c>
      <c r="BM103" s="22" t="s">
        <v>312</v>
      </c>
    </row>
    <row r="104" spans="2:65" s="1" customFormat="1" ht="20.45" customHeight="1">
      <c r="B104" s="39"/>
      <c r="C104" s="236" t="s">
        <v>187</v>
      </c>
      <c r="D104" s="236" t="s">
        <v>313</v>
      </c>
      <c r="E104" s="237" t="s">
        <v>314</v>
      </c>
      <c r="F104" s="238" t="s">
        <v>315</v>
      </c>
      <c r="G104" s="239" t="s">
        <v>216</v>
      </c>
      <c r="H104" s="240">
        <v>60</v>
      </c>
      <c r="I104" s="241"/>
      <c r="J104" s="242">
        <f>ROUND(I104*H104,2)</f>
        <v>0</v>
      </c>
      <c r="K104" s="238" t="s">
        <v>130</v>
      </c>
      <c r="L104" s="243"/>
      <c r="M104" s="244" t="s">
        <v>21</v>
      </c>
      <c r="N104" s="245" t="s">
        <v>44</v>
      </c>
      <c r="O104" s="40"/>
      <c r="P104" s="200">
        <f>O104*H104</f>
        <v>0</v>
      </c>
      <c r="Q104" s="200">
        <v>0.00021</v>
      </c>
      <c r="R104" s="200">
        <f>Q104*H104</f>
        <v>0.0126</v>
      </c>
      <c r="S104" s="200">
        <v>0</v>
      </c>
      <c r="T104" s="201">
        <f>S104*H104</f>
        <v>0</v>
      </c>
      <c r="AR104" s="22" t="s">
        <v>316</v>
      </c>
      <c r="AT104" s="22" t="s">
        <v>313</v>
      </c>
      <c r="AU104" s="22" t="s">
        <v>132</v>
      </c>
      <c r="AY104" s="22" t="s">
        <v>123</v>
      </c>
      <c r="BE104" s="202">
        <f>IF(N104="základní",J104,0)</f>
        <v>0</v>
      </c>
      <c r="BF104" s="202">
        <f>IF(N104="snížená",J104,0)</f>
        <v>0</v>
      </c>
      <c r="BG104" s="202">
        <f>IF(N104="zákl. přenesená",J104,0)</f>
        <v>0</v>
      </c>
      <c r="BH104" s="202">
        <f>IF(N104="sníž. přenesená",J104,0)</f>
        <v>0</v>
      </c>
      <c r="BI104" s="202">
        <f>IF(N104="nulová",J104,0)</f>
        <v>0</v>
      </c>
      <c r="BJ104" s="22" t="s">
        <v>132</v>
      </c>
      <c r="BK104" s="202">
        <f>ROUND(I104*H104,2)</f>
        <v>0</v>
      </c>
      <c r="BL104" s="22" t="s">
        <v>167</v>
      </c>
      <c r="BM104" s="22" t="s">
        <v>317</v>
      </c>
    </row>
    <row r="105" spans="2:65" s="1" customFormat="1" ht="20.45" customHeight="1">
      <c r="B105" s="39"/>
      <c r="C105" s="191" t="s">
        <v>192</v>
      </c>
      <c r="D105" s="191" t="s">
        <v>126</v>
      </c>
      <c r="E105" s="192" t="s">
        <v>318</v>
      </c>
      <c r="F105" s="193" t="s">
        <v>319</v>
      </c>
      <c r="G105" s="194" t="s">
        <v>311</v>
      </c>
      <c r="H105" s="195">
        <v>60</v>
      </c>
      <c r="I105" s="196"/>
      <c r="J105" s="197">
        <f>ROUND(I105*H105,2)</f>
        <v>0</v>
      </c>
      <c r="K105" s="193" t="s">
        <v>130</v>
      </c>
      <c r="L105" s="59"/>
      <c r="M105" s="198" t="s">
        <v>21</v>
      </c>
      <c r="N105" s="199" t="s">
        <v>44</v>
      </c>
      <c r="O105" s="40"/>
      <c r="P105" s="200">
        <f>O105*H105</f>
        <v>0</v>
      </c>
      <c r="Q105" s="200">
        <v>0</v>
      </c>
      <c r="R105" s="200">
        <f>Q105*H105</f>
        <v>0</v>
      </c>
      <c r="S105" s="200">
        <v>0.00086</v>
      </c>
      <c r="T105" s="201">
        <f>S105*H105</f>
        <v>0.0516</v>
      </c>
      <c r="AR105" s="22" t="s">
        <v>167</v>
      </c>
      <c r="AT105" s="22" t="s">
        <v>126</v>
      </c>
      <c r="AU105" s="22" t="s">
        <v>132</v>
      </c>
      <c r="AY105" s="22" t="s">
        <v>123</v>
      </c>
      <c r="BE105" s="202">
        <f>IF(N105="základní",J105,0)</f>
        <v>0</v>
      </c>
      <c r="BF105" s="202">
        <f>IF(N105="snížená",J105,0)</f>
        <v>0</v>
      </c>
      <c r="BG105" s="202">
        <f>IF(N105="zákl. přenesená",J105,0)</f>
        <v>0</v>
      </c>
      <c r="BH105" s="202">
        <f>IF(N105="sníž. přenesená",J105,0)</f>
        <v>0</v>
      </c>
      <c r="BI105" s="202">
        <f>IF(N105="nulová",J105,0)</f>
        <v>0</v>
      </c>
      <c r="BJ105" s="22" t="s">
        <v>132</v>
      </c>
      <c r="BK105" s="202">
        <f>ROUND(I105*H105,2)</f>
        <v>0</v>
      </c>
      <c r="BL105" s="22" t="s">
        <v>167</v>
      </c>
      <c r="BM105" s="22" t="s">
        <v>320</v>
      </c>
    </row>
    <row r="106" spans="2:65" s="1" customFormat="1" ht="28.9" customHeight="1">
      <c r="B106" s="39"/>
      <c r="C106" s="191" t="s">
        <v>197</v>
      </c>
      <c r="D106" s="191" t="s">
        <v>126</v>
      </c>
      <c r="E106" s="192" t="s">
        <v>321</v>
      </c>
      <c r="F106" s="193" t="s">
        <v>322</v>
      </c>
      <c r="G106" s="194" t="s">
        <v>311</v>
      </c>
      <c r="H106" s="195">
        <v>60</v>
      </c>
      <c r="I106" s="196"/>
      <c r="J106" s="197">
        <f>ROUND(I106*H106,2)</f>
        <v>0</v>
      </c>
      <c r="K106" s="193" t="s">
        <v>130</v>
      </c>
      <c r="L106" s="59"/>
      <c r="M106" s="198" t="s">
        <v>21</v>
      </c>
      <c r="N106" s="199" t="s">
        <v>44</v>
      </c>
      <c r="O106" s="40"/>
      <c r="P106" s="200">
        <f>O106*H106</f>
        <v>0</v>
      </c>
      <c r="Q106" s="200">
        <v>0.00208</v>
      </c>
      <c r="R106" s="200">
        <f>Q106*H106</f>
        <v>0.1248</v>
      </c>
      <c r="S106" s="200">
        <v>0</v>
      </c>
      <c r="T106" s="201">
        <f>S106*H106</f>
        <v>0</v>
      </c>
      <c r="AR106" s="22" t="s">
        <v>167</v>
      </c>
      <c r="AT106" s="22" t="s">
        <v>126</v>
      </c>
      <c r="AU106" s="22" t="s">
        <v>132</v>
      </c>
      <c r="AY106" s="22" t="s">
        <v>123</v>
      </c>
      <c r="BE106" s="202">
        <f>IF(N106="základní",J106,0)</f>
        <v>0</v>
      </c>
      <c r="BF106" s="202">
        <f>IF(N106="snížená",J106,0)</f>
        <v>0</v>
      </c>
      <c r="BG106" s="202">
        <f>IF(N106="zákl. přenesená",J106,0)</f>
        <v>0</v>
      </c>
      <c r="BH106" s="202">
        <f>IF(N106="sníž. přenesená",J106,0)</f>
        <v>0</v>
      </c>
      <c r="BI106" s="202">
        <f>IF(N106="nulová",J106,0)</f>
        <v>0</v>
      </c>
      <c r="BJ106" s="22" t="s">
        <v>132</v>
      </c>
      <c r="BK106" s="202">
        <f>ROUND(I106*H106,2)</f>
        <v>0</v>
      </c>
      <c r="BL106" s="22" t="s">
        <v>167</v>
      </c>
      <c r="BM106" s="22" t="s">
        <v>323</v>
      </c>
    </row>
    <row r="107" spans="2:47" s="1" customFormat="1" ht="27">
      <c r="B107" s="39"/>
      <c r="C107" s="61"/>
      <c r="D107" s="217" t="s">
        <v>134</v>
      </c>
      <c r="E107" s="61"/>
      <c r="F107" s="218" t="s">
        <v>324</v>
      </c>
      <c r="G107" s="61"/>
      <c r="H107" s="61"/>
      <c r="I107" s="161"/>
      <c r="J107" s="61"/>
      <c r="K107" s="61"/>
      <c r="L107" s="59"/>
      <c r="M107" s="205"/>
      <c r="N107" s="40"/>
      <c r="O107" s="40"/>
      <c r="P107" s="40"/>
      <c r="Q107" s="40"/>
      <c r="R107" s="40"/>
      <c r="S107" s="40"/>
      <c r="T107" s="76"/>
      <c r="AT107" s="22" t="s">
        <v>134</v>
      </c>
      <c r="AU107" s="22" t="s">
        <v>132</v>
      </c>
    </row>
    <row r="108" spans="2:65" s="1" customFormat="1" ht="20.45" customHeight="1">
      <c r="B108" s="39"/>
      <c r="C108" s="191" t="s">
        <v>202</v>
      </c>
      <c r="D108" s="191" t="s">
        <v>126</v>
      </c>
      <c r="E108" s="192" t="s">
        <v>325</v>
      </c>
      <c r="F108" s="193" t="s">
        <v>326</v>
      </c>
      <c r="G108" s="194" t="s">
        <v>216</v>
      </c>
      <c r="H108" s="195">
        <v>60</v>
      </c>
      <c r="I108" s="196"/>
      <c r="J108" s="197">
        <f>ROUND(I108*H108,2)</f>
        <v>0</v>
      </c>
      <c r="K108" s="193" t="s">
        <v>130</v>
      </c>
      <c r="L108" s="59"/>
      <c r="M108" s="198" t="s">
        <v>21</v>
      </c>
      <c r="N108" s="199" t="s">
        <v>44</v>
      </c>
      <c r="O108" s="40"/>
      <c r="P108" s="200">
        <f>O108*H108</f>
        <v>0</v>
      </c>
      <c r="Q108" s="200">
        <v>0</v>
      </c>
      <c r="R108" s="200">
        <f>Q108*H108</f>
        <v>0</v>
      </c>
      <c r="S108" s="200">
        <v>0.00225</v>
      </c>
      <c r="T108" s="201">
        <f>S108*H108</f>
        <v>0.13499999999999998</v>
      </c>
      <c r="AR108" s="22" t="s">
        <v>167</v>
      </c>
      <c r="AT108" s="22" t="s">
        <v>126</v>
      </c>
      <c r="AU108" s="22" t="s">
        <v>132</v>
      </c>
      <c r="AY108" s="22" t="s">
        <v>123</v>
      </c>
      <c r="BE108" s="202">
        <f>IF(N108="základní",J108,0)</f>
        <v>0</v>
      </c>
      <c r="BF108" s="202">
        <f>IF(N108="snížená",J108,0)</f>
        <v>0</v>
      </c>
      <c r="BG108" s="202">
        <f>IF(N108="zákl. přenesená",J108,0)</f>
        <v>0</v>
      </c>
      <c r="BH108" s="202">
        <f>IF(N108="sníž. přenesená",J108,0)</f>
        <v>0</v>
      </c>
      <c r="BI108" s="202">
        <f>IF(N108="nulová",J108,0)</f>
        <v>0</v>
      </c>
      <c r="BJ108" s="22" t="s">
        <v>132</v>
      </c>
      <c r="BK108" s="202">
        <f>ROUND(I108*H108,2)</f>
        <v>0</v>
      </c>
      <c r="BL108" s="22" t="s">
        <v>167</v>
      </c>
      <c r="BM108" s="22" t="s">
        <v>327</v>
      </c>
    </row>
    <row r="109" spans="2:65" s="1" customFormat="1" ht="20.45" customHeight="1">
      <c r="B109" s="39"/>
      <c r="C109" s="191" t="s">
        <v>207</v>
      </c>
      <c r="D109" s="191" t="s">
        <v>126</v>
      </c>
      <c r="E109" s="192" t="s">
        <v>328</v>
      </c>
      <c r="F109" s="193" t="s">
        <v>329</v>
      </c>
      <c r="G109" s="194" t="s">
        <v>311</v>
      </c>
      <c r="H109" s="195">
        <v>60</v>
      </c>
      <c r="I109" s="196"/>
      <c r="J109" s="197">
        <f>ROUND(I109*H109,2)</f>
        <v>0</v>
      </c>
      <c r="K109" s="193" t="s">
        <v>130</v>
      </c>
      <c r="L109" s="59"/>
      <c r="M109" s="198" t="s">
        <v>21</v>
      </c>
      <c r="N109" s="199" t="s">
        <v>44</v>
      </c>
      <c r="O109" s="40"/>
      <c r="P109" s="200">
        <f>O109*H109</f>
        <v>0</v>
      </c>
      <c r="Q109" s="200">
        <v>0.00184</v>
      </c>
      <c r="R109" s="200">
        <f>Q109*H109</f>
        <v>0.1104</v>
      </c>
      <c r="S109" s="200">
        <v>0</v>
      </c>
      <c r="T109" s="201">
        <f>S109*H109</f>
        <v>0</v>
      </c>
      <c r="AR109" s="22" t="s">
        <v>167</v>
      </c>
      <c r="AT109" s="22" t="s">
        <v>126</v>
      </c>
      <c r="AU109" s="22" t="s">
        <v>132</v>
      </c>
      <c r="AY109" s="22" t="s">
        <v>123</v>
      </c>
      <c r="BE109" s="202">
        <f>IF(N109="základní",J109,0)</f>
        <v>0</v>
      </c>
      <c r="BF109" s="202">
        <f>IF(N109="snížená",J109,0)</f>
        <v>0</v>
      </c>
      <c r="BG109" s="202">
        <f>IF(N109="zákl. přenesená",J109,0)</f>
        <v>0</v>
      </c>
      <c r="BH109" s="202">
        <f>IF(N109="sníž. přenesená",J109,0)</f>
        <v>0</v>
      </c>
      <c r="BI109" s="202">
        <f>IF(N109="nulová",J109,0)</f>
        <v>0</v>
      </c>
      <c r="BJ109" s="22" t="s">
        <v>132</v>
      </c>
      <c r="BK109" s="202">
        <f>ROUND(I109*H109,2)</f>
        <v>0</v>
      </c>
      <c r="BL109" s="22" t="s">
        <v>167</v>
      </c>
      <c r="BM109" s="22" t="s">
        <v>330</v>
      </c>
    </row>
    <row r="110" spans="2:47" s="1" customFormat="1" ht="27">
      <c r="B110" s="39"/>
      <c r="C110" s="61"/>
      <c r="D110" s="217" t="s">
        <v>134</v>
      </c>
      <c r="E110" s="61"/>
      <c r="F110" s="218" t="s">
        <v>331</v>
      </c>
      <c r="G110" s="61"/>
      <c r="H110" s="61"/>
      <c r="I110" s="161"/>
      <c r="J110" s="61"/>
      <c r="K110" s="61"/>
      <c r="L110" s="59"/>
      <c r="M110" s="205"/>
      <c r="N110" s="40"/>
      <c r="O110" s="40"/>
      <c r="P110" s="40"/>
      <c r="Q110" s="40"/>
      <c r="R110" s="40"/>
      <c r="S110" s="40"/>
      <c r="T110" s="76"/>
      <c r="AT110" s="22" t="s">
        <v>134</v>
      </c>
      <c r="AU110" s="22" t="s">
        <v>132</v>
      </c>
    </row>
    <row r="111" spans="2:65" s="1" customFormat="1" ht="40.15" customHeight="1">
      <c r="B111" s="39"/>
      <c r="C111" s="191" t="s">
        <v>10</v>
      </c>
      <c r="D111" s="191" t="s">
        <v>126</v>
      </c>
      <c r="E111" s="192" t="s">
        <v>332</v>
      </c>
      <c r="F111" s="193" t="s">
        <v>333</v>
      </c>
      <c r="G111" s="194" t="s">
        <v>142</v>
      </c>
      <c r="H111" s="195">
        <v>0.253</v>
      </c>
      <c r="I111" s="196"/>
      <c r="J111" s="197">
        <f>ROUND(I111*H111,2)</f>
        <v>0</v>
      </c>
      <c r="K111" s="193" t="s">
        <v>130</v>
      </c>
      <c r="L111" s="59"/>
      <c r="M111" s="198" t="s">
        <v>21</v>
      </c>
      <c r="N111" s="199" t="s">
        <v>44</v>
      </c>
      <c r="O111" s="40"/>
      <c r="P111" s="200">
        <f>O111*H111</f>
        <v>0</v>
      </c>
      <c r="Q111" s="200">
        <v>0</v>
      </c>
      <c r="R111" s="200">
        <f>Q111*H111</f>
        <v>0</v>
      </c>
      <c r="S111" s="200">
        <v>0</v>
      </c>
      <c r="T111" s="201">
        <f>S111*H111</f>
        <v>0</v>
      </c>
      <c r="AR111" s="22" t="s">
        <v>167</v>
      </c>
      <c r="AT111" s="22" t="s">
        <v>126</v>
      </c>
      <c r="AU111" s="22" t="s">
        <v>132</v>
      </c>
      <c r="AY111" s="22" t="s">
        <v>123</v>
      </c>
      <c r="BE111" s="202">
        <f>IF(N111="základní",J111,0)</f>
        <v>0</v>
      </c>
      <c r="BF111" s="202">
        <f>IF(N111="snížená",J111,0)</f>
        <v>0</v>
      </c>
      <c r="BG111" s="202">
        <f>IF(N111="zákl. přenesená",J111,0)</f>
        <v>0</v>
      </c>
      <c r="BH111" s="202">
        <f>IF(N111="sníž. přenesená",J111,0)</f>
        <v>0</v>
      </c>
      <c r="BI111" s="202">
        <f>IF(N111="nulová",J111,0)</f>
        <v>0</v>
      </c>
      <c r="BJ111" s="22" t="s">
        <v>132</v>
      </c>
      <c r="BK111" s="202">
        <f>ROUND(I111*H111,2)</f>
        <v>0</v>
      </c>
      <c r="BL111" s="22" t="s">
        <v>167</v>
      </c>
      <c r="BM111" s="22" t="s">
        <v>334</v>
      </c>
    </row>
    <row r="112" spans="2:47" s="1" customFormat="1" ht="135">
      <c r="B112" s="39"/>
      <c r="C112" s="61"/>
      <c r="D112" s="203" t="s">
        <v>134</v>
      </c>
      <c r="E112" s="61"/>
      <c r="F112" s="204" t="s">
        <v>335</v>
      </c>
      <c r="G112" s="61"/>
      <c r="H112" s="61"/>
      <c r="I112" s="161"/>
      <c r="J112" s="61"/>
      <c r="K112" s="61"/>
      <c r="L112" s="59"/>
      <c r="M112" s="246"/>
      <c r="N112" s="247"/>
      <c r="O112" s="247"/>
      <c r="P112" s="247"/>
      <c r="Q112" s="247"/>
      <c r="R112" s="247"/>
      <c r="S112" s="247"/>
      <c r="T112" s="248"/>
      <c r="AT112" s="22" t="s">
        <v>134</v>
      </c>
      <c r="AU112" s="22" t="s">
        <v>132</v>
      </c>
    </row>
    <row r="113" spans="2:12" s="1" customFormat="1" ht="6.95" customHeight="1">
      <c r="B113" s="54"/>
      <c r="C113" s="55"/>
      <c r="D113" s="55"/>
      <c r="E113" s="55"/>
      <c r="F113" s="55"/>
      <c r="G113" s="55"/>
      <c r="H113" s="55"/>
      <c r="I113" s="137"/>
      <c r="J113" s="55"/>
      <c r="K113" s="55"/>
      <c r="L113" s="59"/>
    </row>
  </sheetData>
  <sheetProtection algorithmName="SHA-512" hashValue="ymRPN8gHwI3FaLrlxb5We+hluxaHU4AIpGn3CkXCCzzeFZ57siOPJm13gNg4OI3SbQKyM/8KS/RE/h5umjGQXA==" saltValue="ceBlGv8X2CKyI8AhDBTbpA==" spinCount="100000" sheet="1" objects="1" scenarios="1" formatCells="0" formatColumns="0" formatRows="0" sort="0" autoFilter="0"/>
  <autoFilter ref="C80:K112"/>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9"/>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9"/>
      <c r="B1" s="110"/>
      <c r="C1" s="110"/>
      <c r="D1" s="111" t="s">
        <v>1</v>
      </c>
      <c r="E1" s="110"/>
      <c r="F1" s="112" t="s">
        <v>88</v>
      </c>
      <c r="G1" s="368" t="s">
        <v>89</v>
      </c>
      <c r="H1" s="368"/>
      <c r="I1" s="113"/>
      <c r="J1" s="112" t="s">
        <v>90</v>
      </c>
      <c r="K1" s="111" t="s">
        <v>91</v>
      </c>
      <c r="L1" s="112" t="s">
        <v>92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7"/>
      <c r="M2" s="327"/>
      <c r="N2" s="327"/>
      <c r="O2" s="327"/>
      <c r="P2" s="327"/>
      <c r="Q2" s="327"/>
      <c r="R2" s="327"/>
      <c r="S2" s="327"/>
      <c r="T2" s="327"/>
      <c r="U2" s="327"/>
      <c r="V2" s="327"/>
      <c r="AT2" s="22" t="s">
        <v>87</v>
      </c>
    </row>
    <row r="3" spans="2:46" ht="6.95" customHeight="1">
      <c r="B3" s="23"/>
      <c r="C3" s="24"/>
      <c r="D3" s="24"/>
      <c r="E3" s="24"/>
      <c r="F3" s="24"/>
      <c r="G3" s="24"/>
      <c r="H3" s="24"/>
      <c r="I3" s="114"/>
      <c r="J3" s="24"/>
      <c r="K3" s="25"/>
      <c r="AT3" s="22" t="s">
        <v>80</v>
      </c>
    </row>
    <row r="4" spans="2:46" ht="36.95" customHeight="1">
      <c r="B4" s="26"/>
      <c r="C4" s="27"/>
      <c r="D4" s="28" t="s">
        <v>93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20.45" customHeight="1">
      <c r="B7" s="26"/>
      <c r="C7" s="27"/>
      <c r="D7" s="27"/>
      <c r="E7" s="369" t="str">
        <f>'Rekapitulace stavby'!K6</f>
        <v>Ubytovna Severní 755</v>
      </c>
      <c r="F7" s="370"/>
      <c r="G7" s="370"/>
      <c r="H7" s="370"/>
      <c r="I7" s="115"/>
      <c r="J7" s="27"/>
      <c r="K7" s="29"/>
    </row>
    <row r="8" spans="2:11" s="1" customFormat="1" ht="15">
      <c r="B8" s="39"/>
      <c r="C8" s="40"/>
      <c r="D8" s="35" t="s">
        <v>94</v>
      </c>
      <c r="E8" s="40"/>
      <c r="F8" s="40"/>
      <c r="G8" s="40"/>
      <c r="H8" s="40"/>
      <c r="I8" s="116"/>
      <c r="J8" s="40"/>
      <c r="K8" s="43"/>
    </row>
    <row r="9" spans="2:11" s="1" customFormat="1" ht="36.95" customHeight="1">
      <c r="B9" s="39"/>
      <c r="C9" s="40"/>
      <c r="D9" s="40"/>
      <c r="E9" s="371" t="s">
        <v>336</v>
      </c>
      <c r="F9" s="372"/>
      <c r="G9" s="372"/>
      <c r="H9" s="37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21. 2. 2017</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21</v>
      </c>
      <c r="K14" s="43"/>
    </row>
    <row r="15" spans="2:11" s="1" customFormat="1" ht="18" customHeight="1">
      <c r="B15" s="39"/>
      <c r="C15" s="40"/>
      <c r="D15" s="40"/>
      <c r="E15" s="33" t="s">
        <v>29</v>
      </c>
      <c r="F15" s="40"/>
      <c r="G15" s="40"/>
      <c r="H15" s="40"/>
      <c r="I15" s="117" t="s">
        <v>30</v>
      </c>
      <c r="J15" s="33" t="s">
        <v>21</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30</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20.45" customHeight="1">
      <c r="B24" s="119"/>
      <c r="C24" s="120"/>
      <c r="D24" s="120"/>
      <c r="E24" s="361" t="s">
        <v>21</v>
      </c>
      <c r="F24" s="361"/>
      <c r="G24" s="361"/>
      <c r="H24" s="361"/>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ROUND(J87,2)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ROUND(SUM(BE87:BE188),2)</f>
        <v>0</v>
      </c>
      <c r="G30" s="40"/>
      <c r="H30" s="40"/>
      <c r="I30" s="129">
        <v>0.21</v>
      </c>
      <c r="J30" s="128">
        <f>ROUND(ROUND((SUM(BE87:BE188)),2)*I30,2)</f>
        <v>0</v>
      </c>
      <c r="K30" s="43"/>
    </row>
    <row r="31" spans="2:11" s="1" customFormat="1" ht="14.45" customHeight="1">
      <c r="B31" s="39"/>
      <c r="C31" s="40"/>
      <c r="D31" s="40"/>
      <c r="E31" s="47" t="s">
        <v>44</v>
      </c>
      <c r="F31" s="128">
        <f>ROUND(SUM(BF87:BF188),2)</f>
        <v>0</v>
      </c>
      <c r="G31" s="40"/>
      <c r="H31" s="40"/>
      <c r="I31" s="129">
        <v>0.15</v>
      </c>
      <c r="J31" s="128">
        <f>ROUND(ROUND((SUM(BF87:BF188)),2)*I31,2)</f>
        <v>0</v>
      </c>
      <c r="K31" s="43"/>
    </row>
    <row r="32" spans="2:11" s="1" customFormat="1" ht="14.45" customHeight="1" hidden="1">
      <c r="B32" s="39"/>
      <c r="C32" s="40"/>
      <c r="D32" s="40"/>
      <c r="E32" s="47" t="s">
        <v>45</v>
      </c>
      <c r="F32" s="128">
        <f>ROUND(SUM(BG87:BG188),2)</f>
        <v>0</v>
      </c>
      <c r="G32" s="40"/>
      <c r="H32" s="40"/>
      <c r="I32" s="129">
        <v>0.21</v>
      </c>
      <c r="J32" s="128">
        <v>0</v>
      </c>
      <c r="K32" s="43"/>
    </row>
    <row r="33" spans="2:11" s="1" customFormat="1" ht="14.45" customHeight="1" hidden="1">
      <c r="B33" s="39"/>
      <c r="C33" s="40"/>
      <c r="D33" s="40"/>
      <c r="E33" s="47" t="s">
        <v>46</v>
      </c>
      <c r="F33" s="128">
        <f>ROUND(SUM(BH87:BH188),2)</f>
        <v>0</v>
      </c>
      <c r="G33" s="40"/>
      <c r="H33" s="40"/>
      <c r="I33" s="129">
        <v>0.15</v>
      </c>
      <c r="J33" s="128">
        <v>0</v>
      </c>
      <c r="K33" s="43"/>
    </row>
    <row r="34" spans="2:11" s="1" customFormat="1" ht="14.45" customHeight="1" hidden="1">
      <c r="B34" s="39"/>
      <c r="C34" s="40"/>
      <c r="D34" s="40"/>
      <c r="E34" s="47" t="s">
        <v>47</v>
      </c>
      <c r="F34" s="128">
        <f>ROUND(SUM(BI87:BI188),2)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20.45" customHeight="1">
      <c r="B45" s="39"/>
      <c r="C45" s="40"/>
      <c r="D45" s="40"/>
      <c r="E45" s="369" t="str">
        <f>E7</f>
        <v>Ubytovna Severní 755</v>
      </c>
      <c r="F45" s="370"/>
      <c r="G45" s="370"/>
      <c r="H45" s="370"/>
      <c r="I45" s="116"/>
      <c r="J45" s="40"/>
      <c r="K45" s="43"/>
    </row>
    <row r="46" spans="2:11" s="1" customFormat="1" ht="14.45" customHeight="1">
      <c r="B46" s="39"/>
      <c r="C46" s="35" t="s">
        <v>94</v>
      </c>
      <c r="D46" s="40"/>
      <c r="E46" s="40"/>
      <c r="F46" s="40"/>
      <c r="G46" s="40"/>
      <c r="H46" s="40"/>
      <c r="I46" s="116"/>
      <c r="J46" s="40"/>
      <c r="K46" s="43"/>
    </row>
    <row r="47" spans="2:11" s="1" customFormat="1" ht="22.15" customHeight="1">
      <c r="B47" s="39"/>
      <c r="C47" s="40"/>
      <c r="D47" s="40"/>
      <c r="E47" s="371" t="str">
        <f>E9</f>
        <v>03 - Výměna stoupaček</v>
      </c>
      <c r="F47" s="372"/>
      <c r="G47" s="372"/>
      <c r="H47" s="37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Nový Bor</v>
      </c>
      <c r="G49" s="40"/>
      <c r="H49" s="40"/>
      <c r="I49" s="117" t="s">
        <v>25</v>
      </c>
      <c r="J49" s="118" t="str">
        <f>IF(J12="","",J12)</f>
        <v>21. 2. 2017</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NOBIS</v>
      </c>
      <c r="G51" s="40"/>
      <c r="H51" s="40"/>
      <c r="I51" s="117" t="s">
        <v>33</v>
      </c>
      <c r="J51" s="33" t="str">
        <f>E21</f>
        <v xml:space="preserve"> </v>
      </c>
      <c r="K51" s="43"/>
    </row>
    <row r="52" spans="2:11" s="1" customFormat="1" ht="14.45" customHeight="1">
      <c r="B52" s="39"/>
      <c r="C52" s="35" t="s">
        <v>31</v>
      </c>
      <c r="D52" s="40"/>
      <c r="E52" s="40"/>
      <c r="F52" s="33" t="str">
        <f>IF(E18="","",E18)</f>
        <v/>
      </c>
      <c r="G52" s="40"/>
      <c r="H52" s="40"/>
      <c r="I52" s="116"/>
      <c r="J52" s="40"/>
      <c r="K52" s="43"/>
    </row>
    <row r="53" spans="2:11" s="1" customFormat="1" ht="10.35" customHeight="1">
      <c r="B53" s="39"/>
      <c r="C53" s="40"/>
      <c r="D53" s="40"/>
      <c r="E53" s="40"/>
      <c r="F53" s="40"/>
      <c r="G53" s="40"/>
      <c r="H53" s="40"/>
      <c r="I53" s="116"/>
      <c r="J53" s="40"/>
      <c r="K53" s="43"/>
    </row>
    <row r="54" spans="2:11" s="1" customFormat="1" ht="29.25" customHeight="1">
      <c r="B54" s="39"/>
      <c r="C54" s="142" t="s">
        <v>97</v>
      </c>
      <c r="D54" s="130"/>
      <c r="E54" s="130"/>
      <c r="F54" s="130"/>
      <c r="G54" s="130"/>
      <c r="H54" s="130"/>
      <c r="I54" s="143"/>
      <c r="J54" s="144" t="s">
        <v>98</v>
      </c>
      <c r="K54" s="145"/>
    </row>
    <row r="55" spans="2:11" s="1" customFormat="1" ht="10.35" customHeight="1">
      <c r="B55" s="39"/>
      <c r="C55" s="40"/>
      <c r="D55" s="40"/>
      <c r="E55" s="40"/>
      <c r="F55" s="40"/>
      <c r="G55" s="40"/>
      <c r="H55" s="40"/>
      <c r="I55" s="116"/>
      <c r="J55" s="40"/>
      <c r="K55" s="43"/>
    </row>
    <row r="56" spans="2:47" s="1" customFormat="1" ht="29.25" customHeight="1">
      <c r="B56" s="39"/>
      <c r="C56" s="146" t="s">
        <v>99</v>
      </c>
      <c r="D56" s="40"/>
      <c r="E56" s="40"/>
      <c r="F56" s="40"/>
      <c r="G56" s="40"/>
      <c r="H56" s="40"/>
      <c r="I56" s="116"/>
      <c r="J56" s="126">
        <f>J87</f>
        <v>0</v>
      </c>
      <c r="K56" s="43"/>
      <c r="AU56" s="22" t="s">
        <v>100</v>
      </c>
    </row>
    <row r="57" spans="2:11" s="7" customFormat="1" ht="24.95" customHeight="1">
      <c r="B57" s="147"/>
      <c r="C57" s="148"/>
      <c r="D57" s="149" t="s">
        <v>101</v>
      </c>
      <c r="E57" s="150"/>
      <c r="F57" s="150"/>
      <c r="G57" s="150"/>
      <c r="H57" s="150"/>
      <c r="I57" s="151"/>
      <c r="J57" s="152">
        <f>J88</f>
        <v>0</v>
      </c>
      <c r="K57" s="153"/>
    </row>
    <row r="58" spans="2:11" s="8" customFormat="1" ht="19.9" customHeight="1">
      <c r="B58" s="154"/>
      <c r="C58" s="155"/>
      <c r="D58" s="156" t="s">
        <v>337</v>
      </c>
      <c r="E58" s="157"/>
      <c r="F58" s="157"/>
      <c r="G58" s="157"/>
      <c r="H58" s="157"/>
      <c r="I58" s="158"/>
      <c r="J58" s="159">
        <f>J89</f>
        <v>0</v>
      </c>
      <c r="K58" s="160"/>
    </row>
    <row r="59" spans="2:11" s="8" customFormat="1" ht="19.9" customHeight="1">
      <c r="B59" s="154"/>
      <c r="C59" s="155"/>
      <c r="D59" s="156" t="s">
        <v>338</v>
      </c>
      <c r="E59" s="157"/>
      <c r="F59" s="157"/>
      <c r="G59" s="157"/>
      <c r="H59" s="157"/>
      <c r="I59" s="158"/>
      <c r="J59" s="159">
        <f>J92</f>
        <v>0</v>
      </c>
      <c r="K59" s="160"/>
    </row>
    <row r="60" spans="2:11" s="8" customFormat="1" ht="19.9" customHeight="1">
      <c r="B60" s="154"/>
      <c r="C60" s="155"/>
      <c r="D60" s="156" t="s">
        <v>102</v>
      </c>
      <c r="E60" s="157"/>
      <c r="F60" s="157"/>
      <c r="G60" s="157"/>
      <c r="H60" s="157"/>
      <c r="I60" s="158"/>
      <c r="J60" s="159">
        <f>J95</f>
        <v>0</v>
      </c>
      <c r="K60" s="160"/>
    </row>
    <row r="61" spans="2:11" s="8" customFormat="1" ht="19.9" customHeight="1">
      <c r="B61" s="154"/>
      <c r="C61" s="155"/>
      <c r="D61" s="156" t="s">
        <v>103</v>
      </c>
      <c r="E61" s="157"/>
      <c r="F61" s="157"/>
      <c r="G61" s="157"/>
      <c r="H61" s="157"/>
      <c r="I61" s="158"/>
      <c r="J61" s="159">
        <f>J100</f>
        <v>0</v>
      </c>
      <c r="K61" s="160"/>
    </row>
    <row r="62" spans="2:11" s="7" customFormat="1" ht="24.95" customHeight="1">
      <c r="B62" s="147"/>
      <c r="C62" s="148"/>
      <c r="D62" s="149" t="s">
        <v>104</v>
      </c>
      <c r="E62" s="150"/>
      <c r="F62" s="150"/>
      <c r="G62" s="150"/>
      <c r="H62" s="150"/>
      <c r="I62" s="151"/>
      <c r="J62" s="152">
        <f>J110</f>
        <v>0</v>
      </c>
      <c r="K62" s="153"/>
    </row>
    <row r="63" spans="2:11" s="8" customFormat="1" ht="19.9" customHeight="1">
      <c r="B63" s="154"/>
      <c r="C63" s="155"/>
      <c r="D63" s="156" t="s">
        <v>105</v>
      </c>
      <c r="E63" s="157"/>
      <c r="F63" s="157"/>
      <c r="G63" s="157"/>
      <c r="H63" s="157"/>
      <c r="I63" s="158"/>
      <c r="J63" s="159">
        <f>J111</f>
        <v>0</v>
      </c>
      <c r="K63" s="160"/>
    </row>
    <row r="64" spans="2:11" s="8" customFormat="1" ht="19.9" customHeight="1">
      <c r="B64" s="154"/>
      <c r="C64" s="155"/>
      <c r="D64" s="156" t="s">
        <v>289</v>
      </c>
      <c r="E64" s="157"/>
      <c r="F64" s="157"/>
      <c r="G64" s="157"/>
      <c r="H64" s="157"/>
      <c r="I64" s="158"/>
      <c r="J64" s="159">
        <f>J169</f>
        <v>0</v>
      </c>
      <c r="K64" s="160"/>
    </row>
    <row r="65" spans="2:11" s="8" customFormat="1" ht="19.9" customHeight="1">
      <c r="B65" s="154"/>
      <c r="C65" s="155"/>
      <c r="D65" s="156" t="s">
        <v>106</v>
      </c>
      <c r="E65" s="157"/>
      <c r="F65" s="157"/>
      <c r="G65" s="157"/>
      <c r="H65" s="157"/>
      <c r="I65" s="158"/>
      <c r="J65" s="159">
        <f>J177</f>
        <v>0</v>
      </c>
      <c r="K65" s="160"/>
    </row>
    <row r="66" spans="2:11" s="8" customFormat="1" ht="19.9" customHeight="1">
      <c r="B66" s="154"/>
      <c r="C66" s="155"/>
      <c r="D66" s="156" t="s">
        <v>339</v>
      </c>
      <c r="E66" s="157"/>
      <c r="F66" s="157"/>
      <c r="G66" s="157"/>
      <c r="H66" s="157"/>
      <c r="I66" s="158"/>
      <c r="J66" s="159">
        <f>J181</f>
        <v>0</v>
      </c>
      <c r="K66" s="160"/>
    </row>
    <row r="67" spans="2:11" s="8" customFormat="1" ht="19.9" customHeight="1">
      <c r="B67" s="154"/>
      <c r="C67" s="155"/>
      <c r="D67" s="156" t="s">
        <v>340</v>
      </c>
      <c r="E67" s="157"/>
      <c r="F67" s="157"/>
      <c r="G67" s="157"/>
      <c r="H67" s="157"/>
      <c r="I67" s="158"/>
      <c r="J67" s="159">
        <f>J186</f>
        <v>0</v>
      </c>
      <c r="K67" s="160"/>
    </row>
    <row r="68" spans="2:11" s="1" customFormat="1" ht="21.75" customHeight="1">
      <c r="B68" s="39"/>
      <c r="C68" s="40"/>
      <c r="D68" s="40"/>
      <c r="E68" s="40"/>
      <c r="F68" s="40"/>
      <c r="G68" s="40"/>
      <c r="H68" s="40"/>
      <c r="I68" s="116"/>
      <c r="J68" s="40"/>
      <c r="K68" s="43"/>
    </row>
    <row r="69" spans="2:11" s="1" customFormat="1" ht="6.95" customHeight="1">
      <c r="B69" s="54"/>
      <c r="C69" s="55"/>
      <c r="D69" s="55"/>
      <c r="E69" s="55"/>
      <c r="F69" s="55"/>
      <c r="G69" s="55"/>
      <c r="H69" s="55"/>
      <c r="I69" s="137"/>
      <c r="J69" s="55"/>
      <c r="K69" s="56"/>
    </row>
    <row r="73" spans="2:12" s="1" customFormat="1" ht="6.95" customHeight="1">
      <c r="B73" s="57"/>
      <c r="C73" s="58"/>
      <c r="D73" s="58"/>
      <c r="E73" s="58"/>
      <c r="F73" s="58"/>
      <c r="G73" s="58"/>
      <c r="H73" s="58"/>
      <c r="I73" s="140"/>
      <c r="J73" s="58"/>
      <c r="K73" s="58"/>
      <c r="L73" s="59"/>
    </row>
    <row r="74" spans="2:12" s="1" customFormat="1" ht="36.95" customHeight="1">
      <c r="B74" s="39"/>
      <c r="C74" s="60" t="s">
        <v>107</v>
      </c>
      <c r="D74" s="61"/>
      <c r="E74" s="61"/>
      <c r="F74" s="61"/>
      <c r="G74" s="61"/>
      <c r="H74" s="61"/>
      <c r="I74" s="161"/>
      <c r="J74" s="61"/>
      <c r="K74" s="61"/>
      <c r="L74" s="59"/>
    </row>
    <row r="75" spans="2:12" s="1" customFormat="1" ht="6.95" customHeight="1">
      <c r="B75" s="39"/>
      <c r="C75" s="61"/>
      <c r="D75" s="61"/>
      <c r="E75" s="61"/>
      <c r="F75" s="61"/>
      <c r="G75" s="61"/>
      <c r="H75" s="61"/>
      <c r="I75" s="161"/>
      <c r="J75" s="61"/>
      <c r="K75" s="61"/>
      <c r="L75" s="59"/>
    </row>
    <row r="76" spans="2:12" s="1" customFormat="1" ht="14.45" customHeight="1">
      <c r="B76" s="39"/>
      <c r="C76" s="63" t="s">
        <v>18</v>
      </c>
      <c r="D76" s="61"/>
      <c r="E76" s="61"/>
      <c r="F76" s="61"/>
      <c r="G76" s="61"/>
      <c r="H76" s="61"/>
      <c r="I76" s="161"/>
      <c r="J76" s="61"/>
      <c r="K76" s="61"/>
      <c r="L76" s="59"/>
    </row>
    <row r="77" spans="2:12" s="1" customFormat="1" ht="20.45" customHeight="1">
      <c r="B77" s="39"/>
      <c r="C77" s="61"/>
      <c r="D77" s="61"/>
      <c r="E77" s="365" t="str">
        <f>E7</f>
        <v>Ubytovna Severní 755</v>
      </c>
      <c r="F77" s="366"/>
      <c r="G77" s="366"/>
      <c r="H77" s="366"/>
      <c r="I77" s="161"/>
      <c r="J77" s="61"/>
      <c r="K77" s="61"/>
      <c r="L77" s="59"/>
    </row>
    <row r="78" spans="2:12" s="1" customFormat="1" ht="14.45" customHeight="1">
      <c r="B78" s="39"/>
      <c r="C78" s="63" t="s">
        <v>94</v>
      </c>
      <c r="D78" s="61"/>
      <c r="E78" s="61"/>
      <c r="F78" s="61"/>
      <c r="G78" s="61"/>
      <c r="H78" s="61"/>
      <c r="I78" s="161"/>
      <c r="J78" s="61"/>
      <c r="K78" s="61"/>
      <c r="L78" s="59"/>
    </row>
    <row r="79" spans="2:12" s="1" customFormat="1" ht="22.15" customHeight="1">
      <c r="B79" s="39"/>
      <c r="C79" s="61"/>
      <c r="D79" s="61"/>
      <c r="E79" s="333" t="str">
        <f>E9</f>
        <v>03 - Výměna stoupaček</v>
      </c>
      <c r="F79" s="367"/>
      <c r="G79" s="367"/>
      <c r="H79" s="367"/>
      <c r="I79" s="161"/>
      <c r="J79" s="61"/>
      <c r="K79" s="61"/>
      <c r="L79" s="59"/>
    </row>
    <row r="80" spans="2:12" s="1" customFormat="1" ht="6.95" customHeight="1">
      <c r="B80" s="39"/>
      <c r="C80" s="61"/>
      <c r="D80" s="61"/>
      <c r="E80" s="61"/>
      <c r="F80" s="61"/>
      <c r="G80" s="61"/>
      <c r="H80" s="61"/>
      <c r="I80" s="161"/>
      <c r="J80" s="61"/>
      <c r="K80" s="61"/>
      <c r="L80" s="59"/>
    </row>
    <row r="81" spans="2:12" s="1" customFormat="1" ht="18" customHeight="1">
      <c r="B81" s="39"/>
      <c r="C81" s="63" t="s">
        <v>23</v>
      </c>
      <c r="D81" s="61"/>
      <c r="E81" s="61"/>
      <c r="F81" s="162" t="str">
        <f>F12</f>
        <v>Nový Bor</v>
      </c>
      <c r="G81" s="61"/>
      <c r="H81" s="61"/>
      <c r="I81" s="163" t="s">
        <v>25</v>
      </c>
      <c r="J81" s="71" t="str">
        <f>IF(J12="","",J12)</f>
        <v>21. 2. 2017</v>
      </c>
      <c r="K81" s="61"/>
      <c r="L81" s="59"/>
    </row>
    <row r="82" spans="2:12" s="1" customFormat="1" ht="6.95" customHeight="1">
      <c r="B82" s="39"/>
      <c r="C82" s="61"/>
      <c r="D82" s="61"/>
      <c r="E82" s="61"/>
      <c r="F82" s="61"/>
      <c r="G82" s="61"/>
      <c r="H82" s="61"/>
      <c r="I82" s="161"/>
      <c r="J82" s="61"/>
      <c r="K82" s="61"/>
      <c r="L82" s="59"/>
    </row>
    <row r="83" spans="2:12" s="1" customFormat="1" ht="15">
      <c r="B83" s="39"/>
      <c r="C83" s="63" t="s">
        <v>27</v>
      </c>
      <c r="D83" s="61"/>
      <c r="E83" s="61"/>
      <c r="F83" s="162" t="str">
        <f>E15</f>
        <v>NOBIS</v>
      </c>
      <c r="G83" s="61"/>
      <c r="H83" s="61"/>
      <c r="I83" s="163" t="s">
        <v>33</v>
      </c>
      <c r="J83" s="162" t="str">
        <f>E21</f>
        <v xml:space="preserve"> </v>
      </c>
      <c r="K83" s="61"/>
      <c r="L83" s="59"/>
    </row>
    <row r="84" spans="2:12" s="1" customFormat="1" ht="14.45" customHeight="1">
      <c r="B84" s="39"/>
      <c r="C84" s="63" t="s">
        <v>31</v>
      </c>
      <c r="D84" s="61"/>
      <c r="E84" s="61"/>
      <c r="F84" s="162" t="str">
        <f>IF(E18="","",E18)</f>
        <v/>
      </c>
      <c r="G84" s="61"/>
      <c r="H84" s="61"/>
      <c r="I84" s="161"/>
      <c r="J84" s="61"/>
      <c r="K84" s="61"/>
      <c r="L84" s="59"/>
    </row>
    <row r="85" spans="2:12" s="1" customFormat="1" ht="10.35" customHeight="1">
      <c r="B85" s="39"/>
      <c r="C85" s="61"/>
      <c r="D85" s="61"/>
      <c r="E85" s="61"/>
      <c r="F85" s="61"/>
      <c r="G85" s="61"/>
      <c r="H85" s="61"/>
      <c r="I85" s="161"/>
      <c r="J85" s="61"/>
      <c r="K85" s="61"/>
      <c r="L85" s="59"/>
    </row>
    <row r="86" spans="2:20" s="9" customFormat="1" ht="29.25" customHeight="1">
      <c r="B86" s="164"/>
      <c r="C86" s="165" t="s">
        <v>108</v>
      </c>
      <c r="D86" s="166" t="s">
        <v>57</v>
      </c>
      <c r="E86" s="166" t="s">
        <v>53</v>
      </c>
      <c r="F86" s="166" t="s">
        <v>109</v>
      </c>
      <c r="G86" s="166" t="s">
        <v>110</v>
      </c>
      <c r="H86" s="166" t="s">
        <v>111</v>
      </c>
      <c r="I86" s="167" t="s">
        <v>112</v>
      </c>
      <c r="J86" s="166" t="s">
        <v>98</v>
      </c>
      <c r="K86" s="168" t="s">
        <v>113</v>
      </c>
      <c r="L86" s="169"/>
      <c r="M86" s="79" t="s">
        <v>114</v>
      </c>
      <c r="N86" s="80" t="s">
        <v>42</v>
      </c>
      <c r="O86" s="80" t="s">
        <v>115</v>
      </c>
      <c r="P86" s="80" t="s">
        <v>116</v>
      </c>
      <c r="Q86" s="80" t="s">
        <v>117</v>
      </c>
      <c r="R86" s="80" t="s">
        <v>118</v>
      </c>
      <c r="S86" s="80" t="s">
        <v>119</v>
      </c>
      <c r="T86" s="81" t="s">
        <v>120</v>
      </c>
    </row>
    <row r="87" spans="2:63" s="1" customFormat="1" ht="29.25" customHeight="1">
      <c r="B87" s="39"/>
      <c r="C87" s="85" t="s">
        <v>99</v>
      </c>
      <c r="D87" s="61"/>
      <c r="E87" s="61"/>
      <c r="F87" s="61"/>
      <c r="G87" s="61"/>
      <c r="H87" s="61"/>
      <c r="I87" s="161"/>
      <c r="J87" s="170">
        <f>BK87</f>
        <v>0</v>
      </c>
      <c r="K87" s="61"/>
      <c r="L87" s="59"/>
      <c r="M87" s="82"/>
      <c r="N87" s="83"/>
      <c r="O87" s="83"/>
      <c r="P87" s="171">
        <f>P88+P110</f>
        <v>0</v>
      </c>
      <c r="Q87" s="83"/>
      <c r="R87" s="171">
        <f>R88+R110</f>
        <v>3.009366</v>
      </c>
      <c r="S87" s="83"/>
      <c r="T87" s="172">
        <f>T88+T110</f>
        <v>1.77584</v>
      </c>
      <c r="AT87" s="22" t="s">
        <v>71</v>
      </c>
      <c r="AU87" s="22" t="s">
        <v>100</v>
      </c>
      <c r="BK87" s="173">
        <f>BK88+BK110</f>
        <v>0</v>
      </c>
    </row>
    <row r="88" spans="2:63" s="10" customFormat="1" ht="37.35" customHeight="1">
      <c r="B88" s="174"/>
      <c r="C88" s="175"/>
      <c r="D88" s="176" t="s">
        <v>71</v>
      </c>
      <c r="E88" s="177" t="s">
        <v>121</v>
      </c>
      <c r="F88" s="177" t="s">
        <v>122</v>
      </c>
      <c r="G88" s="175"/>
      <c r="H88" s="175"/>
      <c r="I88" s="178"/>
      <c r="J88" s="179">
        <f>BK88</f>
        <v>0</v>
      </c>
      <c r="K88" s="175"/>
      <c r="L88" s="180"/>
      <c r="M88" s="181"/>
      <c r="N88" s="182"/>
      <c r="O88" s="182"/>
      <c r="P88" s="183">
        <f>P89+P92+P95+P100</f>
        <v>0</v>
      </c>
      <c r="Q88" s="182"/>
      <c r="R88" s="183">
        <f>R89+R92+R95+R100</f>
        <v>1.5156060000000002</v>
      </c>
      <c r="S88" s="182"/>
      <c r="T88" s="184">
        <f>T89+T92+T95+T100</f>
        <v>1.4742</v>
      </c>
      <c r="AR88" s="185" t="s">
        <v>80</v>
      </c>
      <c r="AT88" s="186" t="s">
        <v>71</v>
      </c>
      <c r="AU88" s="186" t="s">
        <v>72</v>
      </c>
      <c r="AY88" s="185" t="s">
        <v>123</v>
      </c>
      <c r="BK88" s="187">
        <f>BK89+BK92+BK95+BK100</f>
        <v>0</v>
      </c>
    </row>
    <row r="89" spans="2:63" s="10" customFormat="1" ht="19.9" customHeight="1">
      <c r="B89" s="174"/>
      <c r="C89" s="175"/>
      <c r="D89" s="188" t="s">
        <v>71</v>
      </c>
      <c r="E89" s="189" t="s">
        <v>145</v>
      </c>
      <c r="F89" s="189" t="s">
        <v>341</v>
      </c>
      <c r="G89" s="175"/>
      <c r="H89" s="175"/>
      <c r="I89" s="178"/>
      <c r="J89" s="190">
        <f>BK89</f>
        <v>0</v>
      </c>
      <c r="K89" s="175"/>
      <c r="L89" s="180"/>
      <c r="M89" s="181"/>
      <c r="N89" s="182"/>
      <c r="O89" s="182"/>
      <c r="P89" s="183">
        <f>SUM(P90:P91)</f>
        <v>0</v>
      </c>
      <c r="Q89" s="182"/>
      <c r="R89" s="183">
        <f>SUM(R90:R91)</f>
        <v>0.932526</v>
      </c>
      <c r="S89" s="182"/>
      <c r="T89" s="184">
        <f>SUM(T90:T91)</f>
        <v>0</v>
      </c>
      <c r="AR89" s="185" t="s">
        <v>80</v>
      </c>
      <c r="AT89" s="186" t="s">
        <v>71</v>
      </c>
      <c r="AU89" s="186" t="s">
        <v>80</v>
      </c>
      <c r="AY89" s="185" t="s">
        <v>123</v>
      </c>
      <c r="BK89" s="187">
        <f>SUM(BK90:BK91)</f>
        <v>0</v>
      </c>
    </row>
    <row r="90" spans="2:65" s="1" customFormat="1" ht="28.9" customHeight="1">
      <c r="B90" s="39"/>
      <c r="C90" s="191" t="s">
        <v>80</v>
      </c>
      <c r="D90" s="191" t="s">
        <v>126</v>
      </c>
      <c r="E90" s="192" t="s">
        <v>342</v>
      </c>
      <c r="F90" s="193" t="s">
        <v>343</v>
      </c>
      <c r="G90" s="194" t="s">
        <v>129</v>
      </c>
      <c r="H90" s="195">
        <v>7.56</v>
      </c>
      <c r="I90" s="196"/>
      <c r="J90" s="197">
        <f>ROUND(I90*H90,2)</f>
        <v>0</v>
      </c>
      <c r="K90" s="193" t="s">
        <v>130</v>
      </c>
      <c r="L90" s="59"/>
      <c r="M90" s="198" t="s">
        <v>21</v>
      </c>
      <c r="N90" s="199" t="s">
        <v>44</v>
      </c>
      <c r="O90" s="40"/>
      <c r="P90" s="200">
        <f>O90*H90</f>
        <v>0</v>
      </c>
      <c r="Q90" s="200">
        <v>0.12335</v>
      </c>
      <c r="R90" s="200">
        <f>Q90*H90</f>
        <v>0.932526</v>
      </c>
      <c r="S90" s="200">
        <v>0</v>
      </c>
      <c r="T90" s="201">
        <f>S90*H90</f>
        <v>0</v>
      </c>
      <c r="AR90" s="22" t="s">
        <v>131</v>
      </c>
      <c r="AT90" s="22" t="s">
        <v>126</v>
      </c>
      <c r="AU90" s="22" t="s">
        <v>132</v>
      </c>
      <c r="AY90" s="22" t="s">
        <v>123</v>
      </c>
      <c r="BE90" s="202">
        <f>IF(N90="základní",J90,0)</f>
        <v>0</v>
      </c>
      <c r="BF90" s="202">
        <f>IF(N90="snížená",J90,0)</f>
        <v>0</v>
      </c>
      <c r="BG90" s="202">
        <f>IF(N90="zákl. přenesená",J90,0)</f>
        <v>0</v>
      </c>
      <c r="BH90" s="202">
        <f>IF(N90="sníž. přenesená",J90,0)</f>
        <v>0</v>
      </c>
      <c r="BI90" s="202">
        <f>IF(N90="nulová",J90,0)</f>
        <v>0</v>
      </c>
      <c r="BJ90" s="22" t="s">
        <v>132</v>
      </c>
      <c r="BK90" s="202">
        <f>ROUND(I90*H90,2)</f>
        <v>0</v>
      </c>
      <c r="BL90" s="22" t="s">
        <v>131</v>
      </c>
      <c r="BM90" s="22" t="s">
        <v>344</v>
      </c>
    </row>
    <row r="91" spans="2:51" s="11" customFormat="1" ht="13.5">
      <c r="B91" s="206"/>
      <c r="C91" s="207"/>
      <c r="D91" s="203" t="s">
        <v>136</v>
      </c>
      <c r="E91" s="208" t="s">
        <v>21</v>
      </c>
      <c r="F91" s="209" t="s">
        <v>345</v>
      </c>
      <c r="G91" s="207"/>
      <c r="H91" s="210">
        <v>7.56</v>
      </c>
      <c r="I91" s="211"/>
      <c r="J91" s="207"/>
      <c r="K91" s="207"/>
      <c r="L91" s="212"/>
      <c r="M91" s="213"/>
      <c r="N91" s="214"/>
      <c r="O91" s="214"/>
      <c r="P91" s="214"/>
      <c r="Q91" s="214"/>
      <c r="R91" s="214"/>
      <c r="S91" s="214"/>
      <c r="T91" s="215"/>
      <c r="AT91" s="216" t="s">
        <v>136</v>
      </c>
      <c r="AU91" s="216" t="s">
        <v>132</v>
      </c>
      <c r="AV91" s="11" t="s">
        <v>132</v>
      </c>
      <c r="AW91" s="11" t="s">
        <v>35</v>
      </c>
      <c r="AX91" s="11" t="s">
        <v>80</v>
      </c>
      <c r="AY91" s="216" t="s">
        <v>123</v>
      </c>
    </row>
    <row r="92" spans="2:63" s="10" customFormat="1" ht="29.85" customHeight="1">
      <c r="B92" s="174"/>
      <c r="C92" s="175"/>
      <c r="D92" s="188" t="s">
        <v>71</v>
      </c>
      <c r="E92" s="189" t="s">
        <v>163</v>
      </c>
      <c r="F92" s="189" t="s">
        <v>346</v>
      </c>
      <c r="G92" s="175"/>
      <c r="H92" s="175"/>
      <c r="I92" s="178"/>
      <c r="J92" s="190">
        <f>BK92</f>
        <v>0</v>
      </c>
      <c r="K92" s="175"/>
      <c r="L92" s="180"/>
      <c r="M92" s="181"/>
      <c r="N92" s="182"/>
      <c r="O92" s="182"/>
      <c r="P92" s="183">
        <f>SUM(P93:P94)</f>
        <v>0</v>
      </c>
      <c r="Q92" s="182"/>
      <c r="R92" s="183">
        <f>SUM(R93:R94)</f>
        <v>0.5810000000000001</v>
      </c>
      <c r="S92" s="182"/>
      <c r="T92" s="184">
        <f>SUM(T93:T94)</f>
        <v>0</v>
      </c>
      <c r="AR92" s="185" t="s">
        <v>80</v>
      </c>
      <c r="AT92" s="186" t="s">
        <v>71</v>
      </c>
      <c r="AU92" s="186" t="s">
        <v>80</v>
      </c>
      <c r="AY92" s="185" t="s">
        <v>123</v>
      </c>
      <c r="BK92" s="187">
        <f>SUM(BK93:BK94)</f>
        <v>0</v>
      </c>
    </row>
    <row r="93" spans="2:65" s="1" customFormat="1" ht="28.9" customHeight="1">
      <c r="B93" s="39"/>
      <c r="C93" s="191" t="s">
        <v>132</v>
      </c>
      <c r="D93" s="191" t="s">
        <v>126</v>
      </c>
      <c r="E93" s="192" t="s">
        <v>347</v>
      </c>
      <c r="F93" s="193" t="s">
        <v>348</v>
      </c>
      <c r="G93" s="194" t="s">
        <v>216</v>
      </c>
      <c r="H93" s="195">
        <v>14</v>
      </c>
      <c r="I93" s="196"/>
      <c r="J93" s="197">
        <f>ROUND(I93*H93,2)</f>
        <v>0</v>
      </c>
      <c r="K93" s="193" t="s">
        <v>130</v>
      </c>
      <c r="L93" s="59"/>
      <c r="M93" s="198" t="s">
        <v>21</v>
      </c>
      <c r="N93" s="199" t="s">
        <v>44</v>
      </c>
      <c r="O93" s="40"/>
      <c r="P93" s="200">
        <f>O93*H93</f>
        <v>0</v>
      </c>
      <c r="Q93" s="200">
        <v>0.0415</v>
      </c>
      <c r="R93" s="200">
        <f>Q93*H93</f>
        <v>0.5810000000000001</v>
      </c>
      <c r="S93" s="200">
        <v>0</v>
      </c>
      <c r="T93" s="201">
        <f>S93*H93</f>
        <v>0</v>
      </c>
      <c r="AR93" s="22" t="s">
        <v>131</v>
      </c>
      <c r="AT93" s="22" t="s">
        <v>126</v>
      </c>
      <c r="AU93" s="22" t="s">
        <v>132</v>
      </c>
      <c r="AY93" s="22" t="s">
        <v>123</v>
      </c>
      <c r="BE93" s="202">
        <f>IF(N93="základní",J93,0)</f>
        <v>0</v>
      </c>
      <c r="BF93" s="202">
        <f>IF(N93="snížená",J93,0)</f>
        <v>0</v>
      </c>
      <c r="BG93" s="202">
        <f>IF(N93="zákl. přenesená",J93,0)</f>
        <v>0</v>
      </c>
      <c r="BH93" s="202">
        <f>IF(N93="sníž. přenesená",J93,0)</f>
        <v>0</v>
      </c>
      <c r="BI93" s="202">
        <f>IF(N93="nulová",J93,0)</f>
        <v>0</v>
      </c>
      <c r="BJ93" s="22" t="s">
        <v>132</v>
      </c>
      <c r="BK93" s="202">
        <f>ROUND(I93*H93,2)</f>
        <v>0</v>
      </c>
      <c r="BL93" s="22" t="s">
        <v>131</v>
      </c>
      <c r="BM93" s="22" t="s">
        <v>349</v>
      </c>
    </row>
    <row r="94" spans="2:51" s="11" customFormat="1" ht="13.5">
      <c r="B94" s="206"/>
      <c r="C94" s="207"/>
      <c r="D94" s="203" t="s">
        <v>136</v>
      </c>
      <c r="E94" s="208" t="s">
        <v>21</v>
      </c>
      <c r="F94" s="209" t="s">
        <v>207</v>
      </c>
      <c r="G94" s="207"/>
      <c r="H94" s="210">
        <v>14</v>
      </c>
      <c r="I94" s="211"/>
      <c r="J94" s="207"/>
      <c r="K94" s="207"/>
      <c r="L94" s="212"/>
      <c r="M94" s="213"/>
      <c r="N94" s="214"/>
      <c r="O94" s="214"/>
      <c r="P94" s="214"/>
      <c r="Q94" s="214"/>
      <c r="R94" s="214"/>
      <c r="S94" s="214"/>
      <c r="T94" s="215"/>
      <c r="AT94" s="216" t="s">
        <v>136</v>
      </c>
      <c r="AU94" s="216" t="s">
        <v>132</v>
      </c>
      <c r="AV94" s="11" t="s">
        <v>132</v>
      </c>
      <c r="AW94" s="11" t="s">
        <v>35</v>
      </c>
      <c r="AX94" s="11" t="s">
        <v>80</v>
      </c>
      <c r="AY94" s="216" t="s">
        <v>123</v>
      </c>
    </row>
    <row r="95" spans="2:63" s="10" customFormat="1" ht="29.85" customHeight="1">
      <c r="B95" s="174"/>
      <c r="C95" s="175"/>
      <c r="D95" s="188" t="s">
        <v>71</v>
      </c>
      <c r="E95" s="189" t="s">
        <v>124</v>
      </c>
      <c r="F95" s="189" t="s">
        <v>125</v>
      </c>
      <c r="G95" s="175"/>
      <c r="H95" s="175"/>
      <c r="I95" s="178"/>
      <c r="J95" s="190">
        <f>BK95</f>
        <v>0</v>
      </c>
      <c r="K95" s="175"/>
      <c r="L95" s="180"/>
      <c r="M95" s="181"/>
      <c r="N95" s="182"/>
      <c r="O95" s="182"/>
      <c r="P95" s="183">
        <f>SUM(P96:P99)</f>
        <v>0</v>
      </c>
      <c r="Q95" s="182"/>
      <c r="R95" s="183">
        <f>SUM(R96:R99)</f>
        <v>0.00208</v>
      </c>
      <c r="S95" s="182"/>
      <c r="T95" s="184">
        <f>SUM(T96:T99)</f>
        <v>1.4742</v>
      </c>
      <c r="AR95" s="185" t="s">
        <v>80</v>
      </c>
      <c r="AT95" s="186" t="s">
        <v>71</v>
      </c>
      <c r="AU95" s="186" t="s">
        <v>80</v>
      </c>
      <c r="AY95" s="185" t="s">
        <v>123</v>
      </c>
      <c r="BK95" s="187">
        <f>SUM(BK96:BK99)</f>
        <v>0</v>
      </c>
    </row>
    <row r="96" spans="2:65" s="1" customFormat="1" ht="28.9" customHeight="1">
      <c r="B96" s="39"/>
      <c r="C96" s="191" t="s">
        <v>145</v>
      </c>
      <c r="D96" s="191" t="s">
        <v>126</v>
      </c>
      <c r="E96" s="192" t="s">
        <v>127</v>
      </c>
      <c r="F96" s="193" t="s">
        <v>128</v>
      </c>
      <c r="G96" s="194" t="s">
        <v>129</v>
      </c>
      <c r="H96" s="195">
        <v>16</v>
      </c>
      <c r="I96" s="196"/>
      <c r="J96" s="197">
        <f>ROUND(I96*H96,2)</f>
        <v>0</v>
      </c>
      <c r="K96" s="193" t="s">
        <v>130</v>
      </c>
      <c r="L96" s="59"/>
      <c r="M96" s="198" t="s">
        <v>21</v>
      </c>
      <c r="N96" s="199" t="s">
        <v>44</v>
      </c>
      <c r="O96" s="40"/>
      <c r="P96" s="200">
        <f>O96*H96</f>
        <v>0</v>
      </c>
      <c r="Q96" s="200">
        <v>0.00013</v>
      </c>
      <c r="R96" s="200">
        <f>Q96*H96</f>
        <v>0.00208</v>
      </c>
      <c r="S96" s="200">
        <v>0</v>
      </c>
      <c r="T96" s="201">
        <f>S96*H96</f>
        <v>0</v>
      </c>
      <c r="AR96" s="22" t="s">
        <v>131</v>
      </c>
      <c r="AT96" s="22" t="s">
        <v>126</v>
      </c>
      <c r="AU96" s="22" t="s">
        <v>132</v>
      </c>
      <c r="AY96" s="22" t="s">
        <v>123</v>
      </c>
      <c r="BE96" s="202">
        <f>IF(N96="základní",J96,0)</f>
        <v>0</v>
      </c>
      <c r="BF96" s="202">
        <f>IF(N96="snížená",J96,0)</f>
        <v>0</v>
      </c>
      <c r="BG96" s="202">
        <f>IF(N96="zákl. přenesená",J96,0)</f>
        <v>0</v>
      </c>
      <c r="BH96" s="202">
        <f>IF(N96="sníž. přenesená",J96,0)</f>
        <v>0</v>
      </c>
      <c r="BI96" s="202">
        <f>IF(N96="nulová",J96,0)</f>
        <v>0</v>
      </c>
      <c r="BJ96" s="22" t="s">
        <v>132</v>
      </c>
      <c r="BK96" s="202">
        <f>ROUND(I96*H96,2)</f>
        <v>0</v>
      </c>
      <c r="BL96" s="22" t="s">
        <v>131</v>
      </c>
      <c r="BM96" s="22" t="s">
        <v>350</v>
      </c>
    </row>
    <row r="97" spans="2:47" s="1" customFormat="1" ht="67.5">
      <c r="B97" s="39"/>
      <c r="C97" s="61"/>
      <c r="D97" s="217" t="s">
        <v>134</v>
      </c>
      <c r="E97" s="61"/>
      <c r="F97" s="218" t="s">
        <v>135</v>
      </c>
      <c r="G97" s="61"/>
      <c r="H97" s="61"/>
      <c r="I97" s="161"/>
      <c r="J97" s="61"/>
      <c r="K97" s="61"/>
      <c r="L97" s="59"/>
      <c r="M97" s="205"/>
      <c r="N97" s="40"/>
      <c r="O97" s="40"/>
      <c r="P97" s="40"/>
      <c r="Q97" s="40"/>
      <c r="R97" s="40"/>
      <c r="S97" s="40"/>
      <c r="T97" s="76"/>
      <c r="AT97" s="22" t="s">
        <v>134</v>
      </c>
      <c r="AU97" s="22" t="s">
        <v>132</v>
      </c>
    </row>
    <row r="98" spans="2:65" s="1" customFormat="1" ht="40.15" customHeight="1">
      <c r="B98" s="39"/>
      <c r="C98" s="191" t="s">
        <v>131</v>
      </c>
      <c r="D98" s="191" t="s">
        <v>126</v>
      </c>
      <c r="E98" s="192" t="s">
        <v>351</v>
      </c>
      <c r="F98" s="193" t="s">
        <v>352</v>
      </c>
      <c r="G98" s="194" t="s">
        <v>129</v>
      </c>
      <c r="H98" s="195">
        <v>7.56</v>
      </c>
      <c r="I98" s="196"/>
      <c r="J98" s="197">
        <f>ROUND(I98*H98,2)</f>
        <v>0</v>
      </c>
      <c r="K98" s="193" t="s">
        <v>130</v>
      </c>
      <c r="L98" s="59"/>
      <c r="M98" s="198" t="s">
        <v>21</v>
      </c>
      <c r="N98" s="199" t="s">
        <v>44</v>
      </c>
      <c r="O98" s="40"/>
      <c r="P98" s="200">
        <f>O98*H98</f>
        <v>0</v>
      </c>
      <c r="Q98" s="200">
        <v>0</v>
      </c>
      <c r="R98" s="200">
        <f>Q98*H98</f>
        <v>0</v>
      </c>
      <c r="S98" s="200">
        <v>0.195</v>
      </c>
      <c r="T98" s="201">
        <f>S98*H98</f>
        <v>1.4742</v>
      </c>
      <c r="AR98" s="22" t="s">
        <v>131</v>
      </c>
      <c r="AT98" s="22" t="s">
        <v>126</v>
      </c>
      <c r="AU98" s="22" t="s">
        <v>132</v>
      </c>
      <c r="AY98" s="22" t="s">
        <v>123</v>
      </c>
      <c r="BE98" s="202">
        <f>IF(N98="základní",J98,0)</f>
        <v>0</v>
      </c>
      <c r="BF98" s="202">
        <f>IF(N98="snížená",J98,0)</f>
        <v>0</v>
      </c>
      <c r="BG98" s="202">
        <f>IF(N98="zákl. přenesená",J98,0)</f>
        <v>0</v>
      </c>
      <c r="BH98" s="202">
        <f>IF(N98="sníž. přenesená",J98,0)</f>
        <v>0</v>
      </c>
      <c r="BI98" s="202">
        <f>IF(N98="nulová",J98,0)</f>
        <v>0</v>
      </c>
      <c r="BJ98" s="22" t="s">
        <v>132</v>
      </c>
      <c r="BK98" s="202">
        <f>ROUND(I98*H98,2)</f>
        <v>0</v>
      </c>
      <c r="BL98" s="22" t="s">
        <v>131</v>
      </c>
      <c r="BM98" s="22" t="s">
        <v>353</v>
      </c>
    </row>
    <row r="99" spans="2:51" s="11" customFormat="1" ht="13.5">
      <c r="B99" s="206"/>
      <c r="C99" s="207"/>
      <c r="D99" s="203" t="s">
        <v>136</v>
      </c>
      <c r="E99" s="208" t="s">
        <v>21</v>
      </c>
      <c r="F99" s="209" t="s">
        <v>345</v>
      </c>
      <c r="G99" s="207"/>
      <c r="H99" s="210">
        <v>7.56</v>
      </c>
      <c r="I99" s="211"/>
      <c r="J99" s="207"/>
      <c r="K99" s="207"/>
      <c r="L99" s="212"/>
      <c r="M99" s="213"/>
      <c r="N99" s="214"/>
      <c r="O99" s="214"/>
      <c r="P99" s="214"/>
      <c r="Q99" s="214"/>
      <c r="R99" s="214"/>
      <c r="S99" s="214"/>
      <c r="T99" s="215"/>
      <c r="AT99" s="216" t="s">
        <v>136</v>
      </c>
      <c r="AU99" s="216" t="s">
        <v>132</v>
      </c>
      <c r="AV99" s="11" t="s">
        <v>132</v>
      </c>
      <c r="AW99" s="11" t="s">
        <v>35</v>
      </c>
      <c r="AX99" s="11" t="s">
        <v>80</v>
      </c>
      <c r="AY99" s="216" t="s">
        <v>123</v>
      </c>
    </row>
    <row r="100" spans="2:63" s="10" customFormat="1" ht="29.85" customHeight="1">
      <c r="B100" s="174"/>
      <c r="C100" s="175"/>
      <c r="D100" s="188" t="s">
        <v>71</v>
      </c>
      <c r="E100" s="189" t="s">
        <v>138</v>
      </c>
      <c r="F100" s="189" t="s">
        <v>139</v>
      </c>
      <c r="G100" s="175"/>
      <c r="H100" s="175"/>
      <c r="I100" s="178"/>
      <c r="J100" s="190">
        <f>BK100</f>
        <v>0</v>
      </c>
      <c r="K100" s="175"/>
      <c r="L100" s="180"/>
      <c r="M100" s="181"/>
      <c r="N100" s="182"/>
      <c r="O100" s="182"/>
      <c r="P100" s="183">
        <f>SUM(P101:P109)</f>
        <v>0</v>
      </c>
      <c r="Q100" s="182"/>
      <c r="R100" s="183">
        <f>SUM(R101:R109)</f>
        <v>0</v>
      </c>
      <c r="S100" s="182"/>
      <c r="T100" s="184">
        <f>SUM(T101:T109)</f>
        <v>0</v>
      </c>
      <c r="AR100" s="185" t="s">
        <v>80</v>
      </c>
      <c r="AT100" s="186" t="s">
        <v>71</v>
      </c>
      <c r="AU100" s="186" t="s">
        <v>80</v>
      </c>
      <c r="AY100" s="185" t="s">
        <v>123</v>
      </c>
      <c r="BK100" s="187">
        <f>SUM(BK101:BK109)</f>
        <v>0</v>
      </c>
    </row>
    <row r="101" spans="2:65" s="1" customFormat="1" ht="40.15" customHeight="1">
      <c r="B101" s="39"/>
      <c r="C101" s="191" t="s">
        <v>154</v>
      </c>
      <c r="D101" s="191" t="s">
        <v>126</v>
      </c>
      <c r="E101" s="192" t="s">
        <v>140</v>
      </c>
      <c r="F101" s="193" t="s">
        <v>141</v>
      </c>
      <c r="G101" s="194" t="s">
        <v>142</v>
      </c>
      <c r="H101" s="195">
        <v>1.776</v>
      </c>
      <c r="I101" s="196"/>
      <c r="J101" s="197">
        <f>ROUND(I101*H101,2)</f>
        <v>0</v>
      </c>
      <c r="K101" s="193" t="s">
        <v>130</v>
      </c>
      <c r="L101" s="59"/>
      <c r="M101" s="198" t="s">
        <v>21</v>
      </c>
      <c r="N101" s="199" t="s">
        <v>44</v>
      </c>
      <c r="O101" s="40"/>
      <c r="P101" s="200">
        <f>O101*H101</f>
        <v>0</v>
      </c>
      <c r="Q101" s="200">
        <v>0</v>
      </c>
      <c r="R101" s="200">
        <f>Q101*H101</f>
        <v>0</v>
      </c>
      <c r="S101" s="200">
        <v>0</v>
      </c>
      <c r="T101" s="201">
        <f>S101*H101</f>
        <v>0</v>
      </c>
      <c r="AR101" s="22" t="s">
        <v>131</v>
      </c>
      <c r="AT101" s="22" t="s">
        <v>126</v>
      </c>
      <c r="AU101" s="22" t="s">
        <v>132</v>
      </c>
      <c r="AY101" s="22" t="s">
        <v>123</v>
      </c>
      <c r="BE101" s="202">
        <f>IF(N101="základní",J101,0)</f>
        <v>0</v>
      </c>
      <c r="BF101" s="202">
        <f>IF(N101="snížená",J101,0)</f>
        <v>0</v>
      </c>
      <c r="BG101" s="202">
        <f>IF(N101="zákl. přenesená",J101,0)</f>
        <v>0</v>
      </c>
      <c r="BH101" s="202">
        <f>IF(N101="sníž. přenesená",J101,0)</f>
        <v>0</v>
      </c>
      <c r="BI101" s="202">
        <f>IF(N101="nulová",J101,0)</f>
        <v>0</v>
      </c>
      <c r="BJ101" s="22" t="s">
        <v>132</v>
      </c>
      <c r="BK101" s="202">
        <f>ROUND(I101*H101,2)</f>
        <v>0</v>
      </c>
      <c r="BL101" s="22" t="s">
        <v>131</v>
      </c>
      <c r="BM101" s="22" t="s">
        <v>354</v>
      </c>
    </row>
    <row r="102" spans="2:47" s="1" customFormat="1" ht="135">
      <c r="B102" s="39"/>
      <c r="C102" s="61"/>
      <c r="D102" s="217" t="s">
        <v>134</v>
      </c>
      <c r="E102" s="61"/>
      <c r="F102" s="218" t="s">
        <v>144</v>
      </c>
      <c r="G102" s="61"/>
      <c r="H102" s="61"/>
      <c r="I102" s="161"/>
      <c r="J102" s="61"/>
      <c r="K102" s="61"/>
      <c r="L102" s="59"/>
      <c r="M102" s="205"/>
      <c r="N102" s="40"/>
      <c r="O102" s="40"/>
      <c r="P102" s="40"/>
      <c r="Q102" s="40"/>
      <c r="R102" s="40"/>
      <c r="S102" s="40"/>
      <c r="T102" s="76"/>
      <c r="AT102" s="22" t="s">
        <v>134</v>
      </c>
      <c r="AU102" s="22" t="s">
        <v>132</v>
      </c>
    </row>
    <row r="103" spans="2:65" s="1" customFormat="1" ht="28.9" customHeight="1">
      <c r="B103" s="39"/>
      <c r="C103" s="191" t="s">
        <v>163</v>
      </c>
      <c r="D103" s="191" t="s">
        <v>126</v>
      </c>
      <c r="E103" s="192" t="s">
        <v>146</v>
      </c>
      <c r="F103" s="193" t="s">
        <v>147</v>
      </c>
      <c r="G103" s="194" t="s">
        <v>142</v>
      </c>
      <c r="H103" s="195">
        <v>1.776</v>
      </c>
      <c r="I103" s="196"/>
      <c r="J103" s="197">
        <f>ROUND(I103*H103,2)</f>
        <v>0</v>
      </c>
      <c r="K103" s="193" t="s">
        <v>130</v>
      </c>
      <c r="L103" s="59"/>
      <c r="M103" s="198" t="s">
        <v>21</v>
      </c>
      <c r="N103" s="199" t="s">
        <v>44</v>
      </c>
      <c r="O103" s="40"/>
      <c r="P103" s="200">
        <f>O103*H103</f>
        <v>0</v>
      </c>
      <c r="Q103" s="200">
        <v>0</v>
      </c>
      <c r="R103" s="200">
        <f>Q103*H103</f>
        <v>0</v>
      </c>
      <c r="S103" s="200">
        <v>0</v>
      </c>
      <c r="T103" s="201">
        <f>S103*H103</f>
        <v>0</v>
      </c>
      <c r="AR103" s="22" t="s">
        <v>131</v>
      </c>
      <c r="AT103" s="22" t="s">
        <v>126</v>
      </c>
      <c r="AU103" s="22" t="s">
        <v>132</v>
      </c>
      <c r="AY103" s="22" t="s">
        <v>123</v>
      </c>
      <c r="BE103" s="202">
        <f>IF(N103="základní",J103,0)</f>
        <v>0</v>
      </c>
      <c r="BF103" s="202">
        <f>IF(N103="snížená",J103,0)</f>
        <v>0</v>
      </c>
      <c r="BG103" s="202">
        <f>IF(N103="zákl. přenesená",J103,0)</f>
        <v>0</v>
      </c>
      <c r="BH103" s="202">
        <f>IF(N103="sníž. přenesená",J103,0)</f>
        <v>0</v>
      </c>
      <c r="BI103" s="202">
        <f>IF(N103="nulová",J103,0)</f>
        <v>0</v>
      </c>
      <c r="BJ103" s="22" t="s">
        <v>132</v>
      </c>
      <c r="BK103" s="202">
        <f>ROUND(I103*H103,2)</f>
        <v>0</v>
      </c>
      <c r="BL103" s="22" t="s">
        <v>131</v>
      </c>
      <c r="BM103" s="22" t="s">
        <v>355</v>
      </c>
    </row>
    <row r="104" spans="2:47" s="1" customFormat="1" ht="94.5">
      <c r="B104" s="39"/>
      <c r="C104" s="61"/>
      <c r="D104" s="217" t="s">
        <v>134</v>
      </c>
      <c r="E104" s="61"/>
      <c r="F104" s="218" t="s">
        <v>149</v>
      </c>
      <c r="G104" s="61"/>
      <c r="H104" s="61"/>
      <c r="I104" s="161"/>
      <c r="J104" s="61"/>
      <c r="K104" s="61"/>
      <c r="L104" s="59"/>
      <c r="M104" s="205"/>
      <c r="N104" s="40"/>
      <c r="O104" s="40"/>
      <c r="P104" s="40"/>
      <c r="Q104" s="40"/>
      <c r="R104" s="40"/>
      <c r="S104" s="40"/>
      <c r="T104" s="76"/>
      <c r="AT104" s="22" t="s">
        <v>134</v>
      </c>
      <c r="AU104" s="22" t="s">
        <v>132</v>
      </c>
    </row>
    <row r="105" spans="2:65" s="1" customFormat="1" ht="28.9" customHeight="1">
      <c r="B105" s="39"/>
      <c r="C105" s="191" t="s">
        <v>172</v>
      </c>
      <c r="D105" s="191" t="s">
        <v>126</v>
      </c>
      <c r="E105" s="192" t="s">
        <v>150</v>
      </c>
      <c r="F105" s="193" t="s">
        <v>151</v>
      </c>
      <c r="G105" s="194" t="s">
        <v>142</v>
      </c>
      <c r="H105" s="195">
        <v>24.864</v>
      </c>
      <c r="I105" s="196"/>
      <c r="J105" s="197">
        <f>ROUND(I105*H105,2)</f>
        <v>0</v>
      </c>
      <c r="K105" s="193" t="s">
        <v>130</v>
      </c>
      <c r="L105" s="59"/>
      <c r="M105" s="198" t="s">
        <v>21</v>
      </c>
      <c r="N105" s="199" t="s">
        <v>44</v>
      </c>
      <c r="O105" s="40"/>
      <c r="P105" s="200">
        <f>O105*H105</f>
        <v>0</v>
      </c>
      <c r="Q105" s="200">
        <v>0</v>
      </c>
      <c r="R105" s="200">
        <f>Q105*H105</f>
        <v>0</v>
      </c>
      <c r="S105" s="200">
        <v>0</v>
      </c>
      <c r="T105" s="201">
        <f>S105*H105</f>
        <v>0</v>
      </c>
      <c r="AR105" s="22" t="s">
        <v>131</v>
      </c>
      <c r="AT105" s="22" t="s">
        <v>126</v>
      </c>
      <c r="AU105" s="22" t="s">
        <v>132</v>
      </c>
      <c r="AY105" s="22" t="s">
        <v>123</v>
      </c>
      <c r="BE105" s="202">
        <f>IF(N105="základní",J105,0)</f>
        <v>0</v>
      </c>
      <c r="BF105" s="202">
        <f>IF(N105="snížená",J105,0)</f>
        <v>0</v>
      </c>
      <c r="BG105" s="202">
        <f>IF(N105="zákl. přenesená",J105,0)</f>
        <v>0</v>
      </c>
      <c r="BH105" s="202">
        <f>IF(N105="sníž. přenesená",J105,0)</f>
        <v>0</v>
      </c>
      <c r="BI105" s="202">
        <f>IF(N105="nulová",J105,0)</f>
        <v>0</v>
      </c>
      <c r="BJ105" s="22" t="s">
        <v>132</v>
      </c>
      <c r="BK105" s="202">
        <f>ROUND(I105*H105,2)</f>
        <v>0</v>
      </c>
      <c r="BL105" s="22" t="s">
        <v>131</v>
      </c>
      <c r="BM105" s="22" t="s">
        <v>356</v>
      </c>
    </row>
    <row r="106" spans="2:47" s="1" customFormat="1" ht="94.5">
      <c r="B106" s="39"/>
      <c r="C106" s="61"/>
      <c r="D106" s="203" t="s">
        <v>134</v>
      </c>
      <c r="E106" s="61"/>
      <c r="F106" s="204" t="s">
        <v>149</v>
      </c>
      <c r="G106" s="61"/>
      <c r="H106" s="61"/>
      <c r="I106" s="161"/>
      <c r="J106" s="61"/>
      <c r="K106" s="61"/>
      <c r="L106" s="59"/>
      <c r="M106" s="205"/>
      <c r="N106" s="40"/>
      <c r="O106" s="40"/>
      <c r="P106" s="40"/>
      <c r="Q106" s="40"/>
      <c r="R106" s="40"/>
      <c r="S106" s="40"/>
      <c r="T106" s="76"/>
      <c r="AT106" s="22" t="s">
        <v>134</v>
      </c>
      <c r="AU106" s="22" t="s">
        <v>132</v>
      </c>
    </row>
    <row r="107" spans="2:51" s="11" customFormat="1" ht="13.5">
      <c r="B107" s="206"/>
      <c r="C107" s="207"/>
      <c r="D107" s="217" t="s">
        <v>136</v>
      </c>
      <c r="E107" s="207"/>
      <c r="F107" s="219" t="s">
        <v>357</v>
      </c>
      <c r="G107" s="207"/>
      <c r="H107" s="220">
        <v>24.864</v>
      </c>
      <c r="I107" s="211"/>
      <c r="J107" s="207"/>
      <c r="K107" s="207"/>
      <c r="L107" s="212"/>
      <c r="M107" s="213"/>
      <c r="N107" s="214"/>
      <c r="O107" s="214"/>
      <c r="P107" s="214"/>
      <c r="Q107" s="214"/>
      <c r="R107" s="214"/>
      <c r="S107" s="214"/>
      <c r="T107" s="215"/>
      <c r="AT107" s="216" t="s">
        <v>136</v>
      </c>
      <c r="AU107" s="216" t="s">
        <v>132</v>
      </c>
      <c r="AV107" s="11" t="s">
        <v>132</v>
      </c>
      <c r="AW107" s="11" t="s">
        <v>6</v>
      </c>
      <c r="AX107" s="11" t="s">
        <v>80</v>
      </c>
      <c r="AY107" s="216" t="s">
        <v>123</v>
      </c>
    </row>
    <row r="108" spans="2:65" s="1" customFormat="1" ht="28.9" customHeight="1">
      <c r="B108" s="39"/>
      <c r="C108" s="191" t="s">
        <v>177</v>
      </c>
      <c r="D108" s="191" t="s">
        <v>126</v>
      </c>
      <c r="E108" s="192" t="s">
        <v>155</v>
      </c>
      <c r="F108" s="193" t="s">
        <v>156</v>
      </c>
      <c r="G108" s="194" t="s">
        <v>142</v>
      </c>
      <c r="H108" s="195">
        <v>1.776</v>
      </c>
      <c r="I108" s="196"/>
      <c r="J108" s="197">
        <f>ROUND(I108*H108,2)</f>
        <v>0</v>
      </c>
      <c r="K108" s="193" t="s">
        <v>130</v>
      </c>
      <c r="L108" s="59"/>
      <c r="M108" s="198" t="s">
        <v>21</v>
      </c>
      <c r="N108" s="199" t="s">
        <v>44</v>
      </c>
      <c r="O108" s="40"/>
      <c r="P108" s="200">
        <f>O108*H108</f>
        <v>0</v>
      </c>
      <c r="Q108" s="200">
        <v>0</v>
      </c>
      <c r="R108" s="200">
        <f>Q108*H108</f>
        <v>0</v>
      </c>
      <c r="S108" s="200">
        <v>0</v>
      </c>
      <c r="T108" s="201">
        <f>S108*H108</f>
        <v>0</v>
      </c>
      <c r="AR108" s="22" t="s">
        <v>131</v>
      </c>
      <c r="AT108" s="22" t="s">
        <v>126</v>
      </c>
      <c r="AU108" s="22" t="s">
        <v>132</v>
      </c>
      <c r="AY108" s="22" t="s">
        <v>123</v>
      </c>
      <c r="BE108" s="202">
        <f>IF(N108="základní",J108,0)</f>
        <v>0</v>
      </c>
      <c r="BF108" s="202">
        <f>IF(N108="snížená",J108,0)</f>
        <v>0</v>
      </c>
      <c r="BG108" s="202">
        <f>IF(N108="zákl. přenesená",J108,0)</f>
        <v>0</v>
      </c>
      <c r="BH108" s="202">
        <f>IF(N108="sníž. přenesená",J108,0)</f>
        <v>0</v>
      </c>
      <c r="BI108" s="202">
        <f>IF(N108="nulová",J108,0)</f>
        <v>0</v>
      </c>
      <c r="BJ108" s="22" t="s">
        <v>132</v>
      </c>
      <c r="BK108" s="202">
        <f>ROUND(I108*H108,2)</f>
        <v>0</v>
      </c>
      <c r="BL108" s="22" t="s">
        <v>131</v>
      </c>
      <c r="BM108" s="22" t="s">
        <v>358</v>
      </c>
    </row>
    <row r="109" spans="2:47" s="1" customFormat="1" ht="81">
      <c r="B109" s="39"/>
      <c r="C109" s="61"/>
      <c r="D109" s="203" t="s">
        <v>134</v>
      </c>
      <c r="E109" s="61"/>
      <c r="F109" s="204" t="s">
        <v>158</v>
      </c>
      <c r="G109" s="61"/>
      <c r="H109" s="61"/>
      <c r="I109" s="161"/>
      <c r="J109" s="61"/>
      <c r="K109" s="61"/>
      <c r="L109" s="59"/>
      <c r="M109" s="205"/>
      <c r="N109" s="40"/>
      <c r="O109" s="40"/>
      <c r="P109" s="40"/>
      <c r="Q109" s="40"/>
      <c r="R109" s="40"/>
      <c r="S109" s="40"/>
      <c r="T109" s="76"/>
      <c r="AT109" s="22" t="s">
        <v>134</v>
      </c>
      <c r="AU109" s="22" t="s">
        <v>132</v>
      </c>
    </row>
    <row r="110" spans="2:63" s="10" customFormat="1" ht="37.35" customHeight="1">
      <c r="B110" s="174"/>
      <c r="C110" s="175"/>
      <c r="D110" s="176" t="s">
        <v>71</v>
      </c>
      <c r="E110" s="177" t="s">
        <v>159</v>
      </c>
      <c r="F110" s="177" t="s">
        <v>160</v>
      </c>
      <c r="G110" s="175"/>
      <c r="H110" s="175"/>
      <c r="I110" s="178"/>
      <c r="J110" s="179">
        <f>BK110</f>
        <v>0</v>
      </c>
      <c r="K110" s="175"/>
      <c r="L110" s="180"/>
      <c r="M110" s="181"/>
      <c r="N110" s="182"/>
      <c r="O110" s="182"/>
      <c r="P110" s="183">
        <f>P111+P169+P177+P181+P186</f>
        <v>0</v>
      </c>
      <c r="Q110" s="182"/>
      <c r="R110" s="183">
        <f>R111+R169+R177+R181+R186</f>
        <v>1.49376</v>
      </c>
      <c r="S110" s="182"/>
      <c r="T110" s="184">
        <f>T111+T169+T177+T181+T186</f>
        <v>0.30164</v>
      </c>
      <c r="AR110" s="185" t="s">
        <v>132</v>
      </c>
      <c r="AT110" s="186" t="s">
        <v>71</v>
      </c>
      <c r="AU110" s="186" t="s">
        <v>72</v>
      </c>
      <c r="AY110" s="185" t="s">
        <v>123</v>
      </c>
      <c r="BK110" s="187">
        <f>BK111+BK169+BK177+BK181+BK186</f>
        <v>0</v>
      </c>
    </row>
    <row r="111" spans="2:63" s="10" customFormat="1" ht="19.9" customHeight="1">
      <c r="B111" s="174"/>
      <c r="C111" s="175"/>
      <c r="D111" s="188" t="s">
        <v>71</v>
      </c>
      <c r="E111" s="189" t="s">
        <v>161</v>
      </c>
      <c r="F111" s="189" t="s">
        <v>162</v>
      </c>
      <c r="G111" s="175"/>
      <c r="H111" s="175"/>
      <c r="I111" s="178"/>
      <c r="J111" s="190">
        <f>BK111</f>
        <v>0</v>
      </c>
      <c r="K111" s="175"/>
      <c r="L111" s="180"/>
      <c r="M111" s="181"/>
      <c r="N111" s="182"/>
      <c r="O111" s="182"/>
      <c r="P111" s="183">
        <f>SUM(P112:P168)</f>
        <v>0</v>
      </c>
      <c r="Q111" s="182"/>
      <c r="R111" s="183">
        <f>SUM(R112:R168)</f>
        <v>1.3336200000000002</v>
      </c>
      <c r="S111" s="182"/>
      <c r="T111" s="184">
        <f>SUM(T112:T168)</f>
        <v>0.26272</v>
      </c>
      <c r="AR111" s="185" t="s">
        <v>132</v>
      </c>
      <c r="AT111" s="186" t="s">
        <v>71</v>
      </c>
      <c r="AU111" s="186" t="s">
        <v>80</v>
      </c>
      <c r="AY111" s="185" t="s">
        <v>123</v>
      </c>
      <c r="BK111" s="187">
        <f>SUM(BK112:BK168)</f>
        <v>0</v>
      </c>
    </row>
    <row r="112" spans="2:65" s="1" customFormat="1" ht="20.45" customHeight="1">
      <c r="B112" s="39"/>
      <c r="C112" s="191" t="s">
        <v>124</v>
      </c>
      <c r="D112" s="191" t="s">
        <v>126</v>
      </c>
      <c r="E112" s="192" t="s">
        <v>173</v>
      </c>
      <c r="F112" s="193" t="s">
        <v>174</v>
      </c>
      <c r="G112" s="194" t="s">
        <v>166</v>
      </c>
      <c r="H112" s="195">
        <v>672</v>
      </c>
      <c r="I112" s="196"/>
      <c r="J112" s="197">
        <f>ROUND(I112*H112,2)</f>
        <v>0</v>
      </c>
      <c r="K112" s="193" t="s">
        <v>130</v>
      </c>
      <c r="L112" s="59"/>
      <c r="M112" s="198" t="s">
        <v>21</v>
      </c>
      <c r="N112" s="199" t="s">
        <v>44</v>
      </c>
      <c r="O112" s="40"/>
      <c r="P112" s="200">
        <f>O112*H112</f>
        <v>0</v>
      </c>
      <c r="Q112" s="200">
        <v>0</v>
      </c>
      <c r="R112" s="200">
        <f>Q112*H112</f>
        <v>0</v>
      </c>
      <c r="S112" s="200">
        <v>0.00029</v>
      </c>
      <c r="T112" s="201">
        <f>S112*H112</f>
        <v>0.19488</v>
      </c>
      <c r="AR112" s="22" t="s">
        <v>167</v>
      </c>
      <c r="AT112" s="22" t="s">
        <v>126</v>
      </c>
      <c r="AU112" s="22" t="s">
        <v>132</v>
      </c>
      <c r="AY112" s="22" t="s">
        <v>123</v>
      </c>
      <c r="BE112" s="202">
        <f>IF(N112="základní",J112,0)</f>
        <v>0</v>
      </c>
      <c r="BF112" s="202">
        <f>IF(N112="snížená",J112,0)</f>
        <v>0</v>
      </c>
      <c r="BG112" s="202">
        <f>IF(N112="zákl. přenesená",J112,0)</f>
        <v>0</v>
      </c>
      <c r="BH112" s="202">
        <f>IF(N112="sníž. přenesená",J112,0)</f>
        <v>0</v>
      </c>
      <c r="BI112" s="202">
        <f>IF(N112="nulová",J112,0)</f>
        <v>0</v>
      </c>
      <c r="BJ112" s="22" t="s">
        <v>132</v>
      </c>
      <c r="BK112" s="202">
        <f>ROUND(I112*H112,2)</f>
        <v>0</v>
      </c>
      <c r="BL112" s="22" t="s">
        <v>167</v>
      </c>
      <c r="BM112" s="22" t="s">
        <v>359</v>
      </c>
    </row>
    <row r="113" spans="2:51" s="11" customFormat="1" ht="13.5">
      <c r="B113" s="206"/>
      <c r="C113" s="207"/>
      <c r="D113" s="203" t="s">
        <v>136</v>
      </c>
      <c r="E113" s="208" t="s">
        <v>21</v>
      </c>
      <c r="F113" s="209" t="s">
        <v>360</v>
      </c>
      <c r="G113" s="207"/>
      <c r="H113" s="210">
        <v>672</v>
      </c>
      <c r="I113" s="211"/>
      <c r="J113" s="207"/>
      <c r="K113" s="207"/>
      <c r="L113" s="212"/>
      <c r="M113" s="213"/>
      <c r="N113" s="214"/>
      <c r="O113" s="214"/>
      <c r="P113" s="214"/>
      <c r="Q113" s="214"/>
      <c r="R113" s="214"/>
      <c r="S113" s="214"/>
      <c r="T113" s="215"/>
      <c r="AT113" s="216" t="s">
        <v>136</v>
      </c>
      <c r="AU113" s="216" t="s">
        <v>132</v>
      </c>
      <c r="AV113" s="11" t="s">
        <v>132</v>
      </c>
      <c r="AW113" s="11" t="s">
        <v>35</v>
      </c>
      <c r="AX113" s="11" t="s">
        <v>72</v>
      </c>
      <c r="AY113" s="216" t="s">
        <v>123</v>
      </c>
    </row>
    <row r="114" spans="2:51" s="12" customFormat="1" ht="13.5">
      <c r="B114" s="221"/>
      <c r="C114" s="222"/>
      <c r="D114" s="217" t="s">
        <v>136</v>
      </c>
      <c r="E114" s="223" t="s">
        <v>21</v>
      </c>
      <c r="F114" s="224" t="s">
        <v>171</v>
      </c>
      <c r="G114" s="222"/>
      <c r="H114" s="225">
        <v>672</v>
      </c>
      <c r="I114" s="226"/>
      <c r="J114" s="222"/>
      <c r="K114" s="222"/>
      <c r="L114" s="227"/>
      <c r="M114" s="228"/>
      <c r="N114" s="229"/>
      <c r="O114" s="229"/>
      <c r="P114" s="229"/>
      <c r="Q114" s="229"/>
      <c r="R114" s="229"/>
      <c r="S114" s="229"/>
      <c r="T114" s="230"/>
      <c r="AT114" s="231" t="s">
        <v>136</v>
      </c>
      <c r="AU114" s="231" t="s">
        <v>132</v>
      </c>
      <c r="AV114" s="12" t="s">
        <v>131</v>
      </c>
      <c r="AW114" s="12" t="s">
        <v>35</v>
      </c>
      <c r="AX114" s="12" t="s">
        <v>80</v>
      </c>
      <c r="AY114" s="231" t="s">
        <v>123</v>
      </c>
    </row>
    <row r="115" spans="2:65" s="1" customFormat="1" ht="28.9" customHeight="1">
      <c r="B115" s="39"/>
      <c r="C115" s="191" t="s">
        <v>187</v>
      </c>
      <c r="D115" s="191" t="s">
        <v>126</v>
      </c>
      <c r="E115" s="192" t="s">
        <v>296</v>
      </c>
      <c r="F115" s="193" t="s">
        <v>297</v>
      </c>
      <c r="G115" s="194" t="s">
        <v>166</v>
      </c>
      <c r="H115" s="195">
        <v>81</v>
      </c>
      <c r="I115" s="196"/>
      <c r="J115" s="197">
        <f>ROUND(I115*H115,2)</f>
        <v>0</v>
      </c>
      <c r="K115" s="193" t="s">
        <v>130</v>
      </c>
      <c r="L115" s="59"/>
      <c r="M115" s="198" t="s">
        <v>21</v>
      </c>
      <c r="N115" s="199" t="s">
        <v>44</v>
      </c>
      <c r="O115" s="40"/>
      <c r="P115" s="200">
        <f>O115*H115</f>
        <v>0</v>
      </c>
      <c r="Q115" s="200">
        <v>0.00066</v>
      </c>
      <c r="R115" s="200">
        <f>Q115*H115</f>
        <v>0.05346</v>
      </c>
      <c r="S115" s="200">
        <v>0</v>
      </c>
      <c r="T115" s="201">
        <f>S115*H115</f>
        <v>0</v>
      </c>
      <c r="AR115" s="22" t="s">
        <v>167</v>
      </c>
      <c r="AT115" s="22" t="s">
        <v>126</v>
      </c>
      <c r="AU115" s="22" t="s">
        <v>132</v>
      </c>
      <c r="AY115" s="22" t="s">
        <v>123</v>
      </c>
      <c r="BE115" s="202">
        <f>IF(N115="základní",J115,0)</f>
        <v>0</v>
      </c>
      <c r="BF115" s="202">
        <f>IF(N115="snížená",J115,0)</f>
        <v>0</v>
      </c>
      <c r="BG115" s="202">
        <f>IF(N115="zákl. přenesená",J115,0)</f>
        <v>0</v>
      </c>
      <c r="BH115" s="202">
        <f>IF(N115="sníž. přenesená",J115,0)</f>
        <v>0</v>
      </c>
      <c r="BI115" s="202">
        <f>IF(N115="nulová",J115,0)</f>
        <v>0</v>
      </c>
      <c r="BJ115" s="22" t="s">
        <v>132</v>
      </c>
      <c r="BK115" s="202">
        <f>ROUND(I115*H115,2)</f>
        <v>0</v>
      </c>
      <c r="BL115" s="22" t="s">
        <v>167</v>
      </c>
      <c r="BM115" s="22" t="s">
        <v>361</v>
      </c>
    </row>
    <row r="116" spans="2:47" s="1" customFormat="1" ht="40.5">
      <c r="B116" s="39"/>
      <c r="C116" s="61"/>
      <c r="D116" s="203" t="s">
        <v>134</v>
      </c>
      <c r="E116" s="61"/>
      <c r="F116" s="204" t="s">
        <v>181</v>
      </c>
      <c r="G116" s="61"/>
      <c r="H116" s="61"/>
      <c r="I116" s="161"/>
      <c r="J116" s="61"/>
      <c r="K116" s="61"/>
      <c r="L116" s="59"/>
      <c r="M116" s="205"/>
      <c r="N116" s="40"/>
      <c r="O116" s="40"/>
      <c r="P116" s="40"/>
      <c r="Q116" s="40"/>
      <c r="R116" s="40"/>
      <c r="S116" s="40"/>
      <c r="T116" s="76"/>
      <c r="AT116" s="22" t="s">
        <v>134</v>
      </c>
      <c r="AU116" s="22" t="s">
        <v>132</v>
      </c>
    </row>
    <row r="117" spans="2:51" s="11" customFormat="1" ht="13.5">
      <c r="B117" s="206"/>
      <c r="C117" s="207"/>
      <c r="D117" s="203" t="s">
        <v>136</v>
      </c>
      <c r="E117" s="208" t="s">
        <v>21</v>
      </c>
      <c r="F117" s="209" t="s">
        <v>362</v>
      </c>
      <c r="G117" s="207"/>
      <c r="H117" s="210">
        <v>81</v>
      </c>
      <c r="I117" s="211"/>
      <c r="J117" s="207"/>
      <c r="K117" s="207"/>
      <c r="L117" s="212"/>
      <c r="M117" s="213"/>
      <c r="N117" s="214"/>
      <c r="O117" s="214"/>
      <c r="P117" s="214"/>
      <c r="Q117" s="214"/>
      <c r="R117" s="214"/>
      <c r="S117" s="214"/>
      <c r="T117" s="215"/>
      <c r="AT117" s="216" t="s">
        <v>136</v>
      </c>
      <c r="AU117" s="216" t="s">
        <v>132</v>
      </c>
      <c r="AV117" s="11" t="s">
        <v>132</v>
      </c>
      <c r="AW117" s="11" t="s">
        <v>35</v>
      </c>
      <c r="AX117" s="11" t="s">
        <v>72</v>
      </c>
      <c r="AY117" s="216" t="s">
        <v>123</v>
      </c>
    </row>
    <row r="118" spans="2:51" s="12" customFormat="1" ht="13.5">
      <c r="B118" s="221"/>
      <c r="C118" s="222"/>
      <c r="D118" s="217" t="s">
        <v>136</v>
      </c>
      <c r="E118" s="223" t="s">
        <v>21</v>
      </c>
      <c r="F118" s="224" t="s">
        <v>171</v>
      </c>
      <c r="G118" s="222"/>
      <c r="H118" s="225">
        <v>81</v>
      </c>
      <c r="I118" s="226"/>
      <c r="J118" s="222"/>
      <c r="K118" s="222"/>
      <c r="L118" s="227"/>
      <c r="M118" s="228"/>
      <c r="N118" s="229"/>
      <c r="O118" s="229"/>
      <c r="P118" s="229"/>
      <c r="Q118" s="229"/>
      <c r="R118" s="229"/>
      <c r="S118" s="229"/>
      <c r="T118" s="230"/>
      <c r="AT118" s="231" t="s">
        <v>136</v>
      </c>
      <c r="AU118" s="231" t="s">
        <v>132</v>
      </c>
      <c r="AV118" s="12" t="s">
        <v>131</v>
      </c>
      <c r="AW118" s="12" t="s">
        <v>35</v>
      </c>
      <c r="AX118" s="12" t="s">
        <v>80</v>
      </c>
      <c r="AY118" s="231" t="s">
        <v>123</v>
      </c>
    </row>
    <row r="119" spans="2:65" s="1" customFormat="1" ht="28.9" customHeight="1">
      <c r="B119" s="39"/>
      <c r="C119" s="191" t="s">
        <v>192</v>
      </c>
      <c r="D119" s="191" t="s">
        <v>126</v>
      </c>
      <c r="E119" s="192" t="s">
        <v>178</v>
      </c>
      <c r="F119" s="193" t="s">
        <v>179</v>
      </c>
      <c r="G119" s="194" t="s">
        <v>166</v>
      </c>
      <c r="H119" s="195">
        <v>224</v>
      </c>
      <c r="I119" s="196"/>
      <c r="J119" s="197">
        <f>ROUND(I119*H119,2)</f>
        <v>0</v>
      </c>
      <c r="K119" s="193" t="s">
        <v>130</v>
      </c>
      <c r="L119" s="59"/>
      <c r="M119" s="198" t="s">
        <v>21</v>
      </c>
      <c r="N119" s="199" t="s">
        <v>44</v>
      </c>
      <c r="O119" s="40"/>
      <c r="P119" s="200">
        <f>O119*H119</f>
        <v>0</v>
      </c>
      <c r="Q119" s="200">
        <v>0.00119</v>
      </c>
      <c r="R119" s="200">
        <f>Q119*H119</f>
        <v>0.26656</v>
      </c>
      <c r="S119" s="200">
        <v>0</v>
      </c>
      <c r="T119" s="201">
        <f>S119*H119</f>
        <v>0</v>
      </c>
      <c r="AR119" s="22" t="s">
        <v>167</v>
      </c>
      <c r="AT119" s="22" t="s">
        <v>126</v>
      </c>
      <c r="AU119" s="22" t="s">
        <v>132</v>
      </c>
      <c r="AY119" s="22" t="s">
        <v>123</v>
      </c>
      <c r="BE119" s="202">
        <f>IF(N119="základní",J119,0)</f>
        <v>0</v>
      </c>
      <c r="BF119" s="202">
        <f>IF(N119="snížená",J119,0)</f>
        <v>0</v>
      </c>
      <c r="BG119" s="202">
        <f>IF(N119="zákl. přenesená",J119,0)</f>
        <v>0</v>
      </c>
      <c r="BH119" s="202">
        <f>IF(N119="sníž. přenesená",J119,0)</f>
        <v>0</v>
      </c>
      <c r="BI119" s="202">
        <f>IF(N119="nulová",J119,0)</f>
        <v>0</v>
      </c>
      <c r="BJ119" s="22" t="s">
        <v>132</v>
      </c>
      <c r="BK119" s="202">
        <f>ROUND(I119*H119,2)</f>
        <v>0</v>
      </c>
      <c r="BL119" s="22" t="s">
        <v>167</v>
      </c>
      <c r="BM119" s="22" t="s">
        <v>363</v>
      </c>
    </row>
    <row r="120" spans="2:47" s="1" customFormat="1" ht="40.5">
      <c r="B120" s="39"/>
      <c r="C120" s="61"/>
      <c r="D120" s="203" t="s">
        <v>134</v>
      </c>
      <c r="E120" s="61"/>
      <c r="F120" s="204" t="s">
        <v>181</v>
      </c>
      <c r="G120" s="61"/>
      <c r="H120" s="61"/>
      <c r="I120" s="161"/>
      <c r="J120" s="61"/>
      <c r="K120" s="61"/>
      <c r="L120" s="59"/>
      <c r="M120" s="205"/>
      <c r="N120" s="40"/>
      <c r="O120" s="40"/>
      <c r="P120" s="40"/>
      <c r="Q120" s="40"/>
      <c r="R120" s="40"/>
      <c r="S120" s="40"/>
      <c r="T120" s="76"/>
      <c r="AT120" s="22" t="s">
        <v>134</v>
      </c>
      <c r="AU120" s="22" t="s">
        <v>132</v>
      </c>
    </row>
    <row r="121" spans="2:51" s="11" customFormat="1" ht="13.5">
      <c r="B121" s="206"/>
      <c r="C121" s="207"/>
      <c r="D121" s="203" t="s">
        <v>136</v>
      </c>
      <c r="E121" s="208" t="s">
        <v>21</v>
      </c>
      <c r="F121" s="209" t="s">
        <v>364</v>
      </c>
      <c r="G121" s="207"/>
      <c r="H121" s="210">
        <v>224</v>
      </c>
      <c r="I121" s="211"/>
      <c r="J121" s="207"/>
      <c r="K121" s="207"/>
      <c r="L121" s="212"/>
      <c r="M121" s="213"/>
      <c r="N121" s="214"/>
      <c r="O121" s="214"/>
      <c r="P121" s="214"/>
      <c r="Q121" s="214"/>
      <c r="R121" s="214"/>
      <c r="S121" s="214"/>
      <c r="T121" s="215"/>
      <c r="AT121" s="216" t="s">
        <v>136</v>
      </c>
      <c r="AU121" s="216" t="s">
        <v>132</v>
      </c>
      <c r="AV121" s="11" t="s">
        <v>132</v>
      </c>
      <c r="AW121" s="11" t="s">
        <v>35</v>
      </c>
      <c r="AX121" s="11" t="s">
        <v>72</v>
      </c>
      <c r="AY121" s="216" t="s">
        <v>123</v>
      </c>
    </row>
    <row r="122" spans="2:51" s="12" customFormat="1" ht="13.5">
      <c r="B122" s="221"/>
      <c r="C122" s="222"/>
      <c r="D122" s="217" t="s">
        <v>136</v>
      </c>
      <c r="E122" s="223" t="s">
        <v>21</v>
      </c>
      <c r="F122" s="224" t="s">
        <v>171</v>
      </c>
      <c r="G122" s="222"/>
      <c r="H122" s="225">
        <v>224</v>
      </c>
      <c r="I122" s="226"/>
      <c r="J122" s="222"/>
      <c r="K122" s="222"/>
      <c r="L122" s="227"/>
      <c r="M122" s="228"/>
      <c r="N122" s="229"/>
      <c r="O122" s="229"/>
      <c r="P122" s="229"/>
      <c r="Q122" s="229"/>
      <c r="R122" s="229"/>
      <c r="S122" s="229"/>
      <c r="T122" s="230"/>
      <c r="AT122" s="231" t="s">
        <v>136</v>
      </c>
      <c r="AU122" s="231" t="s">
        <v>132</v>
      </c>
      <c r="AV122" s="12" t="s">
        <v>131</v>
      </c>
      <c r="AW122" s="12" t="s">
        <v>35</v>
      </c>
      <c r="AX122" s="12" t="s">
        <v>80</v>
      </c>
      <c r="AY122" s="231" t="s">
        <v>123</v>
      </c>
    </row>
    <row r="123" spans="2:65" s="1" customFormat="1" ht="28.9" customHeight="1">
      <c r="B123" s="39"/>
      <c r="C123" s="191" t="s">
        <v>197</v>
      </c>
      <c r="D123" s="191" t="s">
        <v>126</v>
      </c>
      <c r="E123" s="192" t="s">
        <v>193</v>
      </c>
      <c r="F123" s="193" t="s">
        <v>194</v>
      </c>
      <c r="G123" s="194" t="s">
        <v>166</v>
      </c>
      <c r="H123" s="195">
        <v>292</v>
      </c>
      <c r="I123" s="196"/>
      <c r="J123" s="197">
        <f>ROUND(I123*H123,2)</f>
        <v>0</v>
      </c>
      <c r="K123" s="193" t="s">
        <v>130</v>
      </c>
      <c r="L123" s="59"/>
      <c r="M123" s="198" t="s">
        <v>21</v>
      </c>
      <c r="N123" s="199" t="s">
        <v>44</v>
      </c>
      <c r="O123" s="40"/>
      <c r="P123" s="200">
        <f>O123*H123</f>
        <v>0</v>
      </c>
      <c r="Q123" s="200">
        <v>0.00078</v>
      </c>
      <c r="R123" s="200">
        <f>Q123*H123</f>
        <v>0.22776</v>
      </c>
      <c r="S123" s="200">
        <v>0</v>
      </c>
      <c r="T123" s="201">
        <f>S123*H123</f>
        <v>0</v>
      </c>
      <c r="AR123" s="22" t="s">
        <v>167</v>
      </c>
      <c r="AT123" s="22" t="s">
        <v>126</v>
      </c>
      <c r="AU123" s="22" t="s">
        <v>132</v>
      </c>
      <c r="AY123" s="22" t="s">
        <v>123</v>
      </c>
      <c r="BE123" s="202">
        <f>IF(N123="základní",J123,0)</f>
        <v>0</v>
      </c>
      <c r="BF123" s="202">
        <f>IF(N123="snížená",J123,0)</f>
        <v>0</v>
      </c>
      <c r="BG123" s="202">
        <f>IF(N123="zákl. přenesená",J123,0)</f>
        <v>0</v>
      </c>
      <c r="BH123" s="202">
        <f>IF(N123="sníž. přenesená",J123,0)</f>
        <v>0</v>
      </c>
      <c r="BI123" s="202">
        <f>IF(N123="nulová",J123,0)</f>
        <v>0</v>
      </c>
      <c r="BJ123" s="22" t="s">
        <v>132</v>
      </c>
      <c r="BK123" s="202">
        <f>ROUND(I123*H123,2)</f>
        <v>0</v>
      </c>
      <c r="BL123" s="22" t="s">
        <v>167</v>
      </c>
      <c r="BM123" s="22" t="s">
        <v>365</v>
      </c>
    </row>
    <row r="124" spans="2:47" s="1" customFormat="1" ht="40.5">
      <c r="B124" s="39"/>
      <c r="C124" s="61"/>
      <c r="D124" s="203" t="s">
        <v>134</v>
      </c>
      <c r="E124" s="61"/>
      <c r="F124" s="204" t="s">
        <v>181</v>
      </c>
      <c r="G124" s="61"/>
      <c r="H124" s="61"/>
      <c r="I124" s="161"/>
      <c r="J124" s="61"/>
      <c r="K124" s="61"/>
      <c r="L124" s="59"/>
      <c r="M124" s="205"/>
      <c r="N124" s="40"/>
      <c r="O124" s="40"/>
      <c r="P124" s="40"/>
      <c r="Q124" s="40"/>
      <c r="R124" s="40"/>
      <c r="S124" s="40"/>
      <c r="T124" s="76"/>
      <c r="AT124" s="22" t="s">
        <v>134</v>
      </c>
      <c r="AU124" s="22" t="s">
        <v>132</v>
      </c>
    </row>
    <row r="125" spans="2:51" s="11" customFormat="1" ht="13.5">
      <c r="B125" s="206"/>
      <c r="C125" s="207"/>
      <c r="D125" s="203" t="s">
        <v>136</v>
      </c>
      <c r="E125" s="208" t="s">
        <v>21</v>
      </c>
      <c r="F125" s="209" t="s">
        <v>366</v>
      </c>
      <c r="G125" s="207"/>
      <c r="H125" s="210">
        <v>224</v>
      </c>
      <c r="I125" s="211"/>
      <c r="J125" s="207"/>
      <c r="K125" s="207"/>
      <c r="L125" s="212"/>
      <c r="M125" s="213"/>
      <c r="N125" s="214"/>
      <c r="O125" s="214"/>
      <c r="P125" s="214"/>
      <c r="Q125" s="214"/>
      <c r="R125" s="214"/>
      <c r="S125" s="214"/>
      <c r="T125" s="215"/>
      <c r="AT125" s="216" t="s">
        <v>136</v>
      </c>
      <c r="AU125" s="216" t="s">
        <v>132</v>
      </c>
      <c r="AV125" s="11" t="s">
        <v>132</v>
      </c>
      <c r="AW125" s="11" t="s">
        <v>35</v>
      </c>
      <c r="AX125" s="11" t="s">
        <v>72</v>
      </c>
      <c r="AY125" s="216" t="s">
        <v>123</v>
      </c>
    </row>
    <row r="126" spans="2:51" s="11" customFormat="1" ht="13.5">
      <c r="B126" s="206"/>
      <c r="C126" s="207"/>
      <c r="D126" s="203" t="s">
        <v>136</v>
      </c>
      <c r="E126" s="208" t="s">
        <v>21</v>
      </c>
      <c r="F126" s="209" t="s">
        <v>367</v>
      </c>
      <c r="G126" s="207"/>
      <c r="H126" s="210">
        <v>68</v>
      </c>
      <c r="I126" s="211"/>
      <c r="J126" s="207"/>
      <c r="K126" s="207"/>
      <c r="L126" s="212"/>
      <c r="M126" s="213"/>
      <c r="N126" s="214"/>
      <c r="O126" s="214"/>
      <c r="P126" s="214"/>
      <c r="Q126" s="214"/>
      <c r="R126" s="214"/>
      <c r="S126" s="214"/>
      <c r="T126" s="215"/>
      <c r="AT126" s="216" t="s">
        <v>136</v>
      </c>
      <c r="AU126" s="216" t="s">
        <v>132</v>
      </c>
      <c r="AV126" s="11" t="s">
        <v>132</v>
      </c>
      <c r="AW126" s="11" t="s">
        <v>35</v>
      </c>
      <c r="AX126" s="11" t="s">
        <v>72</v>
      </c>
      <c r="AY126" s="216" t="s">
        <v>123</v>
      </c>
    </row>
    <row r="127" spans="2:51" s="12" customFormat="1" ht="13.5">
      <c r="B127" s="221"/>
      <c r="C127" s="222"/>
      <c r="D127" s="217" t="s">
        <v>136</v>
      </c>
      <c r="E127" s="223" t="s">
        <v>21</v>
      </c>
      <c r="F127" s="224" t="s">
        <v>171</v>
      </c>
      <c r="G127" s="222"/>
      <c r="H127" s="225">
        <v>292</v>
      </c>
      <c r="I127" s="226"/>
      <c r="J127" s="222"/>
      <c r="K127" s="222"/>
      <c r="L127" s="227"/>
      <c r="M127" s="228"/>
      <c r="N127" s="229"/>
      <c r="O127" s="229"/>
      <c r="P127" s="229"/>
      <c r="Q127" s="229"/>
      <c r="R127" s="229"/>
      <c r="S127" s="229"/>
      <c r="T127" s="230"/>
      <c r="AT127" s="231" t="s">
        <v>136</v>
      </c>
      <c r="AU127" s="231" t="s">
        <v>132</v>
      </c>
      <c r="AV127" s="12" t="s">
        <v>131</v>
      </c>
      <c r="AW127" s="12" t="s">
        <v>35</v>
      </c>
      <c r="AX127" s="12" t="s">
        <v>80</v>
      </c>
      <c r="AY127" s="231" t="s">
        <v>123</v>
      </c>
    </row>
    <row r="128" spans="2:65" s="1" customFormat="1" ht="28.9" customHeight="1">
      <c r="B128" s="39"/>
      <c r="C128" s="191" t="s">
        <v>202</v>
      </c>
      <c r="D128" s="191" t="s">
        <v>126</v>
      </c>
      <c r="E128" s="192" t="s">
        <v>203</v>
      </c>
      <c r="F128" s="193" t="s">
        <v>204</v>
      </c>
      <c r="G128" s="194" t="s">
        <v>166</v>
      </c>
      <c r="H128" s="195">
        <v>224</v>
      </c>
      <c r="I128" s="196"/>
      <c r="J128" s="197">
        <f>ROUND(I128*H128,2)</f>
        <v>0</v>
      </c>
      <c r="K128" s="193" t="s">
        <v>130</v>
      </c>
      <c r="L128" s="59"/>
      <c r="M128" s="198" t="s">
        <v>21</v>
      </c>
      <c r="N128" s="199" t="s">
        <v>44</v>
      </c>
      <c r="O128" s="40"/>
      <c r="P128" s="200">
        <f>O128*H128</f>
        <v>0</v>
      </c>
      <c r="Q128" s="200">
        <v>0.00125</v>
      </c>
      <c r="R128" s="200">
        <f>Q128*H128</f>
        <v>0.28</v>
      </c>
      <c r="S128" s="200">
        <v>0</v>
      </c>
      <c r="T128" s="201">
        <f>S128*H128</f>
        <v>0</v>
      </c>
      <c r="AR128" s="22" t="s">
        <v>167</v>
      </c>
      <c r="AT128" s="22" t="s">
        <v>126</v>
      </c>
      <c r="AU128" s="22" t="s">
        <v>132</v>
      </c>
      <c r="AY128" s="22" t="s">
        <v>123</v>
      </c>
      <c r="BE128" s="202">
        <f>IF(N128="základní",J128,0)</f>
        <v>0</v>
      </c>
      <c r="BF128" s="202">
        <f>IF(N128="snížená",J128,0)</f>
        <v>0</v>
      </c>
      <c r="BG128" s="202">
        <f>IF(N128="zákl. přenesená",J128,0)</f>
        <v>0</v>
      </c>
      <c r="BH128" s="202">
        <f>IF(N128="sníž. přenesená",J128,0)</f>
        <v>0</v>
      </c>
      <c r="BI128" s="202">
        <f>IF(N128="nulová",J128,0)</f>
        <v>0</v>
      </c>
      <c r="BJ128" s="22" t="s">
        <v>132</v>
      </c>
      <c r="BK128" s="202">
        <f>ROUND(I128*H128,2)</f>
        <v>0</v>
      </c>
      <c r="BL128" s="22" t="s">
        <v>167</v>
      </c>
      <c r="BM128" s="22" t="s">
        <v>368</v>
      </c>
    </row>
    <row r="129" spans="2:47" s="1" customFormat="1" ht="40.5">
      <c r="B129" s="39"/>
      <c r="C129" s="61"/>
      <c r="D129" s="203" t="s">
        <v>134</v>
      </c>
      <c r="E129" s="61"/>
      <c r="F129" s="204" t="s">
        <v>181</v>
      </c>
      <c r="G129" s="61"/>
      <c r="H129" s="61"/>
      <c r="I129" s="161"/>
      <c r="J129" s="61"/>
      <c r="K129" s="61"/>
      <c r="L129" s="59"/>
      <c r="M129" s="205"/>
      <c r="N129" s="40"/>
      <c r="O129" s="40"/>
      <c r="P129" s="40"/>
      <c r="Q129" s="40"/>
      <c r="R129" s="40"/>
      <c r="S129" s="40"/>
      <c r="T129" s="76"/>
      <c r="AT129" s="22" t="s">
        <v>134</v>
      </c>
      <c r="AU129" s="22" t="s">
        <v>132</v>
      </c>
    </row>
    <row r="130" spans="2:51" s="11" customFormat="1" ht="13.5">
      <c r="B130" s="206"/>
      <c r="C130" s="207"/>
      <c r="D130" s="203" t="s">
        <v>136</v>
      </c>
      <c r="E130" s="208" t="s">
        <v>21</v>
      </c>
      <c r="F130" s="209" t="s">
        <v>369</v>
      </c>
      <c r="G130" s="207"/>
      <c r="H130" s="210">
        <v>224</v>
      </c>
      <c r="I130" s="211"/>
      <c r="J130" s="207"/>
      <c r="K130" s="207"/>
      <c r="L130" s="212"/>
      <c r="M130" s="213"/>
      <c r="N130" s="214"/>
      <c r="O130" s="214"/>
      <c r="P130" s="214"/>
      <c r="Q130" s="214"/>
      <c r="R130" s="214"/>
      <c r="S130" s="214"/>
      <c r="T130" s="215"/>
      <c r="AT130" s="216" t="s">
        <v>136</v>
      </c>
      <c r="AU130" s="216" t="s">
        <v>132</v>
      </c>
      <c r="AV130" s="11" t="s">
        <v>132</v>
      </c>
      <c r="AW130" s="11" t="s">
        <v>35</v>
      </c>
      <c r="AX130" s="11" t="s">
        <v>72</v>
      </c>
      <c r="AY130" s="216" t="s">
        <v>123</v>
      </c>
    </row>
    <row r="131" spans="2:51" s="12" customFormat="1" ht="13.5">
      <c r="B131" s="221"/>
      <c r="C131" s="222"/>
      <c r="D131" s="217" t="s">
        <v>136</v>
      </c>
      <c r="E131" s="223" t="s">
        <v>21</v>
      </c>
      <c r="F131" s="224" t="s">
        <v>171</v>
      </c>
      <c r="G131" s="222"/>
      <c r="H131" s="225">
        <v>224</v>
      </c>
      <c r="I131" s="226"/>
      <c r="J131" s="222"/>
      <c r="K131" s="222"/>
      <c r="L131" s="227"/>
      <c r="M131" s="228"/>
      <c r="N131" s="229"/>
      <c r="O131" s="229"/>
      <c r="P131" s="229"/>
      <c r="Q131" s="229"/>
      <c r="R131" s="229"/>
      <c r="S131" s="229"/>
      <c r="T131" s="230"/>
      <c r="AT131" s="231" t="s">
        <v>136</v>
      </c>
      <c r="AU131" s="231" t="s">
        <v>132</v>
      </c>
      <c r="AV131" s="12" t="s">
        <v>131</v>
      </c>
      <c r="AW131" s="12" t="s">
        <v>35</v>
      </c>
      <c r="AX131" s="12" t="s">
        <v>80</v>
      </c>
      <c r="AY131" s="231" t="s">
        <v>123</v>
      </c>
    </row>
    <row r="132" spans="2:65" s="1" customFormat="1" ht="28.9" customHeight="1">
      <c r="B132" s="39"/>
      <c r="C132" s="191" t="s">
        <v>207</v>
      </c>
      <c r="D132" s="191" t="s">
        <v>126</v>
      </c>
      <c r="E132" s="192" t="s">
        <v>214</v>
      </c>
      <c r="F132" s="193" t="s">
        <v>215</v>
      </c>
      <c r="G132" s="194" t="s">
        <v>216</v>
      </c>
      <c r="H132" s="195">
        <v>16</v>
      </c>
      <c r="I132" s="196"/>
      <c r="J132" s="197">
        <f>ROUND(I132*H132,2)</f>
        <v>0</v>
      </c>
      <c r="K132" s="193" t="s">
        <v>130</v>
      </c>
      <c r="L132" s="59"/>
      <c r="M132" s="198" t="s">
        <v>21</v>
      </c>
      <c r="N132" s="199" t="s">
        <v>44</v>
      </c>
      <c r="O132" s="40"/>
      <c r="P132" s="200">
        <f>O132*H132</f>
        <v>0</v>
      </c>
      <c r="Q132" s="200">
        <v>0.00081</v>
      </c>
      <c r="R132" s="200">
        <f>Q132*H132</f>
        <v>0.01296</v>
      </c>
      <c r="S132" s="200">
        <v>0</v>
      </c>
      <c r="T132" s="201">
        <f>S132*H132</f>
        <v>0</v>
      </c>
      <c r="AR132" s="22" t="s">
        <v>167</v>
      </c>
      <c r="AT132" s="22" t="s">
        <v>126</v>
      </c>
      <c r="AU132" s="22" t="s">
        <v>132</v>
      </c>
      <c r="AY132" s="22" t="s">
        <v>123</v>
      </c>
      <c r="BE132" s="202">
        <f>IF(N132="základní",J132,0)</f>
        <v>0</v>
      </c>
      <c r="BF132" s="202">
        <f>IF(N132="snížená",J132,0)</f>
        <v>0</v>
      </c>
      <c r="BG132" s="202">
        <f>IF(N132="zákl. přenesená",J132,0)</f>
        <v>0</v>
      </c>
      <c r="BH132" s="202">
        <f>IF(N132="sníž. přenesená",J132,0)</f>
        <v>0</v>
      </c>
      <c r="BI132" s="202">
        <f>IF(N132="nulová",J132,0)</f>
        <v>0</v>
      </c>
      <c r="BJ132" s="22" t="s">
        <v>132</v>
      </c>
      <c r="BK132" s="202">
        <f>ROUND(I132*H132,2)</f>
        <v>0</v>
      </c>
      <c r="BL132" s="22" t="s">
        <v>167</v>
      </c>
      <c r="BM132" s="22" t="s">
        <v>370</v>
      </c>
    </row>
    <row r="133" spans="2:47" s="1" customFormat="1" ht="40.5">
      <c r="B133" s="39"/>
      <c r="C133" s="61"/>
      <c r="D133" s="203" t="s">
        <v>134</v>
      </c>
      <c r="E133" s="61"/>
      <c r="F133" s="204" t="s">
        <v>181</v>
      </c>
      <c r="G133" s="61"/>
      <c r="H133" s="61"/>
      <c r="I133" s="161"/>
      <c r="J133" s="61"/>
      <c r="K133" s="61"/>
      <c r="L133" s="59"/>
      <c r="M133" s="205"/>
      <c r="N133" s="40"/>
      <c r="O133" s="40"/>
      <c r="P133" s="40"/>
      <c r="Q133" s="40"/>
      <c r="R133" s="40"/>
      <c r="S133" s="40"/>
      <c r="T133" s="76"/>
      <c r="AT133" s="22" t="s">
        <v>134</v>
      </c>
      <c r="AU133" s="22" t="s">
        <v>132</v>
      </c>
    </row>
    <row r="134" spans="2:51" s="11" customFormat="1" ht="13.5">
      <c r="B134" s="206"/>
      <c r="C134" s="207"/>
      <c r="D134" s="217" t="s">
        <v>136</v>
      </c>
      <c r="E134" s="232" t="s">
        <v>21</v>
      </c>
      <c r="F134" s="219" t="s">
        <v>167</v>
      </c>
      <c r="G134" s="207"/>
      <c r="H134" s="220">
        <v>16</v>
      </c>
      <c r="I134" s="211"/>
      <c r="J134" s="207"/>
      <c r="K134" s="207"/>
      <c r="L134" s="212"/>
      <c r="M134" s="213"/>
      <c r="N134" s="214"/>
      <c r="O134" s="214"/>
      <c r="P134" s="214"/>
      <c r="Q134" s="214"/>
      <c r="R134" s="214"/>
      <c r="S134" s="214"/>
      <c r="T134" s="215"/>
      <c r="AT134" s="216" t="s">
        <v>136</v>
      </c>
      <c r="AU134" s="216" t="s">
        <v>132</v>
      </c>
      <c r="AV134" s="11" t="s">
        <v>132</v>
      </c>
      <c r="AW134" s="11" t="s">
        <v>35</v>
      </c>
      <c r="AX134" s="11" t="s">
        <v>80</v>
      </c>
      <c r="AY134" s="216" t="s">
        <v>123</v>
      </c>
    </row>
    <row r="135" spans="2:65" s="1" customFormat="1" ht="28.9" customHeight="1">
      <c r="B135" s="39"/>
      <c r="C135" s="191" t="s">
        <v>10</v>
      </c>
      <c r="D135" s="191" t="s">
        <v>126</v>
      </c>
      <c r="E135" s="192" t="s">
        <v>371</v>
      </c>
      <c r="F135" s="193" t="s">
        <v>372</v>
      </c>
      <c r="G135" s="194" t="s">
        <v>216</v>
      </c>
      <c r="H135" s="195">
        <v>32</v>
      </c>
      <c r="I135" s="196"/>
      <c r="J135" s="197">
        <f>ROUND(I135*H135,2)</f>
        <v>0</v>
      </c>
      <c r="K135" s="193" t="s">
        <v>130</v>
      </c>
      <c r="L135" s="59"/>
      <c r="M135" s="198" t="s">
        <v>21</v>
      </c>
      <c r="N135" s="199" t="s">
        <v>44</v>
      </c>
      <c r="O135" s="40"/>
      <c r="P135" s="200">
        <f>O135*H135</f>
        <v>0</v>
      </c>
      <c r="Q135" s="200">
        <v>0.00145</v>
      </c>
      <c r="R135" s="200">
        <f>Q135*H135</f>
        <v>0.0464</v>
      </c>
      <c r="S135" s="200">
        <v>0</v>
      </c>
      <c r="T135" s="201">
        <f>S135*H135</f>
        <v>0</v>
      </c>
      <c r="AR135" s="22" t="s">
        <v>167</v>
      </c>
      <c r="AT135" s="22" t="s">
        <v>126</v>
      </c>
      <c r="AU135" s="22" t="s">
        <v>132</v>
      </c>
      <c r="AY135" s="22" t="s">
        <v>123</v>
      </c>
      <c r="BE135" s="202">
        <f>IF(N135="základní",J135,0)</f>
        <v>0</v>
      </c>
      <c r="BF135" s="202">
        <f>IF(N135="snížená",J135,0)</f>
        <v>0</v>
      </c>
      <c r="BG135" s="202">
        <f>IF(N135="zákl. přenesená",J135,0)</f>
        <v>0</v>
      </c>
      <c r="BH135" s="202">
        <f>IF(N135="sníž. přenesená",J135,0)</f>
        <v>0</v>
      </c>
      <c r="BI135" s="202">
        <f>IF(N135="nulová",J135,0)</f>
        <v>0</v>
      </c>
      <c r="BJ135" s="22" t="s">
        <v>132</v>
      </c>
      <c r="BK135" s="202">
        <f>ROUND(I135*H135,2)</f>
        <v>0</v>
      </c>
      <c r="BL135" s="22" t="s">
        <v>167</v>
      </c>
      <c r="BM135" s="22" t="s">
        <v>373</v>
      </c>
    </row>
    <row r="136" spans="2:47" s="1" customFormat="1" ht="40.5">
      <c r="B136" s="39"/>
      <c r="C136" s="61"/>
      <c r="D136" s="203" t="s">
        <v>134</v>
      </c>
      <c r="E136" s="61"/>
      <c r="F136" s="204" t="s">
        <v>181</v>
      </c>
      <c r="G136" s="61"/>
      <c r="H136" s="61"/>
      <c r="I136" s="161"/>
      <c r="J136" s="61"/>
      <c r="K136" s="61"/>
      <c r="L136" s="59"/>
      <c r="M136" s="205"/>
      <c r="N136" s="40"/>
      <c r="O136" s="40"/>
      <c r="P136" s="40"/>
      <c r="Q136" s="40"/>
      <c r="R136" s="40"/>
      <c r="S136" s="40"/>
      <c r="T136" s="76"/>
      <c r="AT136" s="22" t="s">
        <v>134</v>
      </c>
      <c r="AU136" s="22" t="s">
        <v>132</v>
      </c>
    </row>
    <row r="137" spans="2:51" s="11" customFormat="1" ht="13.5">
      <c r="B137" s="206"/>
      <c r="C137" s="207"/>
      <c r="D137" s="217" t="s">
        <v>136</v>
      </c>
      <c r="E137" s="232" t="s">
        <v>21</v>
      </c>
      <c r="F137" s="219" t="s">
        <v>260</v>
      </c>
      <c r="G137" s="207"/>
      <c r="H137" s="220">
        <v>32</v>
      </c>
      <c r="I137" s="211"/>
      <c r="J137" s="207"/>
      <c r="K137" s="207"/>
      <c r="L137" s="212"/>
      <c r="M137" s="213"/>
      <c r="N137" s="214"/>
      <c r="O137" s="214"/>
      <c r="P137" s="214"/>
      <c r="Q137" s="214"/>
      <c r="R137" s="214"/>
      <c r="S137" s="214"/>
      <c r="T137" s="215"/>
      <c r="AT137" s="216" t="s">
        <v>136</v>
      </c>
      <c r="AU137" s="216" t="s">
        <v>132</v>
      </c>
      <c r="AV137" s="11" t="s">
        <v>132</v>
      </c>
      <c r="AW137" s="11" t="s">
        <v>35</v>
      </c>
      <c r="AX137" s="11" t="s">
        <v>80</v>
      </c>
      <c r="AY137" s="216" t="s">
        <v>123</v>
      </c>
    </row>
    <row r="138" spans="2:65" s="1" customFormat="1" ht="20.45" customHeight="1">
      <c r="B138" s="39"/>
      <c r="C138" s="191" t="s">
        <v>167</v>
      </c>
      <c r="D138" s="191" t="s">
        <v>126</v>
      </c>
      <c r="E138" s="192" t="s">
        <v>374</v>
      </c>
      <c r="F138" s="193" t="s">
        <v>375</v>
      </c>
      <c r="G138" s="194" t="s">
        <v>216</v>
      </c>
      <c r="H138" s="195">
        <v>112</v>
      </c>
      <c r="I138" s="196"/>
      <c r="J138" s="197">
        <f>ROUND(I138*H138,2)</f>
        <v>0</v>
      </c>
      <c r="K138" s="193" t="s">
        <v>130</v>
      </c>
      <c r="L138" s="59"/>
      <c r="M138" s="198" t="s">
        <v>21</v>
      </c>
      <c r="N138" s="199" t="s">
        <v>44</v>
      </c>
      <c r="O138" s="40"/>
      <c r="P138" s="200">
        <f>O138*H138</f>
        <v>0</v>
      </c>
      <c r="Q138" s="200">
        <v>8E-05</v>
      </c>
      <c r="R138" s="200">
        <f>Q138*H138</f>
        <v>0.008960000000000001</v>
      </c>
      <c r="S138" s="200">
        <v>0</v>
      </c>
      <c r="T138" s="201">
        <f>S138*H138</f>
        <v>0</v>
      </c>
      <c r="AR138" s="22" t="s">
        <v>167</v>
      </c>
      <c r="AT138" s="22" t="s">
        <v>126</v>
      </c>
      <c r="AU138" s="22" t="s">
        <v>132</v>
      </c>
      <c r="AY138" s="22" t="s">
        <v>123</v>
      </c>
      <c r="BE138" s="202">
        <f>IF(N138="základní",J138,0)</f>
        <v>0</v>
      </c>
      <c r="BF138" s="202">
        <f>IF(N138="snížená",J138,0)</f>
        <v>0</v>
      </c>
      <c r="BG138" s="202">
        <f>IF(N138="zákl. přenesená",J138,0)</f>
        <v>0</v>
      </c>
      <c r="BH138" s="202">
        <f>IF(N138="sníž. přenesená",J138,0)</f>
        <v>0</v>
      </c>
      <c r="BI138" s="202">
        <f>IF(N138="nulová",J138,0)</f>
        <v>0</v>
      </c>
      <c r="BJ138" s="22" t="s">
        <v>132</v>
      </c>
      <c r="BK138" s="202">
        <f>ROUND(I138*H138,2)</f>
        <v>0</v>
      </c>
      <c r="BL138" s="22" t="s">
        <v>167</v>
      </c>
      <c r="BM138" s="22" t="s">
        <v>376</v>
      </c>
    </row>
    <row r="139" spans="2:47" s="1" customFormat="1" ht="40.5">
      <c r="B139" s="39"/>
      <c r="C139" s="61"/>
      <c r="D139" s="203" t="s">
        <v>134</v>
      </c>
      <c r="E139" s="61"/>
      <c r="F139" s="204" t="s">
        <v>223</v>
      </c>
      <c r="G139" s="61"/>
      <c r="H139" s="61"/>
      <c r="I139" s="161"/>
      <c r="J139" s="61"/>
      <c r="K139" s="61"/>
      <c r="L139" s="59"/>
      <c r="M139" s="205"/>
      <c r="N139" s="40"/>
      <c r="O139" s="40"/>
      <c r="P139" s="40"/>
      <c r="Q139" s="40"/>
      <c r="R139" s="40"/>
      <c r="S139" s="40"/>
      <c r="T139" s="76"/>
      <c r="AT139" s="22" t="s">
        <v>134</v>
      </c>
      <c r="AU139" s="22" t="s">
        <v>132</v>
      </c>
    </row>
    <row r="140" spans="2:51" s="11" customFormat="1" ht="13.5">
      <c r="B140" s="206"/>
      <c r="C140" s="207"/>
      <c r="D140" s="217" t="s">
        <v>136</v>
      </c>
      <c r="E140" s="232" t="s">
        <v>21</v>
      </c>
      <c r="F140" s="219" t="s">
        <v>377</v>
      </c>
      <c r="G140" s="207"/>
      <c r="H140" s="220">
        <v>112</v>
      </c>
      <c r="I140" s="211"/>
      <c r="J140" s="207"/>
      <c r="K140" s="207"/>
      <c r="L140" s="212"/>
      <c r="M140" s="213"/>
      <c r="N140" s="214"/>
      <c r="O140" s="214"/>
      <c r="P140" s="214"/>
      <c r="Q140" s="214"/>
      <c r="R140" s="214"/>
      <c r="S140" s="214"/>
      <c r="T140" s="215"/>
      <c r="AT140" s="216" t="s">
        <v>136</v>
      </c>
      <c r="AU140" s="216" t="s">
        <v>132</v>
      </c>
      <c r="AV140" s="11" t="s">
        <v>132</v>
      </c>
      <c r="AW140" s="11" t="s">
        <v>35</v>
      </c>
      <c r="AX140" s="11" t="s">
        <v>80</v>
      </c>
      <c r="AY140" s="216" t="s">
        <v>123</v>
      </c>
    </row>
    <row r="141" spans="2:65" s="1" customFormat="1" ht="20.45" customHeight="1">
      <c r="B141" s="39"/>
      <c r="C141" s="191" t="s">
        <v>219</v>
      </c>
      <c r="D141" s="191" t="s">
        <v>126</v>
      </c>
      <c r="E141" s="192" t="s">
        <v>378</v>
      </c>
      <c r="F141" s="193" t="s">
        <v>379</v>
      </c>
      <c r="G141" s="194" t="s">
        <v>216</v>
      </c>
      <c r="H141" s="195">
        <v>224</v>
      </c>
      <c r="I141" s="196"/>
      <c r="J141" s="197">
        <f>ROUND(I141*H141,2)</f>
        <v>0</v>
      </c>
      <c r="K141" s="193" t="s">
        <v>130</v>
      </c>
      <c r="L141" s="59"/>
      <c r="M141" s="198" t="s">
        <v>21</v>
      </c>
      <c r="N141" s="199" t="s">
        <v>44</v>
      </c>
      <c r="O141" s="40"/>
      <c r="P141" s="200">
        <f>O141*H141</f>
        <v>0</v>
      </c>
      <c r="Q141" s="200">
        <v>0.00011</v>
      </c>
      <c r="R141" s="200">
        <f>Q141*H141</f>
        <v>0.024640000000000002</v>
      </c>
      <c r="S141" s="200">
        <v>0</v>
      </c>
      <c r="T141" s="201">
        <f>S141*H141</f>
        <v>0</v>
      </c>
      <c r="AR141" s="22" t="s">
        <v>167</v>
      </c>
      <c r="AT141" s="22" t="s">
        <v>126</v>
      </c>
      <c r="AU141" s="22" t="s">
        <v>132</v>
      </c>
      <c r="AY141" s="22" t="s">
        <v>123</v>
      </c>
      <c r="BE141" s="202">
        <f>IF(N141="základní",J141,0)</f>
        <v>0</v>
      </c>
      <c r="BF141" s="202">
        <f>IF(N141="snížená",J141,0)</f>
        <v>0</v>
      </c>
      <c r="BG141" s="202">
        <f>IF(N141="zákl. přenesená",J141,0)</f>
        <v>0</v>
      </c>
      <c r="BH141" s="202">
        <f>IF(N141="sníž. přenesená",J141,0)</f>
        <v>0</v>
      </c>
      <c r="BI141" s="202">
        <f>IF(N141="nulová",J141,0)</f>
        <v>0</v>
      </c>
      <c r="BJ141" s="22" t="s">
        <v>132</v>
      </c>
      <c r="BK141" s="202">
        <f>ROUND(I141*H141,2)</f>
        <v>0</v>
      </c>
      <c r="BL141" s="22" t="s">
        <v>167</v>
      </c>
      <c r="BM141" s="22" t="s">
        <v>380</v>
      </c>
    </row>
    <row r="142" spans="2:47" s="1" customFormat="1" ht="40.5">
      <c r="B142" s="39"/>
      <c r="C142" s="61"/>
      <c r="D142" s="203" t="s">
        <v>134</v>
      </c>
      <c r="E142" s="61"/>
      <c r="F142" s="204" t="s">
        <v>223</v>
      </c>
      <c r="G142" s="61"/>
      <c r="H142" s="61"/>
      <c r="I142" s="161"/>
      <c r="J142" s="61"/>
      <c r="K142" s="61"/>
      <c r="L142" s="59"/>
      <c r="M142" s="205"/>
      <c r="N142" s="40"/>
      <c r="O142" s="40"/>
      <c r="P142" s="40"/>
      <c r="Q142" s="40"/>
      <c r="R142" s="40"/>
      <c r="S142" s="40"/>
      <c r="T142" s="76"/>
      <c r="AT142" s="22" t="s">
        <v>134</v>
      </c>
      <c r="AU142" s="22" t="s">
        <v>132</v>
      </c>
    </row>
    <row r="143" spans="2:51" s="11" customFormat="1" ht="13.5">
      <c r="B143" s="206"/>
      <c r="C143" s="207"/>
      <c r="D143" s="217" t="s">
        <v>136</v>
      </c>
      <c r="E143" s="232" t="s">
        <v>21</v>
      </c>
      <c r="F143" s="219" t="s">
        <v>381</v>
      </c>
      <c r="G143" s="207"/>
      <c r="H143" s="220">
        <v>224</v>
      </c>
      <c r="I143" s="211"/>
      <c r="J143" s="207"/>
      <c r="K143" s="207"/>
      <c r="L143" s="212"/>
      <c r="M143" s="213"/>
      <c r="N143" s="214"/>
      <c r="O143" s="214"/>
      <c r="P143" s="214"/>
      <c r="Q143" s="214"/>
      <c r="R143" s="214"/>
      <c r="S143" s="214"/>
      <c r="T143" s="215"/>
      <c r="AT143" s="216" t="s">
        <v>136</v>
      </c>
      <c r="AU143" s="216" t="s">
        <v>132</v>
      </c>
      <c r="AV143" s="11" t="s">
        <v>132</v>
      </c>
      <c r="AW143" s="11" t="s">
        <v>35</v>
      </c>
      <c r="AX143" s="11" t="s">
        <v>80</v>
      </c>
      <c r="AY143" s="216" t="s">
        <v>123</v>
      </c>
    </row>
    <row r="144" spans="2:65" s="1" customFormat="1" ht="40.15" customHeight="1">
      <c r="B144" s="39"/>
      <c r="C144" s="191" t="s">
        <v>224</v>
      </c>
      <c r="D144" s="191" t="s">
        <v>126</v>
      </c>
      <c r="E144" s="192" t="s">
        <v>382</v>
      </c>
      <c r="F144" s="193" t="s">
        <v>383</v>
      </c>
      <c r="G144" s="194" t="s">
        <v>166</v>
      </c>
      <c r="H144" s="195">
        <v>81</v>
      </c>
      <c r="I144" s="196"/>
      <c r="J144" s="197">
        <f>ROUND(I144*H144,2)</f>
        <v>0</v>
      </c>
      <c r="K144" s="193" t="s">
        <v>130</v>
      </c>
      <c r="L144" s="59"/>
      <c r="M144" s="198" t="s">
        <v>21</v>
      </c>
      <c r="N144" s="199" t="s">
        <v>44</v>
      </c>
      <c r="O144" s="40"/>
      <c r="P144" s="200">
        <f>O144*H144</f>
        <v>0</v>
      </c>
      <c r="Q144" s="200">
        <v>4E-05</v>
      </c>
      <c r="R144" s="200">
        <f>Q144*H144</f>
        <v>0.0032400000000000003</v>
      </c>
      <c r="S144" s="200">
        <v>0</v>
      </c>
      <c r="T144" s="201">
        <f>S144*H144</f>
        <v>0</v>
      </c>
      <c r="AR144" s="22" t="s">
        <v>167</v>
      </c>
      <c r="AT144" s="22" t="s">
        <v>126</v>
      </c>
      <c r="AU144" s="22" t="s">
        <v>132</v>
      </c>
      <c r="AY144" s="22" t="s">
        <v>123</v>
      </c>
      <c r="BE144" s="202">
        <f>IF(N144="základní",J144,0)</f>
        <v>0</v>
      </c>
      <c r="BF144" s="202">
        <f>IF(N144="snížená",J144,0)</f>
        <v>0</v>
      </c>
      <c r="BG144" s="202">
        <f>IF(N144="zákl. přenesená",J144,0)</f>
        <v>0</v>
      </c>
      <c r="BH144" s="202">
        <f>IF(N144="sníž. přenesená",J144,0)</f>
        <v>0</v>
      </c>
      <c r="BI144" s="202">
        <f>IF(N144="nulová",J144,0)</f>
        <v>0</v>
      </c>
      <c r="BJ144" s="22" t="s">
        <v>132</v>
      </c>
      <c r="BK144" s="202">
        <f>ROUND(I144*H144,2)</f>
        <v>0</v>
      </c>
      <c r="BL144" s="22" t="s">
        <v>167</v>
      </c>
      <c r="BM144" s="22" t="s">
        <v>384</v>
      </c>
    </row>
    <row r="145" spans="2:47" s="1" customFormat="1" ht="40.5">
      <c r="B145" s="39"/>
      <c r="C145" s="61"/>
      <c r="D145" s="217" t="s">
        <v>134</v>
      </c>
      <c r="E145" s="61"/>
      <c r="F145" s="218" t="s">
        <v>223</v>
      </c>
      <c r="G145" s="61"/>
      <c r="H145" s="61"/>
      <c r="I145" s="161"/>
      <c r="J145" s="61"/>
      <c r="K145" s="61"/>
      <c r="L145" s="59"/>
      <c r="M145" s="205"/>
      <c r="N145" s="40"/>
      <c r="O145" s="40"/>
      <c r="P145" s="40"/>
      <c r="Q145" s="40"/>
      <c r="R145" s="40"/>
      <c r="S145" s="40"/>
      <c r="T145" s="76"/>
      <c r="AT145" s="22" t="s">
        <v>134</v>
      </c>
      <c r="AU145" s="22" t="s">
        <v>132</v>
      </c>
    </row>
    <row r="146" spans="2:65" s="1" customFormat="1" ht="40.15" customHeight="1">
      <c r="B146" s="39"/>
      <c r="C146" s="191" t="s">
        <v>229</v>
      </c>
      <c r="D146" s="191" t="s">
        <v>126</v>
      </c>
      <c r="E146" s="192" t="s">
        <v>220</v>
      </c>
      <c r="F146" s="193" t="s">
        <v>221</v>
      </c>
      <c r="G146" s="194" t="s">
        <v>166</v>
      </c>
      <c r="H146" s="195">
        <v>224</v>
      </c>
      <c r="I146" s="196"/>
      <c r="J146" s="197">
        <f>ROUND(I146*H146,2)</f>
        <v>0</v>
      </c>
      <c r="K146" s="193" t="s">
        <v>130</v>
      </c>
      <c r="L146" s="59"/>
      <c r="M146" s="198" t="s">
        <v>21</v>
      </c>
      <c r="N146" s="199" t="s">
        <v>44</v>
      </c>
      <c r="O146" s="40"/>
      <c r="P146" s="200">
        <f>O146*H146</f>
        <v>0</v>
      </c>
      <c r="Q146" s="200">
        <v>4E-05</v>
      </c>
      <c r="R146" s="200">
        <f>Q146*H146</f>
        <v>0.008960000000000001</v>
      </c>
      <c r="S146" s="200">
        <v>0</v>
      </c>
      <c r="T146" s="201">
        <f>S146*H146</f>
        <v>0</v>
      </c>
      <c r="AR146" s="22" t="s">
        <v>167</v>
      </c>
      <c r="AT146" s="22" t="s">
        <v>126</v>
      </c>
      <c r="AU146" s="22" t="s">
        <v>132</v>
      </c>
      <c r="AY146" s="22" t="s">
        <v>123</v>
      </c>
      <c r="BE146" s="202">
        <f>IF(N146="základní",J146,0)</f>
        <v>0</v>
      </c>
      <c r="BF146" s="202">
        <f>IF(N146="snížená",J146,0)</f>
        <v>0</v>
      </c>
      <c r="BG146" s="202">
        <f>IF(N146="zákl. přenesená",J146,0)</f>
        <v>0</v>
      </c>
      <c r="BH146" s="202">
        <f>IF(N146="sníž. přenesená",J146,0)</f>
        <v>0</v>
      </c>
      <c r="BI146" s="202">
        <f>IF(N146="nulová",J146,0)</f>
        <v>0</v>
      </c>
      <c r="BJ146" s="22" t="s">
        <v>132</v>
      </c>
      <c r="BK146" s="202">
        <f>ROUND(I146*H146,2)</f>
        <v>0</v>
      </c>
      <c r="BL146" s="22" t="s">
        <v>167</v>
      </c>
      <c r="BM146" s="22" t="s">
        <v>385</v>
      </c>
    </row>
    <row r="147" spans="2:47" s="1" customFormat="1" ht="40.5">
      <c r="B147" s="39"/>
      <c r="C147" s="61"/>
      <c r="D147" s="203" t="s">
        <v>134</v>
      </c>
      <c r="E147" s="61"/>
      <c r="F147" s="204" t="s">
        <v>223</v>
      </c>
      <c r="G147" s="61"/>
      <c r="H147" s="61"/>
      <c r="I147" s="161"/>
      <c r="J147" s="61"/>
      <c r="K147" s="61"/>
      <c r="L147" s="59"/>
      <c r="M147" s="205"/>
      <c r="N147" s="40"/>
      <c r="O147" s="40"/>
      <c r="P147" s="40"/>
      <c r="Q147" s="40"/>
      <c r="R147" s="40"/>
      <c r="S147" s="40"/>
      <c r="T147" s="76"/>
      <c r="AT147" s="22" t="s">
        <v>134</v>
      </c>
      <c r="AU147" s="22" t="s">
        <v>132</v>
      </c>
    </row>
    <row r="148" spans="2:51" s="11" customFormat="1" ht="13.5">
      <c r="B148" s="206"/>
      <c r="C148" s="207"/>
      <c r="D148" s="217" t="s">
        <v>136</v>
      </c>
      <c r="E148" s="232" t="s">
        <v>21</v>
      </c>
      <c r="F148" s="219" t="s">
        <v>386</v>
      </c>
      <c r="G148" s="207"/>
      <c r="H148" s="220">
        <v>224</v>
      </c>
      <c r="I148" s="211"/>
      <c r="J148" s="207"/>
      <c r="K148" s="207"/>
      <c r="L148" s="212"/>
      <c r="M148" s="213"/>
      <c r="N148" s="214"/>
      <c r="O148" s="214"/>
      <c r="P148" s="214"/>
      <c r="Q148" s="214"/>
      <c r="R148" s="214"/>
      <c r="S148" s="214"/>
      <c r="T148" s="215"/>
      <c r="AT148" s="216" t="s">
        <v>136</v>
      </c>
      <c r="AU148" s="216" t="s">
        <v>132</v>
      </c>
      <c r="AV148" s="11" t="s">
        <v>132</v>
      </c>
      <c r="AW148" s="11" t="s">
        <v>35</v>
      </c>
      <c r="AX148" s="11" t="s">
        <v>80</v>
      </c>
      <c r="AY148" s="216" t="s">
        <v>123</v>
      </c>
    </row>
    <row r="149" spans="2:65" s="1" customFormat="1" ht="40.15" customHeight="1">
      <c r="B149" s="39"/>
      <c r="C149" s="191" t="s">
        <v>233</v>
      </c>
      <c r="D149" s="191" t="s">
        <v>126</v>
      </c>
      <c r="E149" s="192" t="s">
        <v>225</v>
      </c>
      <c r="F149" s="193" t="s">
        <v>226</v>
      </c>
      <c r="G149" s="194" t="s">
        <v>166</v>
      </c>
      <c r="H149" s="195">
        <v>516</v>
      </c>
      <c r="I149" s="196"/>
      <c r="J149" s="197">
        <f>ROUND(I149*H149,2)</f>
        <v>0</v>
      </c>
      <c r="K149" s="193" t="s">
        <v>130</v>
      </c>
      <c r="L149" s="59"/>
      <c r="M149" s="198" t="s">
        <v>21</v>
      </c>
      <c r="N149" s="199" t="s">
        <v>44</v>
      </c>
      <c r="O149" s="40"/>
      <c r="P149" s="200">
        <f>O149*H149</f>
        <v>0</v>
      </c>
      <c r="Q149" s="200">
        <v>0.00024</v>
      </c>
      <c r="R149" s="200">
        <f>Q149*H149</f>
        <v>0.12384</v>
      </c>
      <c r="S149" s="200">
        <v>0</v>
      </c>
      <c r="T149" s="201">
        <f>S149*H149</f>
        <v>0</v>
      </c>
      <c r="AR149" s="22" t="s">
        <v>167</v>
      </c>
      <c r="AT149" s="22" t="s">
        <v>126</v>
      </c>
      <c r="AU149" s="22" t="s">
        <v>132</v>
      </c>
      <c r="AY149" s="22" t="s">
        <v>123</v>
      </c>
      <c r="BE149" s="202">
        <f>IF(N149="základní",J149,0)</f>
        <v>0</v>
      </c>
      <c r="BF149" s="202">
        <f>IF(N149="snížená",J149,0)</f>
        <v>0</v>
      </c>
      <c r="BG149" s="202">
        <f>IF(N149="zákl. přenesená",J149,0)</f>
        <v>0</v>
      </c>
      <c r="BH149" s="202">
        <f>IF(N149="sníž. přenesená",J149,0)</f>
        <v>0</v>
      </c>
      <c r="BI149" s="202">
        <f>IF(N149="nulová",J149,0)</f>
        <v>0</v>
      </c>
      <c r="BJ149" s="22" t="s">
        <v>132</v>
      </c>
      <c r="BK149" s="202">
        <f>ROUND(I149*H149,2)</f>
        <v>0</v>
      </c>
      <c r="BL149" s="22" t="s">
        <v>167</v>
      </c>
      <c r="BM149" s="22" t="s">
        <v>387</v>
      </c>
    </row>
    <row r="150" spans="2:47" s="1" customFormat="1" ht="40.5">
      <c r="B150" s="39"/>
      <c r="C150" s="61"/>
      <c r="D150" s="203" t="s">
        <v>134</v>
      </c>
      <c r="E150" s="61"/>
      <c r="F150" s="204" t="s">
        <v>223</v>
      </c>
      <c r="G150" s="61"/>
      <c r="H150" s="61"/>
      <c r="I150" s="161"/>
      <c r="J150" s="61"/>
      <c r="K150" s="61"/>
      <c r="L150" s="59"/>
      <c r="M150" s="205"/>
      <c r="N150" s="40"/>
      <c r="O150" s="40"/>
      <c r="P150" s="40"/>
      <c r="Q150" s="40"/>
      <c r="R150" s="40"/>
      <c r="S150" s="40"/>
      <c r="T150" s="76"/>
      <c r="AT150" s="22" t="s">
        <v>134</v>
      </c>
      <c r="AU150" s="22" t="s">
        <v>132</v>
      </c>
    </row>
    <row r="151" spans="2:51" s="11" customFormat="1" ht="13.5">
      <c r="B151" s="206"/>
      <c r="C151" s="207"/>
      <c r="D151" s="217" t="s">
        <v>136</v>
      </c>
      <c r="E151" s="232" t="s">
        <v>21</v>
      </c>
      <c r="F151" s="219" t="s">
        <v>388</v>
      </c>
      <c r="G151" s="207"/>
      <c r="H151" s="220">
        <v>516</v>
      </c>
      <c r="I151" s="211"/>
      <c r="J151" s="207"/>
      <c r="K151" s="207"/>
      <c r="L151" s="212"/>
      <c r="M151" s="213"/>
      <c r="N151" s="214"/>
      <c r="O151" s="214"/>
      <c r="P151" s="214"/>
      <c r="Q151" s="214"/>
      <c r="R151" s="214"/>
      <c r="S151" s="214"/>
      <c r="T151" s="215"/>
      <c r="AT151" s="216" t="s">
        <v>136</v>
      </c>
      <c r="AU151" s="216" t="s">
        <v>132</v>
      </c>
      <c r="AV151" s="11" t="s">
        <v>132</v>
      </c>
      <c r="AW151" s="11" t="s">
        <v>35</v>
      </c>
      <c r="AX151" s="11" t="s">
        <v>80</v>
      </c>
      <c r="AY151" s="216" t="s">
        <v>123</v>
      </c>
    </row>
    <row r="152" spans="2:65" s="1" customFormat="1" ht="28.9" customHeight="1">
      <c r="B152" s="39"/>
      <c r="C152" s="191" t="s">
        <v>9</v>
      </c>
      <c r="D152" s="191" t="s">
        <v>126</v>
      </c>
      <c r="E152" s="192" t="s">
        <v>234</v>
      </c>
      <c r="F152" s="193" t="s">
        <v>235</v>
      </c>
      <c r="G152" s="194" t="s">
        <v>216</v>
      </c>
      <c r="H152" s="195">
        <v>48</v>
      </c>
      <c r="I152" s="196"/>
      <c r="J152" s="197">
        <f>ROUND(I152*H152,2)</f>
        <v>0</v>
      </c>
      <c r="K152" s="193" t="s">
        <v>130</v>
      </c>
      <c r="L152" s="59"/>
      <c r="M152" s="198" t="s">
        <v>21</v>
      </c>
      <c r="N152" s="199" t="s">
        <v>44</v>
      </c>
      <c r="O152" s="40"/>
      <c r="P152" s="200">
        <f>O152*H152</f>
        <v>0</v>
      </c>
      <c r="Q152" s="200">
        <v>0</v>
      </c>
      <c r="R152" s="200">
        <f>Q152*H152</f>
        <v>0</v>
      </c>
      <c r="S152" s="200">
        <v>0</v>
      </c>
      <c r="T152" s="201">
        <f>S152*H152</f>
        <v>0</v>
      </c>
      <c r="AR152" s="22" t="s">
        <v>167</v>
      </c>
      <c r="AT152" s="22" t="s">
        <v>126</v>
      </c>
      <c r="AU152" s="22" t="s">
        <v>132</v>
      </c>
      <c r="AY152" s="22" t="s">
        <v>123</v>
      </c>
      <c r="BE152" s="202">
        <f>IF(N152="základní",J152,0)</f>
        <v>0</v>
      </c>
      <c r="BF152" s="202">
        <f>IF(N152="snížená",J152,0)</f>
        <v>0</v>
      </c>
      <c r="BG152" s="202">
        <f>IF(N152="zákl. přenesená",J152,0)</f>
        <v>0</v>
      </c>
      <c r="BH152" s="202">
        <f>IF(N152="sníž. přenesená",J152,0)</f>
        <v>0</v>
      </c>
      <c r="BI152" s="202">
        <f>IF(N152="nulová",J152,0)</f>
        <v>0</v>
      </c>
      <c r="BJ152" s="22" t="s">
        <v>132</v>
      </c>
      <c r="BK152" s="202">
        <f>ROUND(I152*H152,2)</f>
        <v>0</v>
      </c>
      <c r="BL152" s="22" t="s">
        <v>167</v>
      </c>
      <c r="BM152" s="22" t="s">
        <v>389</v>
      </c>
    </row>
    <row r="153" spans="2:47" s="1" customFormat="1" ht="108">
      <c r="B153" s="39"/>
      <c r="C153" s="61"/>
      <c r="D153" s="203" t="s">
        <v>134</v>
      </c>
      <c r="E153" s="61"/>
      <c r="F153" s="204" t="s">
        <v>237</v>
      </c>
      <c r="G153" s="61"/>
      <c r="H153" s="61"/>
      <c r="I153" s="161"/>
      <c r="J153" s="61"/>
      <c r="K153" s="61"/>
      <c r="L153" s="59"/>
      <c r="M153" s="205"/>
      <c r="N153" s="40"/>
      <c r="O153" s="40"/>
      <c r="P153" s="40"/>
      <c r="Q153" s="40"/>
      <c r="R153" s="40"/>
      <c r="S153" s="40"/>
      <c r="T153" s="76"/>
      <c r="AT153" s="22" t="s">
        <v>134</v>
      </c>
      <c r="AU153" s="22" t="s">
        <v>132</v>
      </c>
    </row>
    <row r="154" spans="2:51" s="11" customFormat="1" ht="13.5">
      <c r="B154" s="206"/>
      <c r="C154" s="207"/>
      <c r="D154" s="217" t="s">
        <v>136</v>
      </c>
      <c r="E154" s="232" t="s">
        <v>21</v>
      </c>
      <c r="F154" s="219" t="s">
        <v>218</v>
      </c>
      <c r="G154" s="207"/>
      <c r="H154" s="220">
        <v>48</v>
      </c>
      <c r="I154" s="211"/>
      <c r="J154" s="207"/>
      <c r="K154" s="207"/>
      <c r="L154" s="212"/>
      <c r="M154" s="213"/>
      <c r="N154" s="214"/>
      <c r="O154" s="214"/>
      <c r="P154" s="214"/>
      <c r="Q154" s="214"/>
      <c r="R154" s="214"/>
      <c r="S154" s="214"/>
      <c r="T154" s="215"/>
      <c r="AT154" s="216" t="s">
        <v>136</v>
      </c>
      <c r="AU154" s="216" t="s">
        <v>132</v>
      </c>
      <c r="AV154" s="11" t="s">
        <v>132</v>
      </c>
      <c r="AW154" s="11" t="s">
        <v>35</v>
      </c>
      <c r="AX154" s="11" t="s">
        <v>80</v>
      </c>
      <c r="AY154" s="216" t="s">
        <v>123</v>
      </c>
    </row>
    <row r="155" spans="2:65" s="1" customFormat="1" ht="28.9" customHeight="1">
      <c r="B155" s="39"/>
      <c r="C155" s="191" t="s">
        <v>242</v>
      </c>
      <c r="D155" s="191" t="s">
        <v>126</v>
      </c>
      <c r="E155" s="192" t="s">
        <v>390</v>
      </c>
      <c r="F155" s="193" t="s">
        <v>391</v>
      </c>
      <c r="G155" s="194" t="s">
        <v>216</v>
      </c>
      <c r="H155" s="195">
        <v>128</v>
      </c>
      <c r="I155" s="196"/>
      <c r="J155" s="197">
        <f>ROUND(I155*H155,2)</f>
        <v>0</v>
      </c>
      <c r="K155" s="193" t="s">
        <v>130</v>
      </c>
      <c r="L155" s="59"/>
      <c r="M155" s="198" t="s">
        <v>21</v>
      </c>
      <c r="N155" s="199" t="s">
        <v>44</v>
      </c>
      <c r="O155" s="40"/>
      <c r="P155" s="200">
        <f>O155*H155</f>
        <v>0</v>
      </c>
      <c r="Q155" s="200">
        <v>0.00013</v>
      </c>
      <c r="R155" s="200">
        <f>Q155*H155</f>
        <v>0.01664</v>
      </c>
      <c r="S155" s="200">
        <v>0</v>
      </c>
      <c r="T155" s="201">
        <f>S155*H155</f>
        <v>0</v>
      </c>
      <c r="AR155" s="22" t="s">
        <v>167</v>
      </c>
      <c r="AT155" s="22" t="s">
        <v>126</v>
      </c>
      <c r="AU155" s="22" t="s">
        <v>132</v>
      </c>
      <c r="AY155" s="22" t="s">
        <v>123</v>
      </c>
      <c r="BE155" s="202">
        <f>IF(N155="základní",J155,0)</f>
        <v>0</v>
      </c>
      <c r="BF155" s="202">
        <f>IF(N155="snížená",J155,0)</f>
        <v>0</v>
      </c>
      <c r="BG155" s="202">
        <f>IF(N155="zákl. přenesená",J155,0)</f>
        <v>0</v>
      </c>
      <c r="BH155" s="202">
        <f>IF(N155="sníž. přenesená",J155,0)</f>
        <v>0</v>
      </c>
      <c r="BI155" s="202">
        <f>IF(N155="nulová",J155,0)</f>
        <v>0</v>
      </c>
      <c r="BJ155" s="22" t="s">
        <v>132</v>
      </c>
      <c r="BK155" s="202">
        <f>ROUND(I155*H155,2)</f>
        <v>0</v>
      </c>
      <c r="BL155" s="22" t="s">
        <v>167</v>
      </c>
      <c r="BM155" s="22" t="s">
        <v>392</v>
      </c>
    </row>
    <row r="156" spans="2:47" s="1" customFormat="1" ht="40.5">
      <c r="B156" s="39"/>
      <c r="C156" s="61"/>
      <c r="D156" s="203" t="s">
        <v>134</v>
      </c>
      <c r="E156" s="61"/>
      <c r="F156" s="204" t="s">
        <v>241</v>
      </c>
      <c r="G156" s="61"/>
      <c r="H156" s="61"/>
      <c r="I156" s="161"/>
      <c r="J156" s="61"/>
      <c r="K156" s="61"/>
      <c r="L156" s="59"/>
      <c r="M156" s="205"/>
      <c r="N156" s="40"/>
      <c r="O156" s="40"/>
      <c r="P156" s="40"/>
      <c r="Q156" s="40"/>
      <c r="R156" s="40"/>
      <c r="S156" s="40"/>
      <c r="T156" s="76"/>
      <c r="AT156" s="22" t="s">
        <v>134</v>
      </c>
      <c r="AU156" s="22" t="s">
        <v>132</v>
      </c>
    </row>
    <row r="157" spans="2:51" s="11" customFormat="1" ht="13.5">
      <c r="B157" s="206"/>
      <c r="C157" s="207"/>
      <c r="D157" s="217" t="s">
        <v>136</v>
      </c>
      <c r="E157" s="232" t="s">
        <v>21</v>
      </c>
      <c r="F157" s="219" t="s">
        <v>393</v>
      </c>
      <c r="G157" s="207"/>
      <c r="H157" s="220">
        <v>128</v>
      </c>
      <c r="I157" s="211"/>
      <c r="J157" s="207"/>
      <c r="K157" s="207"/>
      <c r="L157" s="212"/>
      <c r="M157" s="213"/>
      <c r="N157" s="214"/>
      <c r="O157" s="214"/>
      <c r="P157" s="214"/>
      <c r="Q157" s="214"/>
      <c r="R157" s="214"/>
      <c r="S157" s="214"/>
      <c r="T157" s="215"/>
      <c r="AT157" s="216" t="s">
        <v>136</v>
      </c>
      <c r="AU157" s="216" t="s">
        <v>132</v>
      </c>
      <c r="AV157" s="11" t="s">
        <v>132</v>
      </c>
      <c r="AW157" s="11" t="s">
        <v>35</v>
      </c>
      <c r="AX157" s="11" t="s">
        <v>80</v>
      </c>
      <c r="AY157" s="216" t="s">
        <v>123</v>
      </c>
    </row>
    <row r="158" spans="2:65" s="1" customFormat="1" ht="20.45" customHeight="1">
      <c r="B158" s="39"/>
      <c r="C158" s="191" t="s">
        <v>247</v>
      </c>
      <c r="D158" s="191" t="s">
        <v>126</v>
      </c>
      <c r="E158" s="192" t="s">
        <v>394</v>
      </c>
      <c r="F158" s="193" t="s">
        <v>395</v>
      </c>
      <c r="G158" s="194" t="s">
        <v>216</v>
      </c>
      <c r="H158" s="195">
        <v>128</v>
      </c>
      <c r="I158" s="196"/>
      <c r="J158" s="197">
        <f>ROUND(I158*H158,2)</f>
        <v>0</v>
      </c>
      <c r="K158" s="193" t="s">
        <v>130</v>
      </c>
      <c r="L158" s="59"/>
      <c r="M158" s="198" t="s">
        <v>21</v>
      </c>
      <c r="N158" s="199" t="s">
        <v>44</v>
      </c>
      <c r="O158" s="40"/>
      <c r="P158" s="200">
        <f>O158*H158</f>
        <v>0</v>
      </c>
      <c r="Q158" s="200">
        <v>0</v>
      </c>
      <c r="R158" s="200">
        <f>Q158*H158</f>
        <v>0</v>
      </c>
      <c r="S158" s="200">
        <v>0.00053</v>
      </c>
      <c r="T158" s="201">
        <f>S158*H158</f>
        <v>0.06784</v>
      </c>
      <c r="AR158" s="22" t="s">
        <v>167</v>
      </c>
      <c r="AT158" s="22" t="s">
        <v>126</v>
      </c>
      <c r="AU158" s="22" t="s">
        <v>132</v>
      </c>
      <c r="AY158" s="22" t="s">
        <v>123</v>
      </c>
      <c r="BE158" s="202">
        <f>IF(N158="základní",J158,0)</f>
        <v>0</v>
      </c>
      <c r="BF158" s="202">
        <f>IF(N158="snížená",J158,0)</f>
        <v>0</v>
      </c>
      <c r="BG158" s="202">
        <f>IF(N158="zákl. přenesená",J158,0)</f>
        <v>0</v>
      </c>
      <c r="BH158" s="202">
        <f>IF(N158="sníž. přenesená",J158,0)</f>
        <v>0</v>
      </c>
      <c r="BI158" s="202">
        <f>IF(N158="nulová",J158,0)</f>
        <v>0</v>
      </c>
      <c r="BJ158" s="22" t="s">
        <v>132</v>
      </c>
      <c r="BK158" s="202">
        <f>ROUND(I158*H158,2)</f>
        <v>0</v>
      </c>
      <c r="BL158" s="22" t="s">
        <v>167</v>
      </c>
      <c r="BM158" s="22" t="s">
        <v>396</v>
      </c>
    </row>
    <row r="159" spans="2:51" s="11" customFormat="1" ht="13.5">
      <c r="B159" s="206"/>
      <c r="C159" s="207"/>
      <c r="D159" s="217" t="s">
        <v>136</v>
      </c>
      <c r="E159" s="232" t="s">
        <v>21</v>
      </c>
      <c r="F159" s="219" t="s">
        <v>393</v>
      </c>
      <c r="G159" s="207"/>
      <c r="H159" s="220">
        <v>128</v>
      </c>
      <c r="I159" s="211"/>
      <c r="J159" s="207"/>
      <c r="K159" s="207"/>
      <c r="L159" s="212"/>
      <c r="M159" s="213"/>
      <c r="N159" s="214"/>
      <c r="O159" s="214"/>
      <c r="P159" s="214"/>
      <c r="Q159" s="214"/>
      <c r="R159" s="214"/>
      <c r="S159" s="214"/>
      <c r="T159" s="215"/>
      <c r="AT159" s="216" t="s">
        <v>136</v>
      </c>
      <c r="AU159" s="216" t="s">
        <v>132</v>
      </c>
      <c r="AV159" s="11" t="s">
        <v>132</v>
      </c>
      <c r="AW159" s="11" t="s">
        <v>35</v>
      </c>
      <c r="AX159" s="11" t="s">
        <v>80</v>
      </c>
      <c r="AY159" s="216" t="s">
        <v>123</v>
      </c>
    </row>
    <row r="160" spans="2:65" s="1" customFormat="1" ht="20.45" customHeight="1">
      <c r="B160" s="39"/>
      <c r="C160" s="191" t="s">
        <v>251</v>
      </c>
      <c r="D160" s="191" t="s">
        <v>126</v>
      </c>
      <c r="E160" s="192" t="s">
        <v>397</v>
      </c>
      <c r="F160" s="193" t="s">
        <v>398</v>
      </c>
      <c r="G160" s="194" t="s">
        <v>216</v>
      </c>
      <c r="H160" s="195">
        <v>128</v>
      </c>
      <c r="I160" s="196"/>
      <c r="J160" s="197">
        <f>ROUND(I160*H160,2)</f>
        <v>0</v>
      </c>
      <c r="K160" s="193" t="s">
        <v>130</v>
      </c>
      <c r="L160" s="59"/>
      <c r="M160" s="198" t="s">
        <v>21</v>
      </c>
      <c r="N160" s="199" t="s">
        <v>44</v>
      </c>
      <c r="O160" s="40"/>
      <c r="P160" s="200">
        <f>O160*H160</f>
        <v>0</v>
      </c>
      <c r="Q160" s="200">
        <v>0.00075</v>
      </c>
      <c r="R160" s="200">
        <f>Q160*H160</f>
        <v>0.096</v>
      </c>
      <c r="S160" s="200">
        <v>0</v>
      </c>
      <c r="T160" s="201">
        <f>S160*H160</f>
        <v>0</v>
      </c>
      <c r="AR160" s="22" t="s">
        <v>167</v>
      </c>
      <c r="AT160" s="22" t="s">
        <v>126</v>
      </c>
      <c r="AU160" s="22" t="s">
        <v>132</v>
      </c>
      <c r="AY160" s="22" t="s">
        <v>123</v>
      </c>
      <c r="BE160" s="202">
        <f>IF(N160="základní",J160,0)</f>
        <v>0</v>
      </c>
      <c r="BF160" s="202">
        <f>IF(N160="snížená",J160,0)</f>
        <v>0</v>
      </c>
      <c r="BG160" s="202">
        <f>IF(N160="zákl. přenesená",J160,0)</f>
        <v>0</v>
      </c>
      <c r="BH160" s="202">
        <f>IF(N160="sníž. přenesená",J160,0)</f>
        <v>0</v>
      </c>
      <c r="BI160" s="202">
        <f>IF(N160="nulová",J160,0)</f>
        <v>0</v>
      </c>
      <c r="BJ160" s="22" t="s">
        <v>132</v>
      </c>
      <c r="BK160" s="202">
        <f>ROUND(I160*H160,2)</f>
        <v>0</v>
      </c>
      <c r="BL160" s="22" t="s">
        <v>167</v>
      </c>
      <c r="BM160" s="22" t="s">
        <v>399</v>
      </c>
    </row>
    <row r="161" spans="2:51" s="11" customFormat="1" ht="13.5">
      <c r="B161" s="206"/>
      <c r="C161" s="207"/>
      <c r="D161" s="217" t="s">
        <v>136</v>
      </c>
      <c r="E161" s="232" t="s">
        <v>21</v>
      </c>
      <c r="F161" s="219" t="s">
        <v>393</v>
      </c>
      <c r="G161" s="207"/>
      <c r="H161" s="220">
        <v>128</v>
      </c>
      <c r="I161" s="211"/>
      <c r="J161" s="207"/>
      <c r="K161" s="207"/>
      <c r="L161" s="212"/>
      <c r="M161" s="213"/>
      <c r="N161" s="214"/>
      <c r="O161" s="214"/>
      <c r="P161" s="214"/>
      <c r="Q161" s="214"/>
      <c r="R161" s="214"/>
      <c r="S161" s="214"/>
      <c r="T161" s="215"/>
      <c r="AT161" s="216" t="s">
        <v>136</v>
      </c>
      <c r="AU161" s="216" t="s">
        <v>132</v>
      </c>
      <c r="AV161" s="11" t="s">
        <v>132</v>
      </c>
      <c r="AW161" s="11" t="s">
        <v>35</v>
      </c>
      <c r="AX161" s="11" t="s">
        <v>80</v>
      </c>
      <c r="AY161" s="216" t="s">
        <v>123</v>
      </c>
    </row>
    <row r="162" spans="2:65" s="1" customFormat="1" ht="28.9" customHeight="1">
      <c r="B162" s="39"/>
      <c r="C162" s="191" t="s">
        <v>256</v>
      </c>
      <c r="D162" s="191" t="s">
        <v>126</v>
      </c>
      <c r="E162" s="192" t="s">
        <v>266</v>
      </c>
      <c r="F162" s="193" t="s">
        <v>267</v>
      </c>
      <c r="G162" s="194" t="s">
        <v>166</v>
      </c>
      <c r="H162" s="195">
        <v>821</v>
      </c>
      <c r="I162" s="196"/>
      <c r="J162" s="197">
        <f>ROUND(I162*H162,2)</f>
        <v>0</v>
      </c>
      <c r="K162" s="193" t="s">
        <v>130</v>
      </c>
      <c r="L162" s="59"/>
      <c r="M162" s="198" t="s">
        <v>21</v>
      </c>
      <c r="N162" s="199" t="s">
        <v>44</v>
      </c>
      <c r="O162" s="40"/>
      <c r="P162" s="200">
        <f>O162*H162</f>
        <v>0</v>
      </c>
      <c r="Q162" s="200">
        <v>0.00019</v>
      </c>
      <c r="R162" s="200">
        <f>Q162*H162</f>
        <v>0.15599000000000002</v>
      </c>
      <c r="S162" s="200">
        <v>0</v>
      </c>
      <c r="T162" s="201">
        <f>S162*H162</f>
        <v>0</v>
      </c>
      <c r="AR162" s="22" t="s">
        <v>167</v>
      </c>
      <c r="AT162" s="22" t="s">
        <v>126</v>
      </c>
      <c r="AU162" s="22" t="s">
        <v>132</v>
      </c>
      <c r="AY162" s="22" t="s">
        <v>123</v>
      </c>
      <c r="BE162" s="202">
        <f>IF(N162="základní",J162,0)</f>
        <v>0</v>
      </c>
      <c r="BF162" s="202">
        <f>IF(N162="snížená",J162,0)</f>
        <v>0</v>
      </c>
      <c r="BG162" s="202">
        <f>IF(N162="zákl. přenesená",J162,0)</f>
        <v>0</v>
      </c>
      <c r="BH162" s="202">
        <f>IF(N162="sníž. přenesená",J162,0)</f>
        <v>0</v>
      </c>
      <c r="BI162" s="202">
        <f>IF(N162="nulová",J162,0)</f>
        <v>0</v>
      </c>
      <c r="BJ162" s="22" t="s">
        <v>132</v>
      </c>
      <c r="BK162" s="202">
        <f>ROUND(I162*H162,2)</f>
        <v>0</v>
      </c>
      <c r="BL162" s="22" t="s">
        <v>167</v>
      </c>
      <c r="BM162" s="22" t="s">
        <v>400</v>
      </c>
    </row>
    <row r="163" spans="2:47" s="1" customFormat="1" ht="81">
      <c r="B163" s="39"/>
      <c r="C163" s="61"/>
      <c r="D163" s="203" t="s">
        <v>134</v>
      </c>
      <c r="E163" s="61"/>
      <c r="F163" s="204" t="s">
        <v>269</v>
      </c>
      <c r="G163" s="61"/>
      <c r="H163" s="61"/>
      <c r="I163" s="161"/>
      <c r="J163" s="61"/>
      <c r="K163" s="61"/>
      <c r="L163" s="59"/>
      <c r="M163" s="205"/>
      <c r="N163" s="40"/>
      <c r="O163" s="40"/>
      <c r="P163" s="40"/>
      <c r="Q163" s="40"/>
      <c r="R163" s="40"/>
      <c r="S163" s="40"/>
      <c r="T163" s="76"/>
      <c r="AT163" s="22" t="s">
        <v>134</v>
      </c>
      <c r="AU163" s="22" t="s">
        <v>132</v>
      </c>
    </row>
    <row r="164" spans="2:51" s="11" customFormat="1" ht="13.5">
      <c r="B164" s="206"/>
      <c r="C164" s="207"/>
      <c r="D164" s="217" t="s">
        <v>136</v>
      </c>
      <c r="E164" s="232" t="s">
        <v>21</v>
      </c>
      <c r="F164" s="219" t="s">
        <v>401</v>
      </c>
      <c r="G164" s="207"/>
      <c r="H164" s="220">
        <v>821</v>
      </c>
      <c r="I164" s="211"/>
      <c r="J164" s="207"/>
      <c r="K164" s="207"/>
      <c r="L164" s="212"/>
      <c r="M164" s="213"/>
      <c r="N164" s="214"/>
      <c r="O164" s="214"/>
      <c r="P164" s="214"/>
      <c r="Q164" s="214"/>
      <c r="R164" s="214"/>
      <c r="S164" s="214"/>
      <c r="T164" s="215"/>
      <c r="AT164" s="216" t="s">
        <v>136</v>
      </c>
      <c r="AU164" s="216" t="s">
        <v>132</v>
      </c>
      <c r="AV164" s="11" t="s">
        <v>132</v>
      </c>
      <c r="AW164" s="11" t="s">
        <v>35</v>
      </c>
      <c r="AX164" s="11" t="s">
        <v>80</v>
      </c>
      <c r="AY164" s="216" t="s">
        <v>123</v>
      </c>
    </row>
    <row r="165" spans="2:65" s="1" customFormat="1" ht="28.9" customHeight="1">
      <c r="B165" s="39"/>
      <c r="C165" s="191" t="s">
        <v>261</v>
      </c>
      <c r="D165" s="191" t="s">
        <v>126</v>
      </c>
      <c r="E165" s="192" t="s">
        <v>272</v>
      </c>
      <c r="F165" s="193" t="s">
        <v>273</v>
      </c>
      <c r="G165" s="194" t="s">
        <v>166</v>
      </c>
      <c r="H165" s="195">
        <v>821</v>
      </c>
      <c r="I165" s="196"/>
      <c r="J165" s="197">
        <f>ROUND(I165*H165,2)</f>
        <v>0</v>
      </c>
      <c r="K165" s="193" t="s">
        <v>130</v>
      </c>
      <c r="L165" s="59"/>
      <c r="M165" s="198" t="s">
        <v>21</v>
      </c>
      <c r="N165" s="199" t="s">
        <v>44</v>
      </c>
      <c r="O165" s="40"/>
      <c r="P165" s="200">
        <f>O165*H165</f>
        <v>0</v>
      </c>
      <c r="Q165" s="200">
        <v>1E-05</v>
      </c>
      <c r="R165" s="200">
        <f>Q165*H165</f>
        <v>0.00821</v>
      </c>
      <c r="S165" s="200">
        <v>0</v>
      </c>
      <c r="T165" s="201">
        <f>S165*H165</f>
        <v>0</v>
      </c>
      <c r="AR165" s="22" t="s">
        <v>167</v>
      </c>
      <c r="AT165" s="22" t="s">
        <v>126</v>
      </c>
      <c r="AU165" s="22" t="s">
        <v>132</v>
      </c>
      <c r="AY165" s="22" t="s">
        <v>123</v>
      </c>
      <c r="BE165" s="202">
        <f>IF(N165="základní",J165,0)</f>
        <v>0</v>
      </c>
      <c r="BF165" s="202">
        <f>IF(N165="snížená",J165,0)</f>
        <v>0</v>
      </c>
      <c r="BG165" s="202">
        <f>IF(N165="zákl. přenesená",J165,0)</f>
        <v>0</v>
      </c>
      <c r="BH165" s="202">
        <f>IF(N165="sníž. přenesená",J165,0)</f>
        <v>0</v>
      </c>
      <c r="BI165" s="202">
        <f>IF(N165="nulová",J165,0)</f>
        <v>0</v>
      </c>
      <c r="BJ165" s="22" t="s">
        <v>132</v>
      </c>
      <c r="BK165" s="202">
        <f>ROUND(I165*H165,2)</f>
        <v>0</v>
      </c>
      <c r="BL165" s="22" t="s">
        <v>167</v>
      </c>
      <c r="BM165" s="22" t="s">
        <v>402</v>
      </c>
    </row>
    <row r="166" spans="2:47" s="1" customFormat="1" ht="81">
      <c r="B166" s="39"/>
      <c r="C166" s="61"/>
      <c r="D166" s="217" t="s">
        <v>134</v>
      </c>
      <c r="E166" s="61"/>
      <c r="F166" s="218" t="s">
        <v>269</v>
      </c>
      <c r="G166" s="61"/>
      <c r="H166" s="61"/>
      <c r="I166" s="161"/>
      <c r="J166" s="61"/>
      <c r="K166" s="61"/>
      <c r="L166" s="59"/>
      <c r="M166" s="205"/>
      <c r="N166" s="40"/>
      <c r="O166" s="40"/>
      <c r="P166" s="40"/>
      <c r="Q166" s="40"/>
      <c r="R166" s="40"/>
      <c r="S166" s="40"/>
      <c r="T166" s="76"/>
      <c r="AT166" s="22" t="s">
        <v>134</v>
      </c>
      <c r="AU166" s="22" t="s">
        <v>132</v>
      </c>
    </row>
    <row r="167" spans="2:65" s="1" customFormat="1" ht="40.15" customHeight="1">
      <c r="B167" s="39"/>
      <c r="C167" s="191" t="s">
        <v>265</v>
      </c>
      <c r="D167" s="191" t="s">
        <v>126</v>
      </c>
      <c r="E167" s="192" t="s">
        <v>276</v>
      </c>
      <c r="F167" s="193" t="s">
        <v>277</v>
      </c>
      <c r="G167" s="194" t="s">
        <v>142</v>
      </c>
      <c r="H167" s="195">
        <v>1.334</v>
      </c>
      <c r="I167" s="196"/>
      <c r="J167" s="197">
        <f>ROUND(I167*H167,2)</f>
        <v>0</v>
      </c>
      <c r="K167" s="193" t="s">
        <v>130</v>
      </c>
      <c r="L167" s="59"/>
      <c r="M167" s="198" t="s">
        <v>21</v>
      </c>
      <c r="N167" s="199" t="s">
        <v>44</v>
      </c>
      <c r="O167" s="40"/>
      <c r="P167" s="200">
        <f>O167*H167</f>
        <v>0</v>
      </c>
      <c r="Q167" s="200">
        <v>0</v>
      </c>
      <c r="R167" s="200">
        <f>Q167*H167</f>
        <v>0</v>
      </c>
      <c r="S167" s="200">
        <v>0</v>
      </c>
      <c r="T167" s="201">
        <f>S167*H167</f>
        <v>0</v>
      </c>
      <c r="AR167" s="22" t="s">
        <v>167</v>
      </c>
      <c r="AT167" s="22" t="s">
        <v>126</v>
      </c>
      <c r="AU167" s="22" t="s">
        <v>132</v>
      </c>
      <c r="AY167" s="22" t="s">
        <v>123</v>
      </c>
      <c r="BE167" s="202">
        <f>IF(N167="základní",J167,0)</f>
        <v>0</v>
      </c>
      <c r="BF167" s="202">
        <f>IF(N167="snížená",J167,0)</f>
        <v>0</v>
      </c>
      <c r="BG167" s="202">
        <f>IF(N167="zákl. přenesená",J167,0)</f>
        <v>0</v>
      </c>
      <c r="BH167" s="202">
        <f>IF(N167="sníž. přenesená",J167,0)</f>
        <v>0</v>
      </c>
      <c r="BI167" s="202">
        <f>IF(N167="nulová",J167,0)</f>
        <v>0</v>
      </c>
      <c r="BJ167" s="22" t="s">
        <v>132</v>
      </c>
      <c r="BK167" s="202">
        <f>ROUND(I167*H167,2)</f>
        <v>0</v>
      </c>
      <c r="BL167" s="22" t="s">
        <v>167</v>
      </c>
      <c r="BM167" s="22" t="s">
        <v>403</v>
      </c>
    </row>
    <row r="168" spans="2:47" s="1" customFormat="1" ht="135">
      <c r="B168" s="39"/>
      <c r="C168" s="61"/>
      <c r="D168" s="203" t="s">
        <v>134</v>
      </c>
      <c r="E168" s="61"/>
      <c r="F168" s="204" t="s">
        <v>279</v>
      </c>
      <c r="G168" s="61"/>
      <c r="H168" s="61"/>
      <c r="I168" s="161"/>
      <c r="J168" s="61"/>
      <c r="K168" s="61"/>
      <c r="L168" s="59"/>
      <c r="M168" s="205"/>
      <c r="N168" s="40"/>
      <c r="O168" s="40"/>
      <c r="P168" s="40"/>
      <c r="Q168" s="40"/>
      <c r="R168" s="40"/>
      <c r="S168" s="40"/>
      <c r="T168" s="76"/>
      <c r="AT168" s="22" t="s">
        <v>134</v>
      </c>
      <c r="AU168" s="22" t="s">
        <v>132</v>
      </c>
    </row>
    <row r="169" spans="2:63" s="10" customFormat="1" ht="29.85" customHeight="1">
      <c r="B169" s="174"/>
      <c r="C169" s="175"/>
      <c r="D169" s="188" t="s">
        <v>71</v>
      </c>
      <c r="E169" s="189" t="s">
        <v>303</v>
      </c>
      <c r="F169" s="189" t="s">
        <v>304</v>
      </c>
      <c r="G169" s="175"/>
      <c r="H169" s="175"/>
      <c r="I169" s="178"/>
      <c r="J169" s="190">
        <f>BK169</f>
        <v>0</v>
      </c>
      <c r="K169" s="175"/>
      <c r="L169" s="180"/>
      <c r="M169" s="181"/>
      <c r="N169" s="182"/>
      <c r="O169" s="182"/>
      <c r="P169" s="183">
        <f>SUM(P170:P176)</f>
        <v>0</v>
      </c>
      <c r="Q169" s="182"/>
      <c r="R169" s="183">
        <f>SUM(R170:R176)</f>
        <v>0.00792</v>
      </c>
      <c r="S169" s="182"/>
      <c r="T169" s="184">
        <f>SUM(T170:T176)</f>
        <v>0.03892</v>
      </c>
      <c r="AR169" s="185" t="s">
        <v>132</v>
      </c>
      <c r="AT169" s="186" t="s">
        <v>71</v>
      </c>
      <c r="AU169" s="186" t="s">
        <v>80</v>
      </c>
      <c r="AY169" s="185" t="s">
        <v>123</v>
      </c>
      <c r="BK169" s="187">
        <f>SUM(BK170:BK176)</f>
        <v>0</v>
      </c>
    </row>
    <row r="170" spans="2:65" s="1" customFormat="1" ht="20.45" customHeight="1">
      <c r="B170" s="39"/>
      <c r="C170" s="191" t="s">
        <v>271</v>
      </c>
      <c r="D170" s="191" t="s">
        <v>126</v>
      </c>
      <c r="E170" s="192" t="s">
        <v>404</v>
      </c>
      <c r="F170" s="193" t="s">
        <v>405</v>
      </c>
      <c r="G170" s="194" t="s">
        <v>311</v>
      </c>
      <c r="H170" s="195">
        <v>2</v>
      </c>
      <c r="I170" s="196"/>
      <c r="J170" s="197">
        <f>ROUND(I170*H170,2)</f>
        <v>0</v>
      </c>
      <c r="K170" s="193" t="s">
        <v>130</v>
      </c>
      <c r="L170" s="59"/>
      <c r="M170" s="198" t="s">
        <v>21</v>
      </c>
      <c r="N170" s="199" t="s">
        <v>44</v>
      </c>
      <c r="O170" s="40"/>
      <c r="P170" s="200">
        <f>O170*H170</f>
        <v>0</v>
      </c>
      <c r="Q170" s="200">
        <v>0</v>
      </c>
      <c r="R170" s="200">
        <f>Q170*H170</f>
        <v>0</v>
      </c>
      <c r="S170" s="200">
        <v>0.01946</v>
      </c>
      <c r="T170" s="201">
        <f>S170*H170</f>
        <v>0.03892</v>
      </c>
      <c r="AR170" s="22" t="s">
        <v>167</v>
      </c>
      <c r="AT170" s="22" t="s">
        <v>126</v>
      </c>
      <c r="AU170" s="22" t="s">
        <v>132</v>
      </c>
      <c r="AY170" s="22" t="s">
        <v>123</v>
      </c>
      <c r="BE170" s="202">
        <f>IF(N170="základní",J170,0)</f>
        <v>0</v>
      </c>
      <c r="BF170" s="202">
        <f>IF(N170="snížená",J170,0)</f>
        <v>0</v>
      </c>
      <c r="BG170" s="202">
        <f>IF(N170="zákl. přenesená",J170,0)</f>
        <v>0</v>
      </c>
      <c r="BH170" s="202">
        <f>IF(N170="sníž. přenesená",J170,0)</f>
        <v>0</v>
      </c>
      <c r="BI170" s="202">
        <f>IF(N170="nulová",J170,0)</f>
        <v>0</v>
      </c>
      <c r="BJ170" s="22" t="s">
        <v>132</v>
      </c>
      <c r="BK170" s="202">
        <f>ROUND(I170*H170,2)</f>
        <v>0</v>
      </c>
      <c r="BL170" s="22" t="s">
        <v>167</v>
      </c>
      <c r="BM170" s="22" t="s">
        <v>406</v>
      </c>
    </row>
    <row r="171" spans="2:65" s="1" customFormat="1" ht="20.45" customHeight="1">
      <c r="B171" s="39"/>
      <c r="C171" s="191" t="s">
        <v>275</v>
      </c>
      <c r="D171" s="191" t="s">
        <v>126</v>
      </c>
      <c r="E171" s="192" t="s">
        <v>407</v>
      </c>
      <c r="F171" s="193" t="s">
        <v>408</v>
      </c>
      <c r="G171" s="194" t="s">
        <v>311</v>
      </c>
      <c r="H171" s="195">
        <v>2</v>
      </c>
      <c r="I171" s="196"/>
      <c r="J171" s="197">
        <f>ROUND(I171*H171,2)</f>
        <v>0</v>
      </c>
      <c r="K171" s="193" t="s">
        <v>130</v>
      </c>
      <c r="L171" s="59"/>
      <c r="M171" s="198" t="s">
        <v>21</v>
      </c>
      <c r="N171" s="199" t="s">
        <v>44</v>
      </c>
      <c r="O171" s="40"/>
      <c r="P171" s="200">
        <f>O171*H171</f>
        <v>0</v>
      </c>
      <c r="Q171" s="200">
        <v>0.00186</v>
      </c>
      <c r="R171" s="200">
        <f>Q171*H171</f>
        <v>0.00372</v>
      </c>
      <c r="S171" s="200">
        <v>0</v>
      </c>
      <c r="T171" s="201">
        <f>S171*H171</f>
        <v>0</v>
      </c>
      <c r="AR171" s="22" t="s">
        <v>167</v>
      </c>
      <c r="AT171" s="22" t="s">
        <v>126</v>
      </c>
      <c r="AU171" s="22" t="s">
        <v>132</v>
      </c>
      <c r="AY171" s="22" t="s">
        <v>123</v>
      </c>
      <c r="BE171" s="202">
        <f>IF(N171="základní",J171,0)</f>
        <v>0</v>
      </c>
      <c r="BF171" s="202">
        <f>IF(N171="snížená",J171,0)</f>
        <v>0</v>
      </c>
      <c r="BG171" s="202">
        <f>IF(N171="zákl. přenesená",J171,0)</f>
        <v>0</v>
      </c>
      <c r="BH171" s="202">
        <f>IF(N171="sníž. přenesená",J171,0)</f>
        <v>0</v>
      </c>
      <c r="BI171" s="202">
        <f>IF(N171="nulová",J171,0)</f>
        <v>0</v>
      </c>
      <c r="BJ171" s="22" t="s">
        <v>132</v>
      </c>
      <c r="BK171" s="202">
        <f>ROUND(I171*H171,2)</f>
        <v>0</v>
      </c>
      <c r="BL171" s="22" t="s">
        <v>167</v>
      </c>
      <c r="BM171" s="22" t="s">
        <v>409</v>
      </c>
    </row>
    <row r="172" spans="2:47" s="1" customFormat="1" ht="54">
      <c r="B172" s="39"/>
      <c r="C172" s="61"/>
      <c r="D172" s="217" t="s">
        <v>134</v>
      </c>
      <c r="E172" s="61"/>
      <c r="F172" s="218" t="s">
        <v>410</v>
      </c>
      <c r="G172" s="61"/>
      <c r="H172" s="61"/>
      <c r="I172" s="161"/>
      <c r="J172" s="61"/>
      <c r="K172" s="61"/>
      <c r="L172" s="59"/>
      <c r="M172" s="205"/>
      <c r="N172" s="40"/>
      <c r="O172" s="40"/>
      <c r="P172" s="40"/>
      <c r="Q172" s="40"/>
      <c r="R172" s="40"/>
      <c r="S172" s="40"/>
      <c r="T172" s="76"/>
      <c r="AT172" s="22" t="s">
        <v>134</v>
      </c>
      <c r="AU172" s="22" t="s">
        <v>132</v>
      </c>
    </row>
    <row r="173" spans="2:65" s="1" customFormat="1" ht="28.9" customHeight="1">
      <c r="B173" s="39"/>
      <c r="C173" s="191" t="s">
        <v>282</v>
      </c>
      <c r="D173" s="191" t="s">
        <v>126</v>
      </c>
      <c r="E173" s="192" t="s">
        <v>309</v>
      </c>
      <c r="F173" s="193" t="s">
        <v>310</v>
      </c>
      <c r="G173" s="194" t="s">
        <v>311</v>
      </c>
      <c r="H173" s="195">
        <v>2</v>
      </c>
      <c r="I173" s="196"/>
      <c r="J173" s="197">
        <f>ROUND(I173*H173,2)</f>
        <v>0</v>
      </c>
      <c r="K173" s="193" t="s">
        <v>130</v>
      </c>
      <c r="L173" s="59"/>
      <c r="M173" s="198" t="s">
        <v>21</v>
      </c>
      <c r="N173" s="199" t="s">
        <v>44</v>
      </c>
      <c r="O173" s="40"/>
      <c r="P173" s="200">
        <f>O173*H173</f>
        <v>0</v>
      </c>
      <c r="Q173" s="200">
        <v>9E-05</v>
      </c>
      <c r="R173" s="200">
        <f>Q173*H173</f>
        <v>0.00018</v>
      </c>
      <c r="S173" s="200">
        <v>0</v>
      </c>
      <c r="T173" s="201">
        <f>S173*H173</f>
        <v>0</v>
      </c>
      <c r="AR173" s="22" t="s">
        <v>167</v>
      </c>
      <c r="AT173" s="22" t="s">
        <v>126</v>
      </c>
      <c r="AU173" s="22" t="s">
        <v>132</v>
      </c>
      <c r="AY173" s="22" t="s">
        <v>123</v>
      </c>
      <c r="BE173" s="202">
        <f>IF(N173="základní",J173,0)</f>
        <v>0</v>
      </c>
      <c r="BF173" s="202">
        <f>IF(N173="snížená",J173,0)</f>
        <v>0</v>
      </c>
      <c r="BG173" s="202">
        <f>IF(N173="zákl. přenesená",J173,0)</f>
        <v>0</v>
      </c>
      <c r="BH173" s="202">
        <f>IF(N173="sníž. přenesená",J173,0)</f>
        <v>0</v>
      </c>
      <c r="BI173" s="202">
        <f>IF(N173="nulová",J173,0)</f>
        <v>0</v>
      </c>
      <c r="BJ173" s="22" t="s">
        <v>132</v>
      </c>
      <c r="BK173" s="202">
        <f>ROUND(I173*H173,2)</f>
        <v>0</v>
      </c>
      <c r="BL173" s="22" t="s">
        <v>167</v>
      </c>
      <c r="BM173" s="22" t="s">
        <v>411</v>
      </c>
    </row>
    <row r="174" spans="2:65" s="1" customFormat="1" ht="20.45" customHeight="1">
      <c r="B174" s="39"/>
      <c r="C174" s="236" t="s">
        <v>412</v>
      </c>
      <c r="D174" s="236" t="s">
        <v>313</v>
      </c>
      <c r="E174" s="237" t="s">
        <v>314</v>
      </c>
      <c r="F174" s="238" t="s">
        <v>315</v>
      </c>
      <c r="G174" s="239" t="s">
        <v>216</v>
      </c>
      <c r="H174" s="240">
        <v>2</v>
      </c>
      <c r="I174" s="241"/>
      <c r="J174" s="242">
        <f>ROUND(I174*H174,2)</f>
        <v>0</v>
      </c>
      <c r="K174" s="238" t="s">
        <v>130</v>
      </c>
      <c r="L174" s="243"/>
      <c r="M174" s="244" t="s">
        <v>21</v>
      </c>
      <c r="N174" s="245" t="s">
        <v>44</v>
      </c>
      <c r="O174" s="40"/>
      <c r="P174" s="200">
        <f>O174*H174</f>
        <v>0</v>
      </c>
      <c r="Q174" s="200">
        <v>0.00021</v>
      </c>
      <c r="R174" s="200">
        <f>Q174*H174</f>
        <v>0.00042</v>
      </c>
      <c r="S174" s="200">
        <v>0</v>
      </c>
      <c r="T174" s="201">
        <f>S174*H174</f>
        <v>0</v>
      </c>
      <c r="AR174" s="22" t="s">
        <v>316</v>
      </c>
      <c r="AT174" s="22" t="s">
        <v>313</v>
      </c>
      <c r="AU174" s="22" t="s">
        <v>132</v>
      </c>
      <c r="AY174" s="22" t="s">
        <v>123</v>
      </c>
      <c r="BE174" s="202">
        <f>IF(N174="základní",J174,0)</f>
        <v>0</v>
      </c>
      <c r="BF174" s="202">
        <f>IF(N174="snížená",J174,0)</f>
        <v>0</v>
      </c>
      <c r="BG174" s="202">
        <f>IF(N174="zákl. přenesená",J174,0)</f>
        <v>0</v>
      </c>
      <c r="BH174" s="202">
        <f>IF(N174="sníž. přenesená",J174,0)</f>
        <v>0</v>
      </c>
      <c r="BI174" s="202">
        <f>IF(N174="nulová",J174,0)</f>
        <v>0</v>
      </c>
      <c r="BJ174" s="22" t="s">
        <v>132</v>
      </c>
      <c r="BK174" s="202">
        <f>ROUND(I174*H174,2)</f>
        <v>0</v>
      </c>
      <c r="BL174" s="22" t="s">
        <v>167</v>
      </c>
      <c r="BM174" s="22" t="s">
        <v>413</v>
      </c>
    </row>
    <row r="175" spans="2:65" s="1" customFormat="1" ht="20.45" customHeight="1">
      <c r="B175" s="39"/>
      <c r="C175" s="191" t="s">
        <v>316</v>
      </c>
      <c r="D175" s="191" t="s">
        <v>126</v>
      </c>
      <c r="E175" s="192" t="s">
        <v>414</v>
      </c>
      <c r="F175" s="193" t="s">
        <v>415</v>
      </c>
      <c r="G175" s="194" t="s">
        <v>311</v>
      </c>
      <c r="H175" s="195">
        <v>2</v>
      </c>
      <c r="I175" s="196"/>
      <c r="J175" s="197">
        <f>ROUND(I175*H175,2)</f>
        <v>0</v>
      </c>
      <c r="K175" s="193" t="s">
        <v>130</v>
      </c>
      <c r="L175" s="59"/>
      <c r="M175" s="198" t="s">
        <v>21</v>
      </c>
      <c r="N175" s="199" t="s">
        <v>44</v>
      </c>
      <c r="O175" s="40"/>
      <c r="P175" s="200">
        <f>O175*H175</f>
        <v>0</v>
      </c>
      <c r="Q175" s="200">
        <v>0.0018</v>
      </c>
      <c r="R175" s="200">
        <f>Q175*H175</f>
        <v>0.0036</v>
      </c>
      <c r="S175" s="200">
        <v>0</v>
      </c>
      <c r="T175" s="201">
        <f>S175*H175</f>
        <v>0</v>
      </c>
      <c r="AR175" s="22" t="s">
        <v>167</v>
      </c>
      <c r="AT175" s="22" t="s">
        <v>126</v>
      </c>
      <c r="AU175" s="22" t="s">
        <v>132</v>
      </c>
      <c r="AY175" s="22" t="s">
        <v>123</v>
      </c>
      <c r="BE175" s="202">
        <f>IF(N175="základní",J175,0)</f>
        <v>0</v>
      </c>
      <c r="BF175" s="202">
        <f>IF(N175="snížená",J175,0)</f>
        <v>0</v>
      </c>
      <c r="BG175" s="202">
        <f>IF(N175="zákl. přenesená",J175,0)</f>
        <v>0</v>
      </c>
      <c r="BH175" s="202">
        <f>IF(N175="sníž. přenesená",J175,0)</f>
        <v>0</v>
      </c>
      <c r="BI175" s="202">
        <f>IF(N175="nulová",J175,0)</f>
        <v>0</v>
      </c>
      <c r="BJ175" s="22" t="s">
        <v>132</v>
      </c>
      <c r="BK175" s="202">
        <f>ROUND(I175*H175,2)</f>
        <v>0</v>
      </c>
      <c r="BL175" s="22" t="s">
        <v>167</v>
      </c>
      <c r="BM175" s="22" t="s">
        <v>416</v>
      </c>
    </row>
    <row r="176" spans="2:47" s="1" customFormat="1" ht="27">
      <c r="B176" s="39"/>
      <c r="C176" s="61"/>
      <c r="D176" s="203" t="s">
        <v>134</v>
      </c>
      <c r="E176" s="61"/>
      <c r="F176" s="204" t="s">
        <v>417</v>
      </c>
      <c r="G176" s="61"/>
      <c r="H176" s="61"/>
      <c r="I176" s="161"/>
      <c r="J176" s="61"/>
      <c r="K176" s="61"/>
      <c r="L176" s="59"/>
      <c r="M176" s="205"/>
      <c r="N176" s="40"/>
      <c r="O176" s="40"/>
      <c r="P176" s="40"/>
      <c r="Q176" s="40"/>
      <c r="R176" s="40"/>
      <c r="S176" s="40"/>
      <c r="T176" s="76"/>
      <c r="AT176" s="22" t="s">
        <v>134</v>
      </c>
      <c r="AU176" s="22" t="s">
        <v>132</v>
      </c>
    </row>
    <row r="177" spans="2:63" s="10" customFormat="1" ht="29.85" customHeight="1">
      <c r="B177" s="174"/>
      <c r="C177" s="175"/>
      <c r="D177" s="188" t="s">
        <v>71</v>
      </c>
      <c r="E177" s="189" t="s">
        <v>280</v>
      </c>
      <c r="F177" s="189" t="s">
        <v>281</v>
      </c>
      <c r="G177" s="175"/>
      <c r="H177" s="175"/>
      <c r="I177" s="178"/>
      <c r="J177" s="190">
        <f>BK177</f>
        <v>0</v>
      </c>
      <c r="K177" s="175"/>
      <c r="L177" s="180"/>
      <c r="M177" s="181"/>
      <c r="N177" s="182"/>
      <c r="O177" s="182"/>
      <c r="P177" s="183">
        <f>SUM(P178:P180)</f>
        <v>0</v>
      </c>
      <c r="Q177" s="182"/>
      <c r="R177" s="183">
        <f>SUM(R178:R180)</f>
        <v>0.07085999999999999</v>
      </c>
      <c r="S177" s="182"/>
      <c r="T177" s="184">
        <f>SUM(T178:T180)</f>
        <v>0</v>
      </c>
      <c r="AR177" s="185" t="s">
        <v>132</v>
      </c>
      <c r="AT177" s="186" t="s">
        <v>71</v>
      </c>
      <c r="AU177" s="186" t="s">
        <v>80</v>
      </c>
      <c r="AY177" s="185" t="s">
        <v>123</v>
      </c>
      <c r="BK177" s="187">
        <f>SUM(BK178:BK180)</f>
        <v>0</v>
      </c>
    </row>
    <row r="178" spans="2:65" s="1" customFormat="1" ht="40.15" customHeight="1">
      <c r="B178" s="39"/>
      <c r="C178" s="191" t="s">
        <v>418</v>
      </c>
      <c r="D178" s="191" t="s">
        <v>126</v>
      </c>
      <c r="E178" s="192" t="s">
        <v>419</v>
      </c>
      <c r="F178" s="193" t="s">
        <v>420</v>
      </c>
      <c r="G178" s="194" t="s">
        <v>129</v>
      </c>
      <c r="H178" s="195">
        <v>6</v>
      </c>
      <c r="I178" s="196"/>
      <c r="J178" s="197">
        <f>ROUND(I178*H178,2)</f>
        <v>0</v>
      </c>
      <c r="K178" s="193" t="s">
        <v>130</v>
      </c>
      <c r="L178" s="59"/>
      <c r="M178" s="198" t="s">
        <v>21</v>
      </c>
      <c r="N178" s="199" t="s">
        <v>44</v>
      </c>
      <c r="O178" s="40"/>
      <c r="P178" s="200">
        <f>O178*H178</f>
        <v>0</v>
      </c>
      <c r="Q178" s="200">
        <v>0.01181</v>
      </c>
      <c r="R178" s="200">
        <f>Q178*H178</f>
        <v>0.07085999999999999</v>
      </c>
      <c r="S178" s="200">
        <v>0</v>
      </c>
      <c r="T178" s="201">
        <f>S178*H178</f>
        <v>0</v>
      </c>
      <c r="AR178" s="22" t="s">
        <v>167</v>
      </c>
      <c r="AT178" s="22" t="s">
        <v>126</v>
      </c>
      <c r="AU178" s="22" t="s">
        <v>132</v>
      </c>
      <c r="AY178" s="22" t="s">
        <v>123</v>
      </c>
      <c r="BE178" s="202">
        <f>IF(N178="základní",J178,0)</f>
        <v>0</v>
      </c>
      <c r="BF178" s="202">
        <f>IF(N178="snížená",J178,0)</f>
        <v>0</v>
      </c>
      <c r="BG178" s="202">
        <f>IF(N178="zákl. přenesená",J178,0)</f>
        <v>0</v>
      </c>
      <c r="BH178" s="202">
        <f>IF(N178="sníž. přenesená",J178,0)</f>
        <v>0</v>
      </c>
      <c r="BI178" s="202">
        <f>IF(N178="nulová",J178,0)</f>
        <v>0</v>
      </c>
      <c r="BJ178" s="22" t="s">
        <v>132</v>
      </c>
      <c r="BK178" s="202">
        <f>ROUND(I178*H178,2)</f>
        <v>0</v>
      </c>
      <c r="BL178" s="22" t="s">
        <v>167</v>
      </c>
      <c r="BM178" s="22" t="s">
        <v>421</v>
      </c>
    </row>
    <row r="179" spans="2:47" s="1" customFormat="1" ht="189">
      <c r="B179" s="39"/>
      <c r="C179" s="61"/>
      <c r="D179" s="203" t="s">
        <v>134</v>
      </c>
      <c r="E179" s="61"/>
      <c r="F179" s="204" t="s">
        <v>422</v>
      </c>
      <c r="G179" s="61"/>
      <c r="H179" s="61"/>
      <c r="I179" s="161"/>
      <c r="J179" s="61"/>
      <c r="K179" s="61"/>
      <c r="L179" s="59"/>
      <c r="M179" s="205"/>
      <c r="N179" s="40"/>
      <c r="O179" s="40"/>
      <c r="P179" s="40"/>
      <c r="Q179" s="40"/>
      <c r="R179" s="40"/>
      <c r="S179" s="40"/>
      <c r="T179" s="76"/>
      <c r="AT179" s="22" t="s">
        <v>134</v>
      </c>
      <c r="AU179" s="22" t="s">
        <v>132</v>
      </c>
    </row>
    <row r="180" spans="2:51" s="11" customFormat="1" ht="13.5">
      <c r="B180" s="206"/>
      <c r="C180" s="207"/>
      <c r="D180" s="203" t="s">
        <v>136</v>
      </c>
      <c r="E180" s="208" t="s">
        <v>21</v>
      </c>
      <c r="F180" s="209" t="s">
        <v>423</v>
      </c>
      <c r="G180" s="207"/>
      <c r="H180" s="210">
        <v>6</v>
      </c>
      <c r="I180" s="211"/>
      <c r="J180" s="207"/>
      <c r="K180" s="207"/>
      <c r="L180" s="212"/>
      <c r="M180" s="213"/>
      <c r="N180" s="214"/>
      <c r="O180" s="214"/>
      <c r="P180" s="214"/>
      <c r="Q180" s="214"/>
      <c r="R180" s="214"/>
      <c r="S180" s="214"/>
      <c r="T180" s="215"/>
      <c r="AT180" s="216" t="s">
        <v>136</v>
      </c>
      <c r="AU180" s="216" t="s">
        <v>132</v>
      </c>
      <c r="AV180" s="11" t="s">
        <v>132</v>
      </c>
      <c r="AW180" s="11" t="s">
        <v>35</v>
      </c>
      <c r="AX180" s="11" t="s">
        <v>80</v>
      </c>
      <c r="AY180" s="216" t="s">
        <v>123</v>
      </c>
    </row>
    <row r="181" spans="2:63" s="10" customFormat="1" ht="29.85" customHeight="1">
      <c r="B181" s="174"/>
      <c r="C181" s="175"/>
      <c r="D181" s="188" t="s">
        <v>71</v>
      </c>
      <c r="E181" s="189" t="s">
        <v>424</v>
      </c>
      <c r="F181" s="189" t="s">
        <v>425</v>
      </c>
      <c r="G181" s="175"/>
      <c r="H181" s="175"/>
      <c r="I181" s="178"/>
      <c r="J181" s="190">
        <f>BK181</f>
        <v>0</v>
      </c>
      <c r="K181" s="175"/>
      <c r="L181" s="180"/>
      <c r="M181" s="181"/>
      <c r="N181" s="182"/>
      <c r="O181" s="182"/>
      <c r="P181" s="183">
        <f>SUM(P182:P185)</f>
        <v>0</v>
      </c>
      <c r="Q181" s="182"/>
      <c r="R181" s="183">
        <f>SUM(R182:R185)</f>
        <v>0.06744</v>
      </c>
      <c r="S181" s="182"/>
      <c r="T181" s="184">
        <f>SUM(T182:T185)</f>
        <v>0</v>
      </c>
      <c r="AR181" s="185" t="s">
        <v>132</v>
      </c>
      <c r="AT181" s="186" t="s">
        <v>71</v>
      </c>
      <c r="AU181" s="186" t="s">
        <v>80</v>
      </c>
      <c r="AY181" s="185" t="s">
        <v>123</v>
      </c>
      <c r="BK181" s="187">
        <f>SUM(BK182:BK185)</f>
        <v>0</v>
      </c>
    </row>
    <row r="182" spans="2:65" s="1" customFormat="1" ht="40.15" customHeight="1">
      <c r="B182" s="39"/>
      <c r="C182" s="191" t="s">
        <v>426</v>
      </c>
      <c r="D182" s="191" t="s">
        <v>126</v>
      </c>
      <c r="E182" s="192" t="s">
        <v>427</v>
      </c>
      <c r="F182" s="193" t="s">
        <v>428</v>
      </c>
      <c r="G182" s="194" t="s">
        <v>129</v>
      </c>
      <c r="H182" s="195">
        <v>4</v>
      </c>
      <c r="I182" s="196"/>
      <c r="J182" s="197">
        <f>ROUND(I182*H182,2)</f>
        <v>0</v>
      </c>
      <c r="K182" s="193" t="s">
        <v>130</v>
      </c>
      <c r="L182" s="59"/>
      <c r="M182" s="198" t="s">
        <v>21</v>
      </c>
      <c r="N182" s="199" t="s">
        <v>44</v>
      </c>
      <c r="O182" s="40"/>
      <c r="P182" s="200">
        <f>O182*H182</f>
        <v>0</v>
      </c>
      <c r="Q182" s="200">
        <v>0.003</v>
      </c>
      <c r="R182" s="200">
        <f>Q182*H182</f>
        <v>0.012</v>
      </c>
      <c r="S182" s="200">
        <v>0</v>
      </c>
      <c r="T182" s="201">
        <f>S182*H182</f>
        <v>0</v>
      </c>
      <c r="AR182" s="22" t="s">
        <v>167</v>
      </c>
      <c r="AT182" s="22" t="s">
        <v>126</v>
      </c>
      <c r="AU182" s="22" t="s">
        <v>132</v>
      </c>
      <c r="AY182" s="22" t="s">
        <v>123</v>
      </c>
      <c r="BE182" s="202">
        <f>IF(N182="základní",J182,0)</f>
        <v>0</v>
      </c>
      <c r="BF182" s="202">
        <f>IF(N182="snížená",J182,0)</f>
        <v>0</v>
      </c>
      <c r="BG182" s="202">
        <f>IF(N182="zákl. přenesená",J182,0)</f>
        <v>0</v>
      </c>
      <c r="BH182" s="202">
        <f>IF(N182="sníž. přenesená",J182,0)</f>
        <v>0</v>
      </c>
      <c r="BI182" s="202">
        <f>IF(N182="nulová",J182,0)</f>
        <v>0</v>
      </c>
      <c r="BJ182" s="22" t="s">
        <v>132</v>
      </c>
      <c r="BK182" s="202">
        <f>ROUND(I182*H182,2)</f>
        <v>0</v>
      </c>
      <c r="BL182" s="22" t="s">
        <v>167</v>
      </c>
      <c r="BM182" s="22" t="s">
        <v>429</v>
      </c>
    </row>
    <row r="183" spans="2:51" s="11" customFormat="1" ht="13.5">
      <c r="B183" s="206"/>
      <c r="C183" s="207"/>
      <c r="D183" s="217" t="s">
        <v>136</v>
      </c>
      <c r="E183" s="232" t="s">
        <v>21</v>
      </c>
      <c r="F183" s="219" t="s">
        <v>430</v>
      </c>
      <c r="G183" s="207"/>
      <c r="H183" s="220">
        <v>4</v>
      </c>
      <c r="I183" s="211"/>
      <c r="J183" s="207"/>
      <c r="K183" s="207"/>
      <c r="L183" s="212"/>
      <c r="M183" s="213"/>
      <c r="N183" s="214"/>
      <c r="O183" s="214"/>
      <c r="P183" s="214"/>
      <c r="Q183" s="214"/>
      <c r="R183" s="214"/>
      <c r="S183" s="214"/>
      <c r="T183" s="215"/>
      <c r="AT183" s="216" t="s">
        <v>136</v>
      </c>
      <c r="AU183" s="216" t="s">
        <v>132</v>
      </c>
      <c r="AV183" s="11" t="s">
        <v>132</v>
      </c>
      <c r="AW183" s="11" t="s">
        <v>35</v>
      </c>
      <c r="AX183" s="11" t="s">
        <v>80</v>
      </c>
      <c r="AY183" s="216" t="s">
        <v>123</v>
      </c>
    </row>
    <row r="184" spans="2:65" s="1" customFormat="1" ht="28.9" customHeight="1">
      <c r="B184" s="39"/>
      <c r="C184" s="236" t="s">
        <v>431</v>
      </c>
      <c r="D184" s="236" t="s">
        <v>313</v>
      </c>
      <c r="E184" s="237" t="s">
        <v>432</v>
      </c>
      <c r="F184" s="238" t="s">
        <v>433</v>
      </c>
      <c r="G184" s="239" t="s">
        <v>129</v>
      </c>
      <c r="H184" s="240">
        <v>4.4</v>
      </c>
      <c r="I184" s="241"/>
      <c r="J184" s="242">
        <f>ROUND(I184*H184,2)</f>
        <v>0</v>
      </c>
      <c r="K184" s="238" t="s">
        <v>130</v>
      </c>
      <c r="L184" s="243"/>
      <c r="M184" s="244" t="s">
        <v>21</v>
      </c>
      <c r="N184" s="245" t="s">
        <v>44</v>
      </c>
      <c r="O184" s="40"/>
      <c r="P184" s="200">
        <f>O184*H184</f>
        <v>0</v>
      </c>
      <c r="Q184" s="200">
        <v>0.0126</v>
      </c>
      <c r="R184" s="200">
        <f>Q184*H184</f>
        <v>0.05544</v>
      </c>
      <c r="S184" s="200">
        <v>0</v>
      </c>
      <c r="T184" s="201">
        <f>S184*H184</f>
        <v>0</v>
      </c>
      <c r="AR184" s="22" t="s">
        <v>316</v>
      </c>
      <c r="AT184" s="22" t="s">
        <v>313</v>
      </c>
      <c r="AU184" s="22" t="s">
        <v>132</v>
      </c>
      <c r="AY184" s="22" t="s">
        <v>123</v>
      </c>
      <c r="BE184" s="202">
        <f>IF(N184="základní",J184,0)</f>
        <v>0</v>
      </c>
      <c r="BF184" s="202">
        <f>IF(N184="snížená",J184,0)</f>
        <v>0</v>
      </c>
      <c r="BG184" s="202">
        <f>IF(N184="zákl. přenesená",J184,0)</f>
        <v>0</v>
      </c>
      <c r="BH184" s="202">
        <f>IF(N184="sníž. přenesená",J184,0)</f>
        <v>0</v>
      </c>
      <c r="BI184" s="202">
        <f>IF(N184="nulová",J184,0)</f>
        <v>0</v>
      </c>
      <c r="BJ184" s="22" t="s">
        <v>132</v>
      </c>
      <c r="BK184" s="202">
        <f>ROUND(I184*H184,2)</f>
        <v>0</v>
      </c>
      <c r="BL184" s="22" t="s">
        <v>167</v>
      </c>
      <c r="BM184" s="22" t="s">
        <v>434</v>
      </c>
    </row>
    <row r="185" spans="2:51" s="11" customFormat="1" ht="13.5">
      <c r="B185" s="206"/>
      <c r="C185" s="207"/>
      <c r="D185" s="203" t="s">
        <v>136</v>
      </c>
      <c r="E185" s="207"/>
      <c r="F185" s="209" t="s">
        <v>435</v>
      </c>
      <c r="G185" s="207"/>
      <c r="H185" s="210">
        <v>4.4</v>
      </c>
      <c r="I185" s="211"/>
      <c r="J185" s="207"/>
      <c r="K185" s="207"/>
      <c r="L185" s="212"/>
      <c r="M185" s="213"/>
      <c r="N185" s="214"/>
      <c r="O185" s="214"/>
      <c r="P185" s="214"/>
      <c r="Q185" s="214"/>
      <c r="R185" s="214"/>
      <c r="S185" s="214"/>
      <c r="T185" s="215"/>
      <c r="AT185" s="216" t="s">
        <v>136</v>
      </c>
      <c r="AU185" s="216" t="s">
        <v>132</v>
      </c>
      <c r="AV185" s="11" t="s">
        <v>132</v>
      </c>
      <c r="AW185" s="11" t="s">
        <v>6</v>
      </c>
      <c r="AX185" s="11" t="s">
        <v>80</v>
      </c>
      <c r="AY185" s="216" t="s">
        <v>123</v>
      </c>
    </row>
    <row r="186" spans="2:63" s="10" customFormat="1" ht="29.85" customHeight="1">
      <c r="B186" s="174"/>
      <c r="C186" s="175"/>
      <c r="D186" s="188" t="s">
        <v>71</v>
      </c>
      <c r="E186" s="189" t="s">
        <v>436</v>
      </c>
      <c r="F186" s="189" t="s">
        <v>437</v>
      </c>
      <c r="G186" s="175"/>
      <c r="H186" s="175"/>
      <c r="I186" s="178"/>
      <c r="J186" s="190">
        <f>BK186</f>
        <v>0</v>
      </c>
      <c r="K186" s="175"/>
      <c r="L186" s="180"/>
      <c r="M186" s="181"/>
      <c r="N186" s="182"/>
      <c r="O186" s="182"/>
      <c r="P186" s="183">
        <f>SUM(P187:P188)</f>
        <v>0</v>
      </c>
      <c r="Q186" s="182"/>
      <c r="R186" s="183">
        <f>SUM(R187:R188)</f>
        <v>0.01392</v>
      </c>
      <c r="S186" s="182"/>
      <c r="T186" s="184">
        <f>SUM(T187:T188)</f>
        <v>0</v>
      </c>
      <c r="AR186" s="185" t="s">
        <v>132</v>
      </c>
      <c r="AT186" s="186" t="s">
        <v>71</v>
      </c>
      <c r="AU186" s="186" t="s">
        <v>80</v>
      </c>
      <c r="AY186" s="185" t="s">
        <v>123</v>
      </c>
      <c r="BK186" s="187">
        <f>SUM(BK187:BK188)</f>
        <v>0</v>
      </c>
    </row>
    <row r="187" spans="2:65" s="1" customFormat="1" ht="28.9" customHeight="1">
      <c r="B187" s="39"/>
      <c r="C187" s="191" t="s">
        <v>438</v>
      </c>
      <c r="D187" s="191" t="s">
        <v>126</v>
      </c>
      <c r="E187" s="192" t="s">
        <v>439</v>
      </c>
      <c r="F187" s="193" t="s">
        <v>440</v>
      </c>
      <c r="G187" s="194" t="s">
        <v>129</v>
      </c>
      <c r="H187" s="195">
        <v>48</v>
      </c>
      <c r="I187" s="196"/>
      <c r="J187" s="197">
        <f>ROUND(I187*H187,2)</f>
        <v>0</v>
      </c>
      <c r="K187" s="193" t="s">
        <v>130</v>
      </c>
      <c r="L187" s="59"/>
      <c r="M187" s="198" t="s">
        <v>21</v>
      </c>
      <c r="N187" s="199" t="s">
        <v>44</v>
      </c>
      <c r="O187" s="40"/>
      <c r="P187" s="200">
        <f>O187*H187</f>
        <v>0</v>
      </c>
      <c r="Q187" s="200">
        <v>0.00029</v>
      </c>
      <c r="R187" s="200">
        <f>Q187*H187</f>
        <v>0.01392</v>
      </c>
      <c r="S187" s="200">
        <v>0</v>
      </c>
      <c r="T187" s="201">
        <f>S187*H187</f>
        <v>0</v>
      </c>
      <c r="AR187" s="22" t="s">
        <v>167</v>
      </c>
      <c r="AT187" s="22" t="s">
        <v>126</v>
      </c>
      <c r="AU187" s="22" t="s">
        <v>132</v>
      </c>
      <c r="AY187" s="22" t="s">
        <v>123</v>
      </c>
      <c r="BE187" s="202">
        <f>IF(N187="základní",J187,0)</f>
        <v>0</v>
      </c>
      <c r="BF187" s="202">
        <f>IF(N187="snížená",J187,0)</f>
        <v>0</v>
      </c>
      <c r="BG187" s="202">
        <f>IF(N187="zákl. přenesená",J187,0)</f>
        <v>0</v>
      </c>
      <c r="BH187" s="202">
        <f>IF(N187="sníž. přenesená",J187,0)</f>
        <v>0</v>
      </c>
      <c r="BI187" s="202">
        <f>IF(N187="nulová",J187,0)</f>
        <v>0</v>
      </c>
      <c r="BJ187" s="22" t="s">
        <v>132</v>
      </c>
      <c r="BK187" s="202">
        <f>ROUND(I187*H187,2)</f>
        <v>0</v>
      </c>
      <c r="BL187" s="22" t="s">
        <v>167</v>
      </c>
      <c r="BM187" s="22" t="s">
        <v>441</v>
      </c>
    </row>
    <row r="188" spans="2:51" s="11" customFormat="1" ht="13.5">
      <c r="B188" s="206"/>
      <c r="C188" s="207"/>
      <c r="D188" s="203" t="s">
        <v>136</v>
      </c>
      <c r="E188" s="208" t="s">
        <v>21</v>
      </c>
      <c r="F188" s="209" t="s">
        <v>218</v>
      </c>
      <c r="G188" s="207"/>
      <c r="H188" s="210">
        <v>48</v>
      </c>
      <c r="I188" s="211"/>
      <c r="J188" s="207"/>
      <c r="K188" s="207"/>
      <c r="L188" s="212"/>
      <c r="M188" s="233"/>
      <c r="N188" s="234"/>
      <c r="O188" s="234"/>
      <c r="P188" s="234"/>
      <c r="Q188" s="234"/>
      <c r="R188" s="234"/>
      <c r="S188" s="234"/>
      <c r="T188" s="235"/>
      <c r="AT188" s="216" t="s">
        <v>136</v>
      </c>
      <c r="AU188" s="216" t="s">
        <v>132</v>
      </c>
      <c r="AV188" s="11" t="s">
        <v>132</v>
      </c>
      <c r="AW188" s="11" t="s">
        <v>35</v>
      </c>
      <c r="AX188" s="11" t="s">
        <v>80</v>
      </c>
      <c r="AY188" s="216" t="s">
        <v>123</v>
      </c>
    </row>
    <row r="189" spans="2:12" s="1" customFormat="1" ht="6.95" customHeight="1">
      <c r="B189" s="54"/>
      <c r="C189" s="55"/>
      <c r="D189" s="55"/>
      <c r="E189" s="55"/>
      <c r="F189" s="55"/>
      <c r="G189" s="55"/>
      <c r="H189" s="55"/>
      <c r="I189" s="137"/>
      <c r="J189" s="55"/>
      <c r="K189" s="55"/>
      <c r="L189" s="59"/>
    </row>
  </sheetData>
  <sheetProtection algorithmName="SHA-512" hashValue="caYW9Y27Yp3jY6r6wck/CiHYuaFFocBwVqor9sa3ZFWtEx/s2Mw7dE5GwSII6/NJnpS0x+Nz4l5v7BjQqJy7Aw==" saltValue="4BaNPoML8iob/VDtdoyuow==" spinCount="100000" sheet="1" objects="1" scenarios="1" formatCells="0" formatColumns="0" formatRows="0" sort="0" autoFilter="0"/>
  <autoFilter ref="C86:K188"/>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9" customWidth="1"/>
    <col min="2" max="2" width="1.66796875" style="249" customWidth="1"/>
    <col min="3" max="4" width="5" style="249" customWidth="1"/>
    <col min="5" max="5" width="11.66015625" style="249" customWidth="1"/>
    <col min="6" max="6" width="9.16015625" style="249" customWidth="1"/>
    <col min="7" max="7" width="5" style="249" customWidth="1"/>
    <col min="8" max="8" width="77.83203125" style="249" customWidth="1"/>
    <col min="9" max="10" width="20" style="249" customWidth="1"/>
    <col min="11" max="11" width="1.66796875" style="249" customWidth="1"/>
  </cols>
  <sheetData>
    <row r="1" ht="37.5" customHeight="1"/>
    <row r="2" spans="2:11" ht="7.5" customHeight="1">
      <c r="B2" s="250"/>
      <c r="C2" s="251"/>
      <c r="D2" s="251"/>
      <c r="E2" s="251"/>
      <c r="F2" s="251"/>
      <c r="G2" s="251"/>
      <c r="H2" s="251"/>
      <c r="I2" s="251"/>
      <c r="J2" s="251"/>
      <c r="K2" s="252"/>
    </row>
    <row r="3" spans="2:11" s="13" customFormat="1" ht="45" customHeight="1">
      <c r="B3" s="253"/>
      <c r="C3" s="374" t="s">
        <v>442</v>
      </c>
      <c r="D3" s="374"/>
      <c r="E3" s="374"/>
      <c r="F3" s="374"/>
      <c r="G3" s="374"/>
      <c r="H3" s="374"/>
      <c r="I3" s="374"/>
      <c r="J3" s="374"/>
      <c r="K3" s="254"/>
    </row>
    <row r="4" spans="2:11" ht="25.5" customHeight="1">
      <c r="B4" s="255"/>
      <c r="C4" s="375" t="s">
        <v>443</v>
      </c>
      <c r="D4" s="375"/>
      <c r="E4" s="375"/>
      <c r="F4" s="375"/>
      <c r="G4" s="375"/>
      <c r="H4" s="375"/>
      <c r="I4" s="375"/>
      <c r="J4" s="375"/>
      <c r="K4" s="256"/>
    </row>
    <row r="5" spans="2:11" ht="5.25" customHeight="1">
      <c r="B5" s="255"/>
      <c r="C5" s="257"/>
      <c r="D5" s="257"/>
      <c r="E5" s="257"/>
      <c r="F5" s="257"/>
      <c r="G5" s="257"/>
      <c r="H5" s="257"/>
      <c r="I5" s="257"/>
      <c r="J5" s="257"/>
      <c r="K5" s="256"/>
    </row>
    <row r="6" spans="2:11" ht="15" customHeight="1">
      <c r="B6" s="255"/>
      <c r="C6" s="373" t="s">
        <v>444</v>
      </c>
      <c r="D6" s="373"/>
      <c r="E6" s="373"/>
      <c r="F6" s="373"/>
      <c r="G6" s="373"/>
      <c r="H6" s="373"/>
      <c r="I6" s="373"/>
      <c r="J6" s="373"/>
      <c r="K6" s="256"/>
    </row>
    <row r="7" spans="2:11" ht="15" customHeight="1">
      <c r="B7" s="259"/>
      <c r="C7" s="373" t="s">
        <v>445</v>
      </c>
      <c r="D7" s="373"/>
      <c r="E7" s="373"/>
      <c r="F7" s="373"/>
      <c r="G7" s="373"/>
      <c r="H7" s="373"/>
      <c r="I7" s="373"/>
      <c r="J7" s="373"/>
      <c r="K7" s="256"/>
    </row>
    <row r="8" spans="2:11" ht="12.75" customHeight="1">
      <c r="B8" s="259"/>
      <c r="C8" s="258"/>
      <c r="D8" s="258"/>
      <c r="E8" s="258"/>
      <c r="F8" s="258"/>
      <c r="G8" s="258"/>
      <c r="H8" s="258"/>
      <c r="I8" s="258"/>
      <c r="J8" s="258"/>
      <c r="K8" s="256"/>
    </row>
    <row r="9" spans="2:11" ht="15" customHeight="1">
      <c r="B9" s="259"/>
      <c r="C9" s="373" t="s">
        <v>446</v>
      </c>
      <c r="D9" s="373"/>
      <c r="E9" s="373"/>
      <c r="F9" s="373"/>
      <c r="G9" s="373"/>
      <c r="H9" s="373"/>
      <c r="I9" s="373"/>
      <c r="J9" s="373"/>
      <c r="K9" s="256"/>
    </row>
    <row r="10" spans="2:11" ht="15" customHeight="1">
      <c r="B10" s="259"/>
      <c r="C10" s="258"/>
      <c r="D10" s="373" t="s">
        <v>447</v>
      </c>
      <c r="E10" s="373"/>
      <c r="F10" s="373"/>
      <c r="G10" s="373"/>
      <c r="H10" s="373"/>
      <c r="I10" s="373"/>
      <c r="J10" s="373"/>
      <c r="K10" s="256"/>
    </row>
    <row r="11" spans="2:11" ht="15" customHeight="1">
      <c r="B11" s="259"/>
      <c r="C11" s="260"/>
      <c r="D11" s="373" t="s">
        <v>448</v>
      </c>
      <c r="E11" s="373"/>
      <c r="F11" s="373"/>
      <c r="G11" s="373"/>
      <c r="H11" s="373"/>
      <c r="I11" s="373"/>
      <c r="J11" s="373"/>
      <c r="K11" s="256"/>
    </row>
    <row r="12" spans="2:11" ht="12.75" customHeight="1">
      <c r="B12" s="259"/>
      <c r="C12" s="260"/>
      <c r="D12" s="260"/>
      <c r="E12" s="260"/>
      <c r="F12" s="260"/>
      <c r="G12" s="260"/>
      <c r="H12" s="260"/>
      <c r="I12" s="260"/>
      <c r="J12" s="260"/>
      <c r="K12" s="256"/>
    </row>
    <row r="13" spans="2:11" ht="15" customHeight="1">
      <c r="B13" s="259"/>
      <c r="C13" s="260"/>
      <c r="D13" s="373" t="s">
        <v>449</v>
      </c>
      <c r="E13" s="373"/>
      <c r="F13" s="373"/>
      <c r="G13" s="373"/>
      <c r="H13" s="373"/>
      <c r="I13" s="373"/>
      <c r="J13" s="373"/>
      <c r="K13" s="256"/>
    </row>
    <row r="14" spans="2:11" ht="15" customHeight="1">
      <c r="B14" s="259"/>
      <c r="C14" s="260"/>
      <c r="D14" s="373" t="s">
        <v>450</v>
      </c>
      <c r="E14" s="373"/>
      <c r="F14" s="373"/>
      <c r="G14" s="373"/>
      <c r="H14" s="373"/>
      <c r="I14" s="373"/>
      <c r="J14" s="373"/>
      <c r="K14" s="256"/>
    </row>
    <row r="15" spans="2:11" ht="15" customHeight="1">
      <c r="B15" s="259"/>
      <c r="C15" s="260"/>
      <c r="D15" s="373" t="s">
        <v>451</v>
      </c>
      <c r="E15" s="373"/>
      <c r="F15" s="373"/>
      <c r="G15" s="373"/>
      <c r="H15" s="373"/>
      <c r="I15" s="373"/>
      <c r="J15" s="373"/>
      <c r="K15" s="256"/>
    </row>
    <row r="16" spans="2:11" ht="15" customHeight="1">
      <c r="B16" s="259"/>
      <c r="C16" s="260"/>
      <c r="D16" s="260"/>
      <c r="E16" s="261" t="s">
        <v>79</v>
      </c>
      <c r="F16" s="373" t="s">
        <v>452</v>
      </c>
      <c r="G16" s="373"/>
      <c r="H16" s="373"/>
      <c r="I16" s="373"/>
      <c r="J16" s="373"/>
      <c r="K16" s="256"/>
    </row>
    <row r="17" spans="2:11" ht="15" customHeight="1">
      <c r="B17" s="259"/>
      <c r="C17" s="260"/>
      <c r="D17" s="260"/>
      <c r="E17" s="261" t="s">
        <v>453</v>
      </c>
      <c r="F17" s="373" t="s">
        <v>454</v>
      </c>
      <c r="G17" s="373"/>
      <c r="H17" s="373"/>
      <c r="I17" s="373"/>
      <c r="J17" s="373"/>
      <c r="K17" s="256"/>
    </row>
    <row r="18" spans="2:11" ht="15" customHeight="1">
      <c r="B18" s="259"/>
      <c r="C18" s="260"/>
      <c r="D18" s="260"/>
      <c r="E18" s="261" t="s">
        <v>455</v>
      </c>
      <c r="F18" s="373" t="s">
        <v>456</v>
      </c>
      <c r="G18" s="373"/>
      <c r="H18" s="373"/>
      <c r="I18" s="373"/>
      <c r="J18" s="373"/>
      <c r="K18" s="256"/>
    </row>
    <row r="19" spans="2:11" ht="15" customHeight="1">
      <c r="B19" s="259"/>
      <c r="C19" s="260"/>
      <c r="D19" s="260"/>
      <c r="E19" s="261" t="s">
        <v>457</v>
      </c>
      <c r="F19" s="373" t="s">
        <v>458</v>
      </c>
      <c r="G19" s="373"/>
      <c r="H19" s="373"/>
      <c r="I19" s="373"/>
      <c r="J19" s="373"/>
      <c r="K19" s="256"/>
    </row>
    <row r="20" spans="2:11" ht="15" customHeight="1">
      <c r="B20" s="259"/>
      <c r="C20" s="260"/>
      <c r="D20" s="260"/>
      <c r="E20" s="261" t="s">
        <v>459</v>
      </c>
      <c r="F20" s="373" t="s">
        <v>460</v>
      </c>
      <c r="G20" s="373"/>
      <c r="H20" s="373"/>
      <c r="I20" s="373"/>
      <c r="J20" s="373"/>
      <c r="K20" s="256"/>
    </row>
    <row r="21" spans="2:11" ht="15" customHeight="1">
      <c r="B21" s="259"/>
      <c r="C21" s="260"/>
      <c r="D21" s="260"/>
      <c r="E21" s="261" t="s">
        <v>461</v>
      </c>
      <c r="F21" s="373" t="s">
        <v>462</v>
      </c>
      <c r="G21" s="373"/>
      <c r="H21" s="373"/>
      <c r="I21" s="373"/>
      <c r="J21" s="373"/>
      <c r="K21" s="256"/>
    </row>
    <row r="22" spans="2:11" ht="12.75" customHeight="1">
      <c r="B22" s="259"/>
      <c r="C22" s="260"/>
      <c r="D22" s="260"/>
      <c r="E22" s="260"/>
      <c r="F22" s="260"/>
      <c r="G22" s="260"/>
      <c r="H22" s="260"/>
      <c r="I22" s="260"/>
      <c r="J22" s="260"/>
      <c r="K22" s="256"/>
    </row>
    <row r="23" spans="2:11" ht="15" customHeight="1">
      <c r="B23" s="259"/>
      <c r="C23" s="373" t="s">
        <v>463</v>
      </c>
      <c r="D23" s="373"/>
      <c r="E23" s="373"/>
      <c r="F23" s="373"/>
      <c r="G23" s="373"/>
      <c r="H23" s="373"/>
      <c r="I23" s="373"/>
      <c r="J23" s="373"/>
      <c r="K23" s="256"/>
    </row>
    <row r="24" spans="2:11" ht="15" customHeight="1">
      <c r="B24" s="259"/>
      <c r="C24" s="373" t="s">
        <v>464</v>
      </c>
      <c r="D24" s="373"/>
      <c r="E24" s="373"/>
      <c r="F24" s="373"/>
      <c r="G24" s="373"/>
      <c r="H24" s="373"/>
      <c r="I24" s="373"/>
      <c r="J24" s="373"/>
      <c r="K24" s="256"/>
    </row>
    <row r="25" spans="2:11" ht="15" customHeight="1">
      <c r="B25" s="259"/>
      <c r="C25" s="258"/>
      <c r="D25" s="373" t="s">
        <v>465</v>
      </c>
      <c r="E25" s="373"/>
      <c r="F25" s="373"/>
      <c r="G25" s="373"/>
      <c r="H25" s="373"/>
      <c r="I25" s="373"/>
      <c r="J25" s="373"/>
      <c r="K25" s="256"/>
    </row>
    <row r="26" spans="2:11" ht="15" customHeight="1">
      <c r="B26" s="259"/>
      <c r="C26" s="260"/>
      <c r="D26" s="373" t="s">
        <v>466</v>
      </c>
      <c r="E26" s="373"/>
      <c r="F26" s="373"/>
      <c r="G26" s="373"/>
      <c r="H26" s="373"/>
      <c r="I26" s="373"/>
      <c r="J26" s="373"/>
      <c r="K26" s="256"/>
    </row>
    <row r="27" spans="2:11" ht="12.75" customHeight="1">
      <c r="B27" s="259"/>
      <c r="C27" s="260"/>
      <c r="D27" s="260"/>
      <c r="E27" s="260"/>
      <c r="F27" s="260"/>
      <c r="G27" s="260"/>
      <c r="H27" s="260"/>
      <c r="I27" s="260"/>
      <c r="J27" s="260"/>
      <c r="K27" s="256"/>
    </row>
    <row r="28" spans="2:11" ht="15" customHeight="1">
      <c r="B28" s="259"/>
      <c r="C28" s="260"/>
      <c r="D28" s="373" t="s">
        <v>467</v>
      </c>
      <c r="E28" s="373"/>
      <c r="F28" s="373"/>
      <c r="G28" s="373"/>
      <c r="H28" s="373"/>
      <c r="I28" s="373"/>
      <c r="J28" s="373"/>
      <c r="K28" s="256"/>
    </row>
    <row r="29" spans="2:11" ht="15" customHeight="1">
      <c r="B29" s="259"/>
      <c r="C29" s="260"/>
      <c r="D29" s="373" t="s">
        <v>468</v>
      </c>
      <c r="E29" s="373"/>
      <c r="F29" s="373"/>
      <c r="G29" s="373"/>
      <c r="H29" s="373"/>
      <c r="I29" s="373"/>
      <c r="J29" s="373"/>
      <c r="K29" s="256"/>
    </row>
    <row r="30" spans="2:11" ht="12.75" customHeight="1">
      <c r="B30" s="259"/>
      <c r="C30" s="260"/>
      <c r="D30" s="260"/>
      <c r="E30" s="260"/>
      <c r="F30" s="260"/>
      <c r="G30" s="260"/>
      <c r="H30" s="260"/>
      <c r="I30" s="260"/>
      <c r="J30" s="260"/>
      <c r="K30" s="256"/>
    </row>
    <row r="31" spans="2:11" ht="15" customHeight="1">
      <c r="B31" s="259"/>
      <c r="C31" s="260"/>
      <c r="D31" s="373" t="s">
        <v>469</v>
      </c>
      <c r="E31" s="373"/>
      <c r="F31" s="373"/>
      <c r="G31" s="373"/>
      <c r="H31" s="373"/>
      <c r="I31" s="373"/>
      <c r="J31" s="373"/>
      <c r="K31" s="256"/>
    </row>
    <row r="32" spans="2:11" ht="15" customHeight="1">
      <c r="B32" s="259"/>
      <c r="C32" s="260"/>
      <c r="D32" s="373" t="s">
        <v>470</v>
      </c>
      <c r="E32" s="373"/>
      <c r="F32" s="373"/>
      <c r="G32" s="373"/>
      <c r="H32" s="373"/>
      <c r="I32" s="373"/>
      <c r="J32" s="373"/>
      <c r="K32" s="256"/>
    </row>
    <row r="33" spans="2:11" ht="15" customHeight="1">
      <c r="B33" s="259"/>
      <c r="C33" s="260"/>
      <c r="D33" s="373" t="s">
        <v>471</v>
      </c>
      <c r="E33" s="373"/>
      <c r="F33" s="373"/>
      <c r="G33" s="373"/>
      <c r="H33" s="373"/>
      <c r="I33" s="373"/>
      <c r="J33" s="373"/>
      <c r="K33" s="256"/>
    </row>
    <row r="34" spans="2:11" ht="15" customHeight="1">
      <c r="B34" s="259"/>
      <c r="C34" s="260"/>
      <c r="D34" s="258"/>
      <c r="E34" s="262" t="s">
        <v>108</v>
      </c>
      <c r="F34" s="258"/>
      <c r="G34" s="373" t="s">
        <v>472</v>
      </c>
      <c r="H34" s="373"/>
      <c r="I34" s="373"/>
      <c r="J34" s="373"/>
      <c r="K34" s="256"/>
    </row>
    <row r="35" spans="2:11" ht="30.75" customHeight="1">
      <c r="B35" s="259"/>
      <c r="C35" s="260"/>
      <c r="D35" s="258"/>
      <c r="E35" s="262" t="s">
        <v>473</v>
      </c>
      <c r="F35" s="258"/>
      <c r="G35" s="373" t="s">
        <v>474</v>
      </c>
      <c r="H35" s="373"/>
      <c r="I35" s="373"/>
      <c r="J35" s="373"/>
      <c r="K35" s="256"/>
    </row>
    <row r="36" spans="2:11" ht="15" customHeight="1">
      <c r="B36" s="259"/>
      <c r="C36" s="260"/>
      <c r="D36" s="258"/>
      <c r="E36" s="262" t="s">
        <v>53</v>
      </c>
      <c r="F36" s="258"/>
      <c r="G36" s="373" t="s">
        <v>475</v>
      </c>
      <c r="H36" s="373"/>
      <c r="I36" s="373"/>
      <c r="J36" s="373"/>
      <c r="K36" s="256"/>
    </row>
    <row r="37" spans="2:11" ht="15" customHeight="1">
      <c r="B37" s="259"/>
      <c r="C37" s="260"/>
      <c r="D37" s="258"/>
      <c r="E37" s="262" t="s">
        <v>109</v>
      </c>
      <c r="F37" s="258"/>
      <c r="G37" s="373" t="s">
        <v>476</v>
      </c>
      <c r="H37" s="373"/>
      <c r="I37" s="373"/>
      <c r="J37" s="373"/>
      <c r="K37" s="256"/>
    </row>
    <row r="38" spans="2:11" ht="15" customHeight="1">
      <c r="B38" s="259"/>
      <c r="C38" s="260"/>
      <c r="D38" s="258"/>
      <c r="E38" s="262" t="s">
        <v>110</v>
      </c>
      <c r="F38" s="258"/>
      <c r="G38" s="373" t="s">
        <v>477</v>
      </c>
      <c r="H38" s="373"/>
      <c r="I38" s="373"/>
      <c r="J38" s="373"/>
      <c r="K38" s="256"/>
    </row>
    <row r="39" spans="2:11" ht="15" customHeight="1">
      <c r="B39" s="259"/>
      <c r="C39" s="260"/>
      <c r="D39" s="258"/>
      <c r="E39" s="262" t="s">
        <v>111</v>
      </c>
      <c r="F39" s="258"/>
      <c r="G39" s="373" t="s">
        <v>478</v>
      </c>
      <c r="H39" s="373"/>
      <c r="I39" s="373"/>
      <c r="J39" s="373"/>
      <c r="K39" s="256"/>
    </row>
    <row r="40" spans="2:11" ht="15" customHeight="1">
      <c r="B40" s="259"/>
      <c r="C40" s="260"/>
      <c r="D40" s="258"/>
      <c r="E40" s="262" t="s">
        <v>479</v>
      </c>
      <c r="F40" s="258"/>
      <c r="G40" s="373" t="s">
        <v>480</v>
      </c>
      <c r="H40" s="373"/>
      <c r="I40" s="373"/>
      <c r="J40" s="373"/>
      <c r="K40" s="256"/>
    </row>
    <row r="41" spans="2:11" ht="15" customHeight="1">
      <c r="B41" s="259"/>
      <c r="C41" s="260"/>
      <c r="D41" s="258"/>
      <c r="E41" s="262"/>
      <c r="F41" s="258"/>
      <c r="G41" s="373" t="s">
        <v>481</v>
      </c>
      <c r="H41" s="373"/>
      <c r="I41" s="373"/>
      <c r="J41" s="373"/>
      <c r="K41" s="256"/>
    </row>
    <row r="42" spans="2:11" ht="15" customHeight="1">
      <c r="B42" s="259"/>
      <c r="C42" s="260"/>
      <c r="D42" s="258"/>
      <c r="E42" s="262" t="s">
        <v>482</v>
      </c>
      <c r="F42" s="258"/>
      <c r="G42" s="373" t="s">
        <v>483</v>
      </c>
      <c r="H42" s="373"/>
      <c r="I42" s="373"/>
      <c r="J42" s="373"/>
      <c r="K42" s="256"/>
    </row>
    <row r="43" spans="2:11" ht="15" customHeight="1">
      <c r="B43" s="259"/>
      <c r="C43" s="260"/>
      <c r="D43" s="258"/>
      <c r="E43" s="262" t="s">
        <v>113</v>
      </c>
      <c r="F43" s="258"/>
      <c r="G43" s="373" t="s">
        <v>484</v>
      </c>
      <c r="H43" s="373"/>
      <c r="I43" s="373"/>
      <c r="J43" s="373"/>
      <c r="K43" s="256"/>
    </row>
    <row r="44" spans="2:11" ht="12.75" customHeight="1">
      <c r="B44" s="259"/>
      <c r="C44" s="260"/>
      <c r="D44" s="258"/>
      <c r="E44" s="258"/>
      <c r="F44" s="258"/>
      <c r="G44" s="258"/>
      <c r="H44" s="258"/>
      <c r="I44" s="258"/>
      <c r="J44" s="258"/>
      <c r="K44" s="256"/>
    </row>
    <row r="45" spans="2:11" ht="15" customHeight="1">
      <c r="B45" s="259"/>
      <c r="C45" s="260"/>
      <c r="D45" s="373" t="s">
        <v>485</v>
      </c>
      <c r="E45" s="373"/>
      <c r="F45" s="373"/>
      <c r="G45" s="373"/>
      <c r="H45" s="373"/>
      <c r="I45" s="373"/>
      <c r="J45" s="373"/>
      <c r="K45" s="256"/>
    </row>
    <row r="46" spans="2:11" ht="15" customHeight="1">
      <c r="B46" s="259"/>
      <c r="C46" s="260"/>
      <c r="D46" s="260"/>
      <c r="E46" s="373" t="s">
        <v>486</v>
      </c>
      <c r="F46" s="373"/>
      <c r="G46" s="373"/>
      <c r="H46" s="373"/>
      <c r="I46" s="373"/>
      <c r="J46" s="373"/>
      <c r="K46" s="256"/>
    </row>
    <row r="47" spans="2:11" ht="15" customHeight="1">
      <c r="B47" s="259"/>
      <c r="C47" s="260"/>
      <c r="D47" s="260"/>
      <c r="E47" s="373" t="s">
        <v>487</v>
      </c>
      <c r="F47" s="373"/>
      <c r="G47" s="373"/>
      <c r="H47" s="373"/>
      <c r="I47" s="373"/>
      <c r="J47" s="373"/>
      <c r="K47" s="256"/>
    </row>
    <row r="48" spans="2:11" ht="15" customHeight="1">
      <c r="B48" s="259"/>
      <c r="C48" s="260"/>
      <c r="D48" s="260"/>
      <c r="E48" s="373" t="s">
        <v>488</v>
      </c>
      <c r="F48" s="373"/>
      <c r="G48" s="373"/>
      <c r="H48" s="373"/>
      <c r="I48" s="373"/>
      <c r="J48" s="373"/>
      <c r="K48" s="256"/>
    </row>
    <row r="49" spans="2:11" ht="15" customHeight="1">
      <c r="B49" s="259"/>
      <c r="C49" s="260"/>
      <c r="D49" s="373" t="s">
        <v>489</v>
      </c>
      <c r="E49" s="373"/>
      <c r="F49" s="373"/>
      <c r="G49" s="373"/>
      <c r="H49" s="373"/>
      <c r="I49" s="373"/>
      <c r="J49" s="373"/>
      <c r="K49" s="256"/>
    </row>
    <row r="50" spans="2:11" ht="25.5" customHeight="1">
      <c r="B50" s="255"/>
      <c r="C50" s="375" t="s">
        <v>490</v>
      </c>
      <c r="D50" s="375"/>
      <c r="E50" s="375"/>
      <c r="F50" s="375"/>
      <c r="G50" s="375"/>
      <c r="H50" s="375"/>
      <c r="I50" s="375"/>
      <c r="J50" s="375"/>
      <c r="K50" s="256"/>
    </row>
    <row r="51" spans="2:11" ht="5.25" customHeight="1">
      <c r="B51" s="255"/>
      <c r="C51" s="257"/>
      <c r="D51" s="257"/>
      <c r="E51" s="257"/>
      <c r="F51" s="257"/>
      <c r="G51" s="257"/>
      <c r="H51" s="257"/>
      <c r="I51" s="257"/>
      <c r="J51" s="257"/>
      <c r="K51" s="256"/>
    </row>
    <row r="52" spans="2:11" ht="15" customHeight="1">
      <c r="B52" s="255"/>
      <c r="C52" s="373" t="s">
        <v>491</v>
      </c>
      <c r="D52" s="373"/>
      <c r="E52" s="373"/>
      <c r="F52" s="373"/>
      <c r="G52" s="373"/>
      <c r="H52" s="373"/>
      <c r="I52" s="373"/>
      <c r="J52" s="373"/>
      <c r="K52" s="256"/>
    </row>
    <row r="53" spans="2:11" ht="15" customHeight="1">
      <c r="B53" s="255"/>
      <c r="C53" s="373" t="s">
        <v>492</v>
      </c>
      <c r="D53" s="373"/>
      <c r="E53" s="373"/>
      <c r="F53" s="373"/>
      <c r="G53" s="373"/>
      <c r="H53" s="373"/>
      <c r="I53" s="373"/>
      <c r="J53" s="373"/>
      <c r="K53" s="256"/>
    </row>
    <row r="54" spans="2:11" ht="12.75" customHeight="1">
      <c r="B54" s="255"/>
      <c r="C54" s="258"/>
      <c r="D54" s="258"/>
      <c r="E54" s="258"/>
      <c r="F54" s="258"/>
      <c r="G54" s="258"/>
      <c r="H54" s="258"/>
      <c r="I54" s="258"/>
      <c r="J54" s="258"/>
      <c r="K54" s="256"/>
    </row>
    <row r="55" spans="2:11" ht="15" customHeight="1">
      <c r="B55" s="255"/>
      <c r="C55" s="373" t="s">
        <v>493</v>
      </c>
      <c r="D55" s="373"/>
      <c r="E55" s="373"/>
      <c r="F55" s="373"/>
      <c r="G55" s="373"/>
      <c r="H55" s="373"/>
      <c r="I55" s="373"/>
      <c r="J55" s="373"/>
      <c r="K55" s="256"/>
    </row>
    <row r="56" spans="2:11" ht="15" customHeight="1">
      <c r="B56" s="255"/>
      <c r="C56" s="260"/>
      <c r="D56" s="373" t="s">
        <v>494</v>
      </c>
      <c r="E56" s="373"/>
      <c r="F56" s="373"/>
      <c r="G56" s="373"/>
      <c r="H56" s="373"/>
      <c r="I56" s="373"/>
      <c r="J56" s="373"/>
      <c r="K56" s="256"/>
    </row>
    <row r="57" spans="2:11" ht="15" customHeight="1">
      <c r="B57" s="255"/>
      <c r="C57" s="260"/>
      <c r="D57" s="373" t="s">
        <v>495</v>
      </c>
      <c r="E57" s="373"/>
      <c r="F57" s="373"/>
      <c r="G57" s="373"/>
      <c r="H57" s="373"/>
      <c r="I57" s="373"/>
      <c r="J57" s="373"/>
      <c r="K57" s="256"/>
    </row>
    <row r="58" spans="2:11" ht="15" customHeight="1">
      <c r="B58" s="255"/>
      <c r="C58" s="260"/>
      <c r="D58" s="373" t="s">
        <v>496</v>
      </c>
      <c r="E58" s="373"/>
      <c r="F58" s="373"/>
      <c r="G58" s="373"/>
      <c r="H58" s="373"/>
      <c r="I58" s="373"/>
      <c r="J58" s="373"/>
      <c r="K58" s="256"/>
    </row>
    <row r="59" spans="2:11" ht="15" customHeight="1">
      <c r="B59" s="255"/>
      <c r="C59" s="260"/>
      <c r="D59" s="373" t="s">
        <v>497</v>
      </c>
      <c r="E59" s="373"/>
      <c r="F59" s="373"/>
      <c r="G59" s="373"/>
      <c r="H59" s="373"/>
      <c r="I59" s="373"/>
      <c r="J59" s="373"/>
      <c r="K59" s="256"/>
    </row>
    <row r="60" spans="2:11" ht="15" customHeight="1">
      <c r="B60" s="255"/>
      <c r="C60" s="260"/>
      <c r="D60" s="377" t="s">
        <v>498</v>
      </c>
      <c r="E60" s="377"/>
      <c r="F60" s="377"/>
      <c r="G60" s="377"/>
      <c r="H60" s="377"/>
      <c r="I60" s="377"/>
      <c r="J60" s="377"/>
      <c r="K60" s="256"/>
    </row>
    <row r="61" spans="2:11" ht="15" customHeight="1">
      <c r="B61" s="255"/>
      <c r="C61" s="260"/>
      <c r="D61" s="373" t="s">
        <v>499</v>
      </c>
      <c r="E61" s="373"/>
      <c r="F61" s="373"/>
      <c r="G61" s="373"/>
      <c r="H61" s="373"/>
      <c r="I61" s="373"/>
      <c r="J61" s="373"/>
      <c r="K61" s="256"/>
    </row>
    <row r="62" spans="2:11" ht="12.75" customHeight="1">
      <c r="B62" s="255"/>
      <c r="C62" s="260"/>
      <c r="D62" s="260"/>
      <c r="E62" s="263"/>
      <c r="F62" s="260"/>
      <c r="G62" s="260"/>
      <c r="H62" s="260"/>
      <c r="I62" s="260"/>
      <c r="J62" s="260"/>
      <c r="K62" s="256"/>
    </row>
    <row r="63" spans="2:11" ht="15" customHeight="1">
      <c r="B63" s="255"/>
      <c r="C63" s="260"/>
      <c r="D63" s="373" t="s">
        <v>500</v>
      </c>
      <c r="E63" s="373"/>
      <c r="F63" s="373"/>
      <c r="G63" s="373"/>
      <c r="H63" s="373"/>
      <c r="I63" s="373"/>
      <c r="J63" s="373"/>
      <c r="K63" s="256"/>
    </row>
    <row r="64" spans="2:11" ht="15" customHeight="1">
      <c r="B64" s="255"/>
      <c r="C64" s="260"/>
      <c r="D64" s="377" t="s">
        <v>501</v>
      </c>
      <c r="E64" s="377"/>
      <c r="F64" s="377"/>
      <c r="G64" s="377"/>
      <c r="H64" s="377"/>
      <c r="I64" s="377"/>
      <c r="J64" s="377"/>
      <c r="K64" s="256"/>
    </row>
    <row r="65" spans="2:11" ht="15" customHeight="1">
      <c r="B65" s="255"/>
      <c r="C65" s="260"/>
      <c r="D65" s="373" t="s">
        <v>502</v>
      </c>
      <c r="E65" s="373"/>
      <c r="F65" s="373"/>
      <c r="G65" s="373"/>
      <c r="H65" s="373"/>
      <c r="I65" s="373"/>
      <c r="J65" s="373"/>
      <c r="K65" s="256"/>
    </row>
    <row r="66" spans="2:11" ht="15" customHeight="1">
      <c r="B66" s="255"/>
      <c r="C66" s="260"/>
      <c r="D66" s="373" t="s">
        <v>503</v>
      </c>
      <c r="E66" s="373"/>
      <c r="F66" s="373"/>
      <c r="G66" s="373"/>
      <c r="H66" s="373"/>
      <c r="I66" s="373"/>
      <c r="J66" s="373"/>
      <c r="K66" s="256"/>
    </row>
    <row r="67" spans="2:11" ht="15" customHeight="1">
      <c r="B67" s="255"/>
      <c r="C67" s="260"/>
      <c r="D67" s="373" t="s">
        <v>504</v>
      </c>
      <c r="E67" s="373"/>
      <c r="F67" s="373"/>
      <c r="G67" s="373"/>
      <c r="H67" s="373"/>
      <c r="I67" s="373"/>
      <c r="J67" s="373"/>
      <c r="K67" s="256"/>
    </row>
    <row r="68" spans="2:11" ht="15" customHeight="1">
      <c r="B68" s="255"/>
      <c r="C68" s="260"/>
      <c r="D68" s="373" t="s">
        <v>505</v>
      </c>
      <c r="E68" s="373"/>
      <c r="F68" s="373"/>
      <c r="G68" s="373"/>
      <c r="H68" s="373"/>
      <c r="I68" s="373"/>
      <c r="J68" s="373"/>
      <c r="K68" s="256"/>
    </row>
    <row r="69" spans="2:11" ht="12.75" customHeight="1">
      <c r="B69" s="264"/>
      <c r="C69" s="265"/>
      <c r="D69" s="265"/>
      <c r="E69" s="265"/>
      <c r="F69" s="265"/>
      <c r="G69" s="265"/>
      <c r="H69" s="265"/>
      <c r="I69" s="265"/>
      <c r="J69" s="265"/>
      <c r="K69" s="266"/>
    </row>
    <row r="70" spans="2:11" ht="18.75" customHeight="1">
      <c r="B70" s="267"/>
      <c r="C70" s="267"/>
      <c r="D70" s="267"/>
      <c r="E70" s="267"/>
      <c r="F70" s="267"/>
      <c r="G70" s="267"/>
      <c r="H70" s="267"/>
      <c r="I70" s="267"/>
      <c r="J70" s="267"/>
      <c r="K70" s="268"/>
    </row>
    <row r="71" spans="2:11" ht="18.75" customHeight="1">
      <c r="B71" s="268"/>
      <c r="C71" s="268"/>
      <c r="D71" s="268"/>
      <c r="E71" s="268"/>
      <c r="F71" s="268"/>
      <c r="G71" s="268"/>
      <c r="H71" s="268"/>
      <c r="I71" s="268"/>
      <c r="J71" s="268"/>
      <c r="K71" s="268"/>
    </row>
    <row r="72" spans="2:11" ht="7.5" customHeight="1">
      <c r="B72" s="269"/>
      <c r="C72" s="270"/>
      <c r="D72" s="270"/>
      <c r="E72" s="270"/>
      <c r="F72" s="270"/>
      <c r="G72" s="270"/>
      <c r="H72" s="270"/>
      <c r="I72" s="270"/>
      <c r="J72" s="270"/>
      <c r="K72" s="271"/>
    </row>
    <row r="73" spans="2:11" ht="45" customHeight="1">
      <c r="B73" s="272"/>
      <c r="C73" s="378" t="s">
        <v>92</v>
      </c>
      <c r="D73" s="378"/>
      <c r="E73" s="378"/>
      <c r="F73" s="378"/>
      <c r="G73" s="378"/>
      <c r="H73" s="378"/>
      <c r="I73" s="378"/>
      <c r="J73" s="378"/>
      <c r="K73" s="273"/>
    </row>
    <row r="74" spans="2:11" ht="17.25" customHeight="1">
      <c r="B74" s="272"/>
      <c r="C74" s="274" t="s">
        <v>506</v>
      </c>
      <c r="D74" s="274"/>
      <c r="E74" s="274"/>
      <c r="F74" s="274" t="s">
        <v>507</v>
      </c>
      <c r="G74" s="275"/>
      <c r="H74" s="274" t="s">
        <v>109</v>
      </c>
      <c r="I74" s="274" t="s">
        <v>57</v>
      </c>
      <c r="J74" s="274" t="s">
        <v>508</v>
      </c>
      <c r="K74" s="273"/>
    </row>
    <row r="75" spans="2:11" ht="17.25" customHeight="1">
      <c r="B75" s="272"/>
      <c r="C75" s="276" t="s">
        <v>509</v>
      </c>
      <c r="D75" s="276"/>
      <c r="E75" s="276"/>
      <c r="F75" s="277" t="s">
        <v>510</v>
      </c>
      <c r="G75" s="278"/>
      <c r="H75" s="276"/>
      <c r="I75" s="276"/>
      <c r="J75" s="276" t="s">
        <v>511</v>
      </c>
      <c r="K75" s="273"/>
    </row>
    <row r="76" spans="2:11" ht="5.25" customHeight="1">
      <c r="B76" s="272"/>
      <c r="C76" s="279"/>
      <c r="D76" s="279"/>
      <c r="E76" s="279"/>
      <c r="F76" s="279"/>
      <c r="G76" s="280"/>
      <c r="H76" s="279"/>
      <c r="I76" s="279"/>
      <c r="J76" s="279"/>
      <c r="K76" s="273"/>
    </row>
    <row r="77" spans="2:11" ht="15" customHeight="1">
      <c r="B77" s="272"/>
      <c r="C77" s="262" t="s">
        <v>53</v>
      </c>
      <c r="D77" s="279"/>
      <c r="E77" s="279"/>
      <c r="F77" s="281" t="s">
        <v>512</v>
      </c>
      <c r="G77" s="280"/>
      <c r="H77" s="262" t="s">
        <v>513</v>
      </c>
      <c r="I77" s="262" t="s">
        <v>514</v>
      </c>
      <c r="J77" s="262">
        <v>20</v>
      </c>
      <c r="K77" s="273"/>
    </row>
    <row r="78" spans="2:11" ht="15" customHeight="1">
      <c r="B78" s="272"/>
      <c r="C78" s="262" t="s">
        <v>515</v>
      </c>
      <c r="D78" s="262"/>
      <c r="E78" s="262"/>
      <c r="F78" s="281" t="s">
        <v>512</v>
      </c>
      <c r="G78" s="280"/>
      <c r="H78" s="262" t="s">
        <v>516</v>
      </c>
      <c r="I78" s="262" t="s">
        <v>514</v>
      </c>
      <c r="J78" s="262">
        <v>120</v>
      </c>
      <c r="K78" s="273"/>
    </row>
    <row r="79" spans="2:11" ht="15" customHeight="1">
      <c r="B79" s="282"/>
      <c r="C79" s="262" t="s">
        <v>517</v>
      </c>
      <c r="D79" s="262"/>
      <c r="E79" s="262"/>
      <c r="F79" s="281" t="s">
        <v>518</v>
      </c>
      <c r="G79" s="280"/>
      <c r="H79" s="262" t="s">
        <v>519</v>
      </c>
      <c r="I79" s="262" t="s">
        <v>514</v>
      </c>
      <c r="J79" s="262">
        <v>50</v>
      </c>
      <c r="K79" s="273"/>
    </row>
    <row r="80" spans="2:11" ht="15" customHeight="1">
      <c r="B80" s="282"/>
      <c r="C80" s="262" t="s">
        <v>520</v>
      </c>
      <c r="D80" s="262"/>
      <c r="E80" s="262"/>
      <c r="F80" s="281" t="s">
        <v>512</v>
      </c>
      <c r="G80" s="280"/>
      <c r="H80" s="262" t="s">
        <v>521</v>
      </c>
      <c r="I80" s="262" t="s">
        <v>522</v>
      </c>
      <c r="J80" s="262"/>
      <c r="K80" s="273"/>
    </row>
    <row r="81" spans="2:11" ht="15" customHeight="1">
      <c r="B81" s="282"/>
      <c r="C81" s="283" t="s">
        <v>523</v>
      </c>
      <c r="D81" s="283"/>
      <c r="E81" s="283"/>
      <c r="F81" s="284" t="s">
        <v>518</v>
      </c>
      <c r="G81" s="283"/>
      <c r="H81" s="283" t="s">
        <v>524</v>
      </c>
      <c r="I81" s="283" t="s">
        <v>514</v>
      </c>
      <c r="J81" s="283">
        <v>15</v>
      </c>
      <c r="K81" s="273"/>
    </row>
    <row r="82" spans="2:11" ht="15" customHeight="1">
      <c r="B82" s="282"/>
      <c r="C82" s="283" t="s">
        <v>525</v>
      </c>
      <c r="D82" s="283"/>
      <c r="E82" s="283"/>
      <c r="F82" s="284" t="s">
        <v>518</v>
      </c>
      <c r="G82" s="283"/>
      <c r="H82" s="283" t="s">
        <v>526</v>
      </c>
      <c r="I82" s="283" t="s">
        <v>514</v>
      </c>
      <c r="J82" s="283">
        <v>15</v>
      </c>
      <c r="K82" s="273"/>
    </row>
    <row r="83" spans="2:11" ht="15" customHeight="1">
      <c r="B83" s="282"/>
      <c r="C83" s="283" t="s">
        <v>527</v>
      </c>
      <c r="D83" s="283"/>
      <c r="E83" s="283"/>
      <c r="F83" s="284" t="s">
        <v>518</v>
      </c>
      <c r="G83" s="283"/>
      <c r="H83" s="283" t="s">
        <v>528</v>
      </c>
      <c r="I83" s="283" t="s">
        <v>514</v>
      </c>
      <c r="J83" s="283">
        <v>20</v>
      </c>
      <c r="K83" s="273"/>
    </row>
    <row r="84" spans="2:11" ht="15" customHeight="1">
      <c r="B84" s="282"/>
      <c r="C84" s="283" t="s">
        <v>529</v>
      </c>
      <c r="D84" s="283"/>
      <c r="E84" s="283"/>
      <c r="F84" s="284" t="s">
        <v>518</v>
      </c>
      <c r="G84" s="283"/>
      <c r="H84" s="283" t="s">
        <v>530</v>
      </c>
      <c r="I84" s="283" t="s">
        <v>514</v>
      </c>
      <c r="J84" s="283">
        <v>20</v>
      </c>
      <c r="K84" s="273"/>
    </row>
    <row r="85" spans="2:11" ht="15" customHeight="1">
      <c r="B85" s="282"/>
      <c r="C85" s="262" t="s">
        <v>531</v>
      </c>
      <c r="D85" s="262"/>
      <c r="E85" s="262"/>
      <c r="F85" s="281" t="s">
        <v>518</v>
      </c>
      <c r="G85" s="280"/>
      <c r="H85" s="262" t="s">
        <v>532</v>
      </c>
      <c r="I85" s="262" t="s">
        <v>514</v>
      </c>
      <c r="J85" s="262">
        <v>50</v>
      </c>
      <c r="K85" s="273"/>
    </row>
    <row r="86" spans="2:11" ht="15" customHeight="1">
      <c r="B86" s="282"/>
      <c r="C86" s="262" t="s">
        <v>533</v>
      </c>
      <c r="D86" s="262"/>
      <c r="E86" s="262"/>
      <c r="F86" s="281" t="s">
        <v>518</v>
      </c>
      <c r="G86" s="280"/>
      <c r="H86" s="262" t="s">
        <v>534</v>
      </c>
      <c r="I86" s="262" t="s">
        <v>514</v>
      </c>
      <c r="J86" s="262">
        <v>20</v>
      </c>
      <c r="K86" s="273"/>
    </row>
    <row r="87" spans="2:11" ht="15" customHeight="1">
      <c r="B87" s="282"/>
      <c r="C87" s="262" t="s">
        <v>535</v>
      </c>
      <c r="D87" s="262"/>
      <c r="E87" s="262"/>
      <c r="F87" s="281" t="s">
        <v>518</v>
      </c>
      <c r="G87" s="280"/>
      <c r="H87" s="262" t="s">
        <v>536</v>
      </c>
      <c r="I87" s="262" t="s">
        <v>514</v>
      </c>
      <c r="J87" s="262">
        <v>20</v>
      </c>
      <c r="K87" s="273"/>
    </row>
    <row r="88" spans="2:11" ht="15" customHeight="1">
      <c r="B88" s="282"/>
      <c r="C88" s="262" t="s">
        <v>537</v>
      </c>
      <c r="D88" s="262"/>
      <c r="E88" s="262"/>
      <c r="F88" s="281" t="s">
        <v>518</v>
      </c>
      <c r="G88" s="280"/>
      <c r="H88" s="262" t="s">
        <v>538</v>
      </c>
      <c r="I88" s="262" t="s">
        <v>514</v>
      </c>
      <c r="J88" s="262">
        <v>50</v>
      </c>
      <c r="K88" s="273"/>
    </row>
    <row r="89" spans="2:11" ht="15" customHeight="1">
      <c r="B89" s="282"/>
      <c r="C89" s="262" t="s">
        <v>539</v>
      </c>
      <c r="D89" s="262"/>
      <c r="E89" s="262"/>
      <c r="F89" s="281" t="s">
        <v>518</v>
      </c>
      <c r="G89" s="280"/>
      <c r="H89" s="262" t="s">
        <v>539</v>
      </c>
      <c r="I89" s="262" t="s">
        <v>514</v>
      </c>
      <c r="J89" s="262">
        <v>50</v>
      </c>
      <c r="K89" s="273"/>
    </row>
    <row r="90" spans="2:11" ht="15" customHeight="1">
      <c r="B90" s="282"/>
      <c r="C90" s="262" t="s">
        <v>114</v>
      </c>
      <c r="D90" s="262"/>
      <c r="E90" s="262"/>
      <c r="F90" s="281" t="s">
        <v>518</v>
      </c>
      <c r="G90" s="280"/>
      <c r="H90" s="262" t="s">
        <v>540</v>
      </c>
      <c r="I90" s="262" t="s">
        <v>514</v>
      </c>
      <c r="J90" s="262">
        <v>255</v>
      </c>
      <c r="K90" s="273"/>
    </row>
    <row r="91" spans="2:11" ht="15" customHeight="1">
      <c r="B91" s="282"/>
      <c r="C91" s="262" t="s">
        <v>541</v>
      </c>
      <c r="D91" s="262"/>
      <c r="E91" s="262"/>
      <c r="F91" s="281" t="s">
        <v>512</v>
      </c>
      <c r="G91" s="280"/>
      <c r="H91" s="262" t="s">
        <v>542</v>
      </c>
      <c r="I91" s="262" t="s">
        <v>543</v>
      </c>
      <c r="J91" s="262"/>
      <c r="K91" s="273"/>
    </row>
    <row r="92" spans="2:11" ht="15" customHeight="1">
      <c r="B92" s="282"/>
      <c r="C92" s="262" t="s">
        <v>544</v>
      </c>
      <c r="D92" s="262"/>
      <c r="E92" s="262"/>
      <c r="F92" s="281" t="s">
        <v>512</v>
      </c>
      <c r="G92" s="280"/>
      <c r="H92" s="262" t="s">
        <v>545</v>
      </c>
      <c r="I92" s="262" t="s">
        <v>546</v>
      </c>
      <c r="J92" s="262"/>
      <c r="K92" s="273"/>
    </row>
    <row r="93" spans="2:11" ht="15" customHeight="1">
      <c r="B93" s="282"/>
      <c r="C93" s="262" t="s">
        <v>547</v>
      </c>
      <c r="D93" s="262"/>
      <c r="E93" s="262"/>
      <c r="F93" s="281" t="s">
        <v>512</v>
      </c>
      <c r="G93" s="280"/>
      <c r="H93" s="262" t="s">
        <v>547</v>
      </c>
      <c r="I93" s="262" t="s">
        <v>546</v>
      </c>
      <c r="J93" s="262"/>
      <c r="K93" s="273"/>
    </row>
    <row r="94" spans="2:11" ht="15" customHeight="1">
      <c r="B94" s="282"/>
      <c r="C94" s="262" t="s">
        <v>38</v>
      </c>
      <c r="D94" s="262"/>
      <c r="E94" s="262"/>
      <c r="F94" s="281" t="s">
        <v>512</v>
      </c>
      <c r="G94" s="280"/>
      <c r="H94" s="262" t="s">
        <v>548</v>
      </c>
      <c r="I94" s="262" t="s">
        <v>546</v>
      </c>
      <c r="J94" s="262"/>
      <c r="K94" s="273"/>
    </row>
    <row r="95" spans="2:11" ht="15" customHeight="1">
      <c r="B95" s="282"/>
      <c r="C95" s="262" t="s">
        <v>48</v>
      </c>
      <c r="D95" s="262"/>
      <c r="E95" s="262"/>
      <c r="F95" s="281" t="s">
        <v>512</v>
      </c>
      <c r="G95" s="280"/>
      <c r="H95" s="262" t="s">
        <v>549</v>
      </c>
      <c r="I95" s="262" t="s">
        <v>546</v>
      </c>
      <c r="J95" s="262"/>
      <c r="K95" s="273"/>
    </row>
    <row r="96" spans="2:11" ht="15" customHeight="1">
      <c r="B96" s="285"/>
      <c r="C96" s="286"/>
      <c r="D96" s="286"/>
      <c r="E96" s="286"/>
      <c r="F96" s="286"/>
      <c r="G96" s="286"/>
      <c r="H96" s="286"/>
      <c r="I96" s="286"/>
      <c r="J96" s="286"/>
      <c r="K96" s="287"/>
    </row>
    <row r="97" spans="2:11" ht="18.75" customHeight="1">
      <c r="B97" s="288"/>
      <c r="C97" s="289"/>
      <c r="D97" s="289"/>
      <c r="E97" s="289"/>
      <c r="F97" s="289"/>
      <c r="G97" s="289"/>
      <c r="H97" s="289"/>
      <c r="I97" s="289"/>
      <c r="J97" s="289"/>
      <c r="K97" s="288"/>
    </row>
    <row r="98" spans="2:11" ht="18.75" customHeight="1">
      <c r="B98" s="268"/>
      <c r="C98" s="268"/>
      <c r="D98" s="268"/>
      <c r="E98" s="268"/>
      <c r="F98" s="268"/>
      <c r="G98" s="268"/>
      <c r="H98" s="268"/>
      <c r="I98" s="268"/>
      <c r="J98" s="268"/>
      <c r="K98" s="268"/>
    </row>
    <row r="99" spans="2:11" ht="7.5" customHeight="1">
      <c r="B99" s="269"/>
      <c r="C99" s="270"/>
      <c r="D99" s="270"/>
      <c r="E99" s="270"/>
      <c r="F99" s="270"/>
      <c r="G99" s="270"/>
      <c r="H99" s="270"/>
      <c r="I99" s="270"/>
      <c r="J99" s="270"/>
      <c r="K99" s="271"/>
    </row>
    <row r="100" spans="2:11" ht="45" customHeight="1">
      <c r="B100" s="272"/>
      <c r="C100" s="378" t="s">
        <v>550</v>
      </c>
      <c r="D100" s="378"/>
      <c r="E100" s="378"/>
      <c r="F100" s="378"/>
      <c r="G100" s="378"/>
      <c r="H100" s="378"/>
      <c r="I100" s="378"/>
      <c r="J100" s="378"/>
      <c r="K100" s="273"/>
    </row>
    <row r="101" spans="2:11" ht="17.25" customHeight="1">
      <c r="B101" s="272"/>
      <c r="C101" s="274" t="s">
        <v>506</v>
      </c>
      <c r="D101" s="274"/>
      <c r="E101" s="274"/>
      <c r="F101" s="274" t="s">
        <v>507</v>
      </c>
      <c r="G101" s="275"/>
      <c r="H101" s="274" t="s">
        <v>109</v>
      </c>
      <c r="I101" s="274" t="s">
        <v>57</v>
      </c>
      <c r="J101" s="274" t="s">
        <v>508</v>
      </c>
      <c r="K101" s="273"/>
    </row>
    <row r="102" spans="2:11" ht="17.25" customHeight="1">
      <c r="B102" s="272"/>
      <c r="C102" s="276" t="s">
        <v>509</v>
      </c>
      <c r="D102" s="276"/>
      <c r="E102" s="276"/>
      <c r="F102" s="277" t="s">
        <v>510</v>
      </c>
      <c r="G102" s="278"/>
      <c r="H102" s="276"/>
      <c r="I102" s="276"/>
      <c r="J102" s="276" t="s">
        <v>511</v>
      </c>
      <c r="K102" s="273"/>
    </row>
    <row r="103" spans="2:11" ht="5.25" customHeight="1">
      <c r="B103" s="272"/>
      <c r="C103" s="274"/>
      <c r="D103" s="274"/>
      <c r="E103" s="274"/>
      <c r="F103" s="274"/>
      <c r="G103" s="290"/>
      <c r="H103" s="274"/>
      <c r="I103" s="274"/>
      <c r="J103" s="274"/>
      <c r="K103" s="273"/>
    </row>
    <row r="104" spans="2:11" ht="15" customHeight="1">
      <c r="B104" s="272"/>
      <c r="C104" s="262" t="s">
        <v>53</v>
      </c>
      <c r="D104" s="279"/>
      <c r="E104" s="279"/>
      <c r="F104" s="281" t="s">
        <v>512</v>
      </c>
      <c r="G104" s="290"/>
      <c r="H104" s="262" t="s">
        <v>551</v>
      </c>
      <c r="I104" s="262" t="s">
        <v>514</v>
      </c>
      <c r="J104" s="262">
        <v>20</v>
      </c>
      <c r="K104" s="273"/>
    </row>
    <row r="105" spans="2:11" ht="15" customHeight="1">
      <c r="B105" s="272"/>
      <c r="C105" s="262" t="s">
        <v>515</v>
      </c>
      <c r="D105" s="262"/>
      <c r="E105" s="262"/>
      <c r="F105" s="281" t="s">
        <v>512</v>
      </c>
      <c r="G105" s="262"/>
      <c r="H105" s="262" t="s">
        <v>551</v>
      </c>
      <c r="I105" s="262" t="s">
        <v>514</v>
      </c>
      <c r="J105" s="262">
        <v>120</v>
      </c>
      <c r="K105" s="273"/>
    </row>
    <row r="106" spans="2:11" ht="15" customHeight="1">
      <c r="B106" s="282"/>
      <c r="C106" s="262" t="s">
        <v>517</v>
      </c>
      <c r="D106" s="262"/>
      <c r="E106" s="262"/>
      <c r="F106" s="281" t="s">
        <v>518</v>
      </c>
      <c r="G106" s="262"/>
      <c r="H106" s="262" t="s">
        <v>551</v>
      </c>
      <c r="I106" s="262" t="s">
        <v>514</v>
      </c>
      <c r="J106" s="262">
        <v>50</v>
      </c>
      <c r="K106" s="273"/>
    </row>
    <row r="107" spans="2:11" ht="15" customHeight="1">
      <c r="B107" s="282"/>
      <c r="C107" s="262" t="s">
        <v>520</v>
      </c>
      <c r="D107" s="262"/>
      <c r="E107" s="262"/>
      <c r="F107" s="281" t="s">
        <v>512</v>
      </c>
      <c r="G107" s="262"/>
      <c r="H107" s="262" t="s">
        <v>551</v>
      </c>
      <c r="I107" s="262" t="s">
        <v>522</v>
      </c>
      <c r="J107" s="262"/>
      <c r="K107" s="273"/>
    </row>
    <row r="108" spans="2:11" ht="15" customHeight="1">
      <c r="B108" s="282"/>
      <c r="C108" s="262" t="s">
        <v>531</v>
      </c>
      <c r="D108" s="262"/>
      <c r="E108" s="262"/>
      <c r="F108" s="281" t="s">
        <v>518</v>
      </c>
      <c r="G108" s="262"/>
      <c r="H108" s="262" t="s">
        <v>551</v>
      </c>
      <c r="I108" s="262" t="s">
        <v>514</v>
      </c>
      <c r="J108" s="262">
        <v>50</v>
      </c>
      <c r="K108" s="273"/>
    </row>
    <row r="109" spans="2:11" ht="15" customHeight="1">
      <c r="B109" s="282"/>
      <c r="C109" s="262" t="s">
        <v>539</v>
      </c>
      <c r="D109" s="262"/>
      <c r="E109" s="262"/>
      <c r="F109" s="281" t="s">
        <v>518</v>
      </c>
      <c r="G109" s="262"/>
      <c r="H109" s="262" t="s">
        <v>551</v>
      </c>
      <c r="I109" s="262" t="s">
        <v>514</v>
      </c>
      <c r="J109" s="262">
        <v>50</v>
      </c>
      <c r="K109" s="273"/>
    </row>
    <row r="110" spans="2:11" ht="15" customHeight="1">
      <c r="B110" s="282"/>
      <c r="C110" s="262" t="s">
        <v>537</v>
      </c>
      <c r="D110" s="262"/>
      <c r="E110" s="262"/>
      <c r="F110" s="281" t="s">
        <v>518</v>
      </c>
      <c r="G110" s="262"/>
      <c r="H110" s="262" t="s">
        <v>551</v>
      </c>
      <c r="I110" s="262" t="s">
        <v>514</v>
      </c>
      <c r="J110" s="262">
        <v>50</v>
      </c>
      <c r="K110" s="273"/>
    </row>
    <row r="111" spans="2:11" ht="15" customHeight="1">
      <c r="B111" s="282"/>
      <c r="C111" s="262" t="s">
        <v>53</v>
      </c>
      <c r="D111" s="262"/>
      <c r="E111" s="262"/>
      <c r="F111" s="281" t="s">
        <v>512</v>
      </c>
      <c r="G111" s="262"/>
      <c r="H111" s="262" t="s">
        <v>552</v>
      </c>
      <c r="I111" s="262" t="s">
        <v>514</v>
      </c>
      <c r="J111" s="262">
        <v>20</v>
      </c>
      <c r="K111" s="273"/>
    </row>
    <row r="112" spans="2:11" ht="15" customHeight="1">
      <c r="B112" s="282"/>
      <c r="C112" s="262" t="s">
        <v>553</v>
      </c>
      <c r="D112" s="262"/>
      <c r="E112" s="262"/>
      <c r="F112" s="281" t="s">
        <v>512</v>
      </c>
      <c r="G112" s="262"/>
      <c r="H112" s="262" t="s">
        <v>554</v>
      </c>
      <c r="I112" s="262" t="s">
        <v>514</v>
      </c>
      <c r="J112" s="262">
        <v>120</v>
      </c>
      <c r="K112" s="273"/>
    </row>
    <row r="113" spans="2:11" ht="15" customHeight="1">
      <c r="B113" s="282"/>
      <c r="C113" s="262" t="s">
        <v>38</v>
      </c>
      <c r="D113" s="262"/>
      <c r="E113" s="262"/>
      <c r="F113" s="281" t="s">
        <v>512</v>
      </c>
      <c r="G113" s="262"/>
      <c r="H113" s="262" t="s">
        <v>555</v>
      </c>
      <c r="I113" s="262" t="s">
        <v>546</v>
      </c>
      <c r="J113" s="262"/>
      <c r="K113" s="273"/>
    </row>
    <row r="114" spans="2:11" ht="15" customHeight="1">
      <c r="B114" s="282"/>
      <c r="C114" s="262" t="s">
        <v>48</v>
      </c>
      <c r="D114" s="262"/>
      <c r="E114" s="262"/>
      <c r="F114" s="281" t="s">
        <v>512</v>
      </c>
      <c r="G114" s="262"/>
      <c r="H114" s="262" t="s">
        <v>556</v>
      </c>
      <c r="I114" s="262" t="s">
        <v>546</v>
      </c>
      <c r="J114" s="262"/>
      <c r="K114" s="273"/>
    </row>
    <row r="115" spans="2:11" ht="15" customHeight="1">
      <c r="B115" s="282"/>
      <c r="C115" s="262" t="s">
        <v>57</v>
      </c>
      <c r="D115" s="262"/>
      <c r="E115" s="262"/>
      <c r="F115" s="281" t="s">
        <v>512</v>
      </c>
      <c r="G115" s="262"/>
      <c r="H115" s="262" t="s">
        <v>557</v>
      </c>
      <c r="I115" s="262" t="s">
        <v>558</v>
      </c>
      <c r="J115" s="262"/>
      <c r="K115" s="273"/>
    </row>
    <row r="116" spans="2:11" ht="15" customHeight="1">
      <c r="B116" s="285"/>
      <c r="C116" s="291"/>
      <c r="D116" s="291"/>
      <c r="E116" s="291"/>
      <c r="F116" s="291"/>
      <c r="G116" s="291"/>
      <c r="H116" s="291"/>
      <c r="I116" s="291"/>
      <c r="J116" s="291"/>
      <c r="K116" s="287"/>
    </row>
    <row r="117" spans="2:11" ht="18.75" customHeight="1">
      <c r="B117" s="292"/>
      <c r="C117" s="258"/>
      <c r="D117" s="258"/>
      <c r="E117" s="258"/>
      <c r="F117" s="293"/>
      <c r="G117" s="258"/>
      <c r="H117" s="258"/>
      <c r="I117" s="258"/>
      <c r="J117" s="258"/>
      <c r="K117" s="292"/>
    </row>
    <row r="118" spans="2:11" ht="18.75" customHeight="1">
      <c r="B118" s="268"/>
      <c r="C118" s="268"/>
      <c r="D118" s="268"/>
      <c r="E118" s="268"/>
      <c r="F118" s="268"/>
      <c r="G118" s="268"/>
      <c r="H118" s="268"/>
      <c r="I118" s="268"/>
      <c r="J118" s="268"/>
      <c r="K118" s="268"/>
    </row>
    <row r="119" spans="2:11" ht="7.5" customHeight="1">
      <c r="B119" s="294"/>
      <c r="C119" s="295"/>
      <c r="D119" s="295"/>
      <c r="E119" s="295"/>
      <c r="F119" s="295"/>
      <c r="G119" s="295"/>
      <c r="H119" s="295"/>
      <c r="I119" s="295"/>
      <c r="J119" s="295"/>
      <c r="K119" s="296"/>
    </row>
    <row r="120" spans="2:11" ht="45" customHeight="1">
      <c r="B120" s="297"/>
      <c r="C120" s="374" t="s">
        <v>559</v>
      </c>
      <c r="D120" s="374"/>
      <c r="E120" s="374"/>
      <c r="F120" s="374"/>
      <c r="G120" s="374"/>
      <c r="H120" s="374"/>
      <c r="I120" s="374"/>
      <c r="J120" s="374"/>
      <c r="K120" s="298"/>
    </row>
    <row r="121" spans="2:11" ht="17.25" customHeight="1">
      <c r="B121" s="299"/>
      <c r="C121" s="274" t="s">
        <v>506</v>
      </c>
      <c r="D121" s="274"/>
      <c r="E121" s="274"/>
      <c r="F121" s="274" t="s">
        <v>507</v>
      </c>
      <c r="G121" s="275"/>
      <c r="H121" s="274" t="s">
        <v>109</v>
      </c>
      <c r="I121" s="274" t="s">
        <v>57</v>
      </c>
      <c r="J121" s="274" t="s">
        <v>508</v>
      </c>
      <c r="K121" s="300"/>
    </row>
    <row r="122" spans="2:11" ht="17.25" customHeight="1">
      <c r="B122" s="299"/>
      <c r="C122" s="276" t="s">
        <v>509</v>
      </c>
      <c r="D122" s="276"/>
      <c r="E122" s="276"/>
      <c r="F122" s="277" t="s">
        <v>510</v>
      </c>
      <c r="G122" s="278"/>
      <c r="H122" s="276"/>
      <c r="I122" s="276"/>
      <c r="J122" s="276" t="s">
        <v>511</v>
      </c>
      <c r="K122" s="300"/>
    </row>
    <row r="123" spans="2:11" ht="5.25" customHeight="1">
      <c r="B123" s="301"/>
      <c r="C123" s="279"/>
      <c r="D123" s="279"/>
      <c r="E123" s="279"/>
      <c r="F123" s="279"/>
      <c r="G123" s="262"/>
      <c r="H123" s="279"/>
      <c r="I123" s="279"/>
      <c r="J123" s="279"/>
      <c r="K123" s="302"/>
    </row>
    <row r="124" spans="2:11" ht="15" customHeight="1">
      <c r="B124" s="301"/>
      <c r="C124" s="262" t="s">
        <v>515</v>
      </c>
      <c r="D124" s="279"/>
      <c r="E124" s="279"/>
      <c r="F124" s="281" t="s">
        <v>512</v>
      </c>
      <c r="G124" s="262"/>
      <c r="H124" s="262" t="s">
        <v>551</v>
      </c>
      <c r="I124" s="262" t="s">
        <v>514</v>
      </c>
      <c r="J124" s="262">
        <v>120</v>
      </c>
      <c r="K124" s="303"/>
    </row>
    <row r="125" spans="2:11" ht="15" customHeight="1">
      <c r="B125" s="301"/>
      <c r="C125" s="262" t="s">
        <v>560</v>
      </c>
      <c r="D125" s="262"/>
      <c r="E125" s="262"/>
      <c r="F125" s="281" t="s">
        <v>512</v>
      </c>
      <c r="G125" s="262"/>
      <c r="H125" s="262" t="s">
        <v>561</v>
      </c>
      <c r="I125" s="262" t="s">
        <v>514</v>
      </c>
      <c r="J125" s="262" t="s">
        <v>562</v>
      </c>
      <c r="K125" s="303"/>
    </row>
    <row r="126" spans="2:11" ht="15" customHeight="1">
      <c r="B126" s="301"/>
      <c r="C126" s="262" t="s">
        <v>461</v>
      </c>
      <c r="D126" s="262"/>
      <c r="E126" s="262"/>
      <c r="F126" s="281" t="s">
        <v>512</v>
      </c>
      <c r="G126" s="262"/>
      <c r="H126" s="262" t="s">
        <v>563</v>
      </c>
      <c r="I126" s="262" t="s">
        <v>514</v>
      </c>
      <c r="J126" s="262" t="s">
        <v>562</v>
      </c>
      <c r="K126" s="303"/>
    </row>
    <row r="127" spans="2:11" ht="15" customHeight="1">
      <c r="B127" s="301"/>
      <c r="C127" s="262" t="s">
        <v>523</v>
      </c>
      <c r="D127" s="262"/>
      <c r="E127" s="262"/>
      <c r="F127" s="281" t="s">
        <v>518</v>
      </c>
      <c r="G127" s="262"/>
      <c r="H127" s="262" t="s">
        <v>524</v>
      </c>
      <c r="I127" s="262" t="s">
        <v>514</v>
      </c>
      <c r="J127" s="262">
        <v>15</v>
      </c>
      <c r="K127" s="303"/>
    </row>
    <row r="128" spans="2:11" ht="15" customHeight="1">
      <c r="B128" s="301"/>
      <c r="C128" s="283" t="s">
        <v>525</v>
      </c>
      <c r="D128" s="283"/>
      <c r="E128" s="283"/>
      <c r="F128" s="284" t="s">
        <v>518</v>
      </c>
      <c r="G128" s="283"/>
      <c r="H128" s="283" t="s">
        <v>526</v>
      </c>
      <c r="I128" s="283" t="s">
        <v>514</v>
      </c>
      <c r="J128" s="283">
        <v>15</v>
      </c>
      <c r="K128" s="303"/>
    </row>
    <row r="129" spans="2:11" ht="15" customHeight="1">
      <c r="B129" s="301"/>
      <c r="C129" s="283" t="s">
        <v>527</v>
      </c>
      <c r="D129" s="283"/>
      <c r="E129" s="283"/>
      <c r="F129" s="284" t="s">
        <v>518</v>
      </c>
      <c r="G129" s="283"/>
      <c r="H129" s="283" t="s">
        <v>528</v>
      </c>
      <c r="I129" s="283" t="s">
        <v>514</v>
      </c>
      <c r="J129" s="283">
        <v>20</v>
      </c>
      <c r="K129" s="303"/>
    </row>
    <row r="130" spans="2:11" ht="15" customHeight="1">
      <c r="B130" s="301"/>
      <c r="C130" s="283" t="s">
        <v>529</v>
      </c>
      <c r="D130" s="283"/>
      <c r="E130" s="283"/>
      <c r="F130" s="284" t="s">
        <v>518</v>
      </c>
      <c r="G130" s="283"/>
      <c r="H130" s="283" t="s">
        <v>530</v>
      </c>
      <c r="I130" s="283" t="s">
        <v>514</v>
      </c>
      <c r="J130" s="283">
        <v>20</v>
      </c>
      <c r="K130" s="303"/>
    </row>
    <row r="131" spans="2:11" ht="15" customHeight="1">
      <c r="B131" s="301"/>
      <c r="C131" s="262" t="s">
        <v>517</v>
      </c>
      <c r="D131" s="262"/>
      <c r="E131" s="262"/>
      <c r="F131" s="281" t="s">
        <v>518</v>
      </c>
      <c r="G131" s="262"/>
      <c r="H131" s="262" t="s">
        <v>551</v>
      </c>
      <c r="I131" s="262" t="s">
        <v>514</v>
      </c>
      <c r="J131" s="262">
        <v>50</v>
      </c>
      <c r="K131" s="303"/>
    </row>
    <row r="132" spans="2:11" ht="15" customHeight="1">
      <c r="B132" s="301"/>
      <c r="C132" s="262" t="s">
        <v>531</v>
      </c>
      <c r="D132" s="262"/>
      <c r="E132" s="262"/>
      <c r="F132" s="281" t="s">
        <v>518</v>
      </c>
      <c r="G132" s="262"/>
      <c r="H132" s="262" t="s">
        <v>551</v>
      </c>
      <c r="I132" s="262" t="s">
        <v>514</v>
      </c>
      <c r="J132" s="262">
        <v>50</v>
      </c>
      <c r="K132" s="303"/>
    </row>
    <row r="133" spans="2:11" ht="15" customHeight="1">
      <c r="B133" s="301"/>
      <c r="C133" s="262" t="s">
        <v>537</v>
      </c>
      <c r="D133" s="262"/>
      <c r="E133" s="262"/>
      <c r="F133" s="281" t="s">
        <v>518</v>
      </c>
      <c r="G133" s="262"/>
      <c r="H133" s="262" t="s">
        <v>551</v>
      </c>
      <c r="I133" s="262" t="s">
        <v>514</v>
      </c>
      <c r="J133" s="262">
        <v>50</v>
      </c>
      <c r="K133" s="303"/>
    </row>
    <row r="134" spans="2:11" ht="15" customHeight="1">
      <c r="B134" s="301"/>
      <c r="C134" s="262" t="s">
        <v>539</v>
      </c>
      <c r="D134" s="262"/>
      <c r="E134" s="262"/>
      <c r="F134" s="281" t="s">
        <v>518</v>
      </c>
      <c r="G134" s="262"/>
      <c r="H134" s="262" t="s">
        <v>551</v>
      </c>
      <c r="I134" s="262" t="s">
        <v>514</v>
      </c>
      <c r="J134" s="262">
        <v>50</v>
      </c>
      <c r="K134" s="303"/>
    </row>
    <row r="135" spans="2:11" ht="15" customHeight="1">
      <c r="B135" s="301"/>
      <c r="C135" s="262" t="s">
        <v>114</v>
      </c>
      <c r="D135" s="262"/>
      <c r="E135" s="262"/>
      <c r="F135" s="281" t="s">
        <v>518</v>
      </c>
      <c r="G135" s="262"/>
      <c r="H135" s="262" t="s">
        <v>564</v>
      </c>
      <c r="I135" s="262" t="s">
        <v>514</v>
      </c>
      <c r="J135" s="262">
        <v>255</v>
      </c>
      <c r="K135" s="303"/>
    </row>
    <row r="136" spans="2:11" ht="15" customHeight="1">
      <c r="B136" s="301"/>
      <c r="C136" s="262" t="s">
        <v>541</v>
      </c>
      <c r="D136" s="262"/>
      <c r="E136" s="262"/>
      <c r="F136" s="281" t="s">
        <v>512</v>
      </c>
      <c r="G136" s="262"/>
      <c r="H136" s="262" t="s">
        <v>565</v>
      </c>
      <c r="I136" s="262" t="s">
        <v>543</v>
      </c>
      <c r="J136" s="262"/>
      <c r="K136" s="303"/>
    </row>
    <row r="137" spans="2:11" ht="15" customHeight="1">
      <c r="B137" s="301"/>
      <c r="C137" s="262" t="s">
        <v>544</v>
      </c>
      <c r="D137" s="262"/>
      <c r="E137" s="262"/>
      <c r="F137" s="281" t="s">
        <v>512</v>
      </c>
      <c r="G137" s="262"/>
      <c r="H137" s="262" t="s">
        <v>566</v>
      </c>
      <c r="I137" s="262" t="s">
        <v>546</v>
      </c>
      <c r="J137" s="262"/>
      <c r="K137" s="303"/>
    </row>
    <row r="138" spans="2:11" ht="15" customHeight="1">
      <c r="B138" s="301"/>
      <c r="C138" s="262" t="s">
        <v>547</v>
      </c>
      <c r="D138" s="262"/>
      <c r="E138" s="262"/>
      <c r="F138" s="281" t="s">
        <v>512</v>
      </c>
      <c r="G138" s="262"/>
      <c r="H138" s="262" t="s">
        <v>547</v>
      </c>
      <c r="I138" s="262" t="s">
        <v>546</v>
      </c>
      <c r="J138" s="262"/>
      <c r="K138" s="303"/>
    </row>
    <row r="139" spans="2:11" ht="15" customHeight="1">
      <c r="B139" s="301"/>
      <c r="C139" s="262" t="s">
        <v>38</v>
      </c>
      <c r="D139" s="262"/>
      <c r="E139" s="262"/>
      <c r="F139" s="281" t="s">
        <v>512</v>
      </c>
      <c r="G139" s="262"/>
      <c r="H139" s="262" t="s">
        <v>567</v>
      </c>
      <c r="I139" s="262" t="s">
        <v>546</v>
      </c>
      <c r="J139" s="262"/>
      <c r="K139" s="303"/>
    </row>
    <row r="140" spans="2:11" ht="15" customHeight="1">
      <c r="B140" s="301"/>
      <c r="C140" s="262" t="s">
        <v>568</v>
      </c>
      <c r="D140" s="262"/>
      <c r="E140" s="262"/>
      <c r="F140" s="281" t="s">
        <v>512</v>
      </c>
      <c r="G140" s="262"/>
      <c r="H140" s="262" t="s">
        <v>569</v>
      </c>
      <c r="I140" s="262" t="s">
        <v>546</v>
      </c>
      <c r="J140" s="262"/>
      <c r="K140" s="303"/>
    </row>
    <row r="141" spans="2:11" ht="15" customHeight="1">
      <c r="B141" s="304"/>
      <c r="C141" s="305"/>
      <c r="D141" s="305"/>
      <c r="E141" s="305"/>
      <c r="F141" s="305"/>
      <c r="G141" s="305"/>
      <c r="H141" s="305"/>
      <c r="I141" s="305"/>
      <c r="J141" s="305"/>
      <c r="K141" s="306"/>
    </row>
    <row r="142" spans="2:11" ht="18.75" customHeight="1">
      <c r="B142" s="258"/>
      <c r="C142" s="258"/>
      <c r="D142" s="258"/>
      <c r="E142" s="258"/>
      <c r="F142" s="293"/>
      <c r="G142" s="258"/>
      <c r="H142" s="258"/>
      <c r="I142" s="258"/>
      <c r="J142" s="258"/>
      <c r="K142" s="258"/>
    </row>
    <row r="143" spans="2:11" ht="18.75" customHeight="1">
      <c r="B143" s="268"/>
      <c r="C143" s="268"/>
      <c r="D143" s="268"/>
      <c r="E143" s="268"/>
      <c r="F143" s="268"/>
      <c r="G143" s="268"/>
      <c r="H143" s="268"/>
      <c r="I143" s="268"/>
      <c r="J143" s="268"/>
      <c r="K143" s="268"/>
    </row>
    <row r="144" spans="2:11" ht="7.5" customHeight="1">
      <c r="B144" s="269"/>
      <c r="C144" s="270"/>
      <c r="D144" s="270"/>
      <c r="E144" s="270"/>
      <c r="F144" s="270"/>
      <c r="G144" s="270"/>
      <c r="H144" s="270"/>
      <c r="I144" s="270"/>
      <c r="J144" s="270"/>
      <c r="K144" s="271"/>
    </row>
    <row r="145" spans="2:11" ht="45" customHeight="1">
      <c r="B145" s="272"/>
      <c r="C145" s="378" t="s">
        <v>570</v>
      </c>
      <c r="D145" s="378"/>
      <c r="E145" s="378"/>
      <c r="F145" s="378"/>
      <c r="G145" s="378"/>
      <c r="H145" s="378"/>
      <c r="I145" s="378"/>
      <c r="J145" s="378"/>
      <c r="K145" s="273"/>
    </row>
    <row r="146" spans="2:11" ht="17.25" customHeight="1">
      <c r="B146" s="272"/>
      <c r="C146" s="274" t="s">
        <v>506</v>
      </c>
      <c r="D146" s="274"/>
      <c r="E146" s="274"/>
      <c r="F146" s="274" t="s">
        <v>507</v>
      </c>
      <c r="G146" s="275"/>
      <c r="H146" s="274" t="s">
        <v>109</v>
      </c>
      <c r="I146" s="274" t="s">
        <v>57</v>
      </c>
      <c r="J146" s="274" t="s">
        <v>508</v>
      </c>
      <c r="K146" s="273"/>
    </row>
    <row r="147" spans="2:11" ht="17.25" customHeight="1">
      <c r="B147" s="272"/>
      <c r="C147" s="276" t="s">
        <v>509</v>
      </c>
      <c r="D147" s="276"/>
      <c r="E147" s="276"/>
      <c r="F147" s="277" t="s">
        <v>510</v>
      </c>
      <c r="G147" s="278"/>
      <c r="H147" s="276"/>
      <c r="I147" s="276"/>
      <c r="J147" s="276" t="s">
        <v>511</v>
      </c>
      <c r="K147" s="273"/>
    </row>
    <row r="148" spans="2:11" ht="5.25" customHeight="1">
      <c r="B148" s="282"/>
      <c r="C148" s="279"/>
      <c r="D148" s="279"/>
      <c r="E148" s="279"/>
      <c r="F148" s="279"/>
      <c r="G148" s="280"/>
      <c r="H148" s="279"/>
      <c r="I148" s="279"/>
      <c r="J148" s="279"/>
      <c r="K148" s="303"/>
    </row>
    <row r="149" spans="2:11" ht="15" customHeight="1">
      <c r="B149" s="282"/>
      <c r="C149" s="307" t="s">
        <v>515</v>
      </c>
      <c r="D149" s="262"/>
      <c r="E149" s="262"/>
      <c r="F149" s="308" t="s">
        <v>512</v>
      </c>
      <c r="G149" s="262"/>
      <c r="H149" s="307" t="s">
        <v>551</v>
      </c>
      <c r="I149" s="307" t="s">
        <v>514</v>
      </c>
      <c r="J149" s="307">
        <v>120</v>
      </c>
      <c r="K149" s="303"/>
    </row>
    <row r="150" spans="2:11" ht="15" customHeight="1">
      <c r="B150" s="282"/>
      <c r="C150" s="307" t="s">
        <v>560</v>
      </c>
      <c r="D150" s="262"/>
      <c r="E150" s="262"/>
      <c r="F150" s="308" t="s">
        <v>512</v>
      </c>
      <c r="G150" s="262"/>
      <c r="H150" s="307" t="s">
        <v>571</v>
      </c>
      <c r="I150" s="307" t="s">
        <v>514</v>
      </c>
      <c r="J150" s="307" t="s">
        <v>562</v>
      </c>
      <c r="K150" s="303"/>
    </row>
    <row r="151" spans="2:11" ht="15" customHeight="1">
      <c r="B151" s="282"/>
      <c r="C151" s="307" t="s">
        <v>461</v>
      </c>
      <c r="D151" s="262"/>
      <c r="E151" s="262"/>
      <c r="F151" s="308" t="s">
        <v>512</v>
      </c>
      <c r="G151" s="262"/>
      <c r="H151" s="307" t="s">
        <v>572</v>
      </c>
      <c r="I151" s="307" t="s">
        <v>514</v>
      </c>
      <c r="J151" s="307" t="s">
        <v>562</v>
      </c>
      <c r="K151" s="303"/>
    </row>
    <row r="152" spans="2:11" ht="15" customHeight="1">
      <c r="B152" s="282"/>
      <c r="C152" s="307" t="s">
        <v>517</v>
      </c>
      <c r="D152" s="262"/>
      <c r="E152" s="262"/>
      <c r="F152" s="308" t="s">
        <v>518</v>
      </c>
      <c r="G152" s="262"/>
      <c r="H152" s="307" t="s">
        <v>551</v>
      </c>
      <c r="I152" s="307" t="s">
        <v>514</v>
      </c>
      <c r="J152" s="307">
        <v>50</v>
      </c>
      <c r="K152" s="303"/>
    </row>
    <row r="153" spans="2:11" ht="15" customHeight="1">
      <c r="B153" s="282"/>
      <c r="C153" s="307" t="s">
        <v>520</v>
      </c>
      <c r="D153" s="262"/>
      <c r="E153" s="262"/>
      <c r="F153" s="308" t="s">
        <v>512</v>
      </c>
      <c r="G153" s="262"/>
      <c r="H153" s="307" t="s">
        <v>551</v>
      </c>
      <c r="I153" s="307" t="s">
        <v>522</v>
      </c>
      <c r="J153" s="307"/>
      <c r="K153" s="303"/>
    </row>
    <row r="154" spans="2:11" ht="15" customHeight="1">
      <c r="B154" s="282"/>
      <c r="C154" s="307" t="s">
        <v>531</v>
      </c>
      <c r="D154" s="262"/>
      <c r="E154" s="262"/>
      <c r="F154" s="308" t="s">
        <v>518</v>
      </c>
      <c r="G154" s="262"/>
      <c r="H154" s="307" t="s">
        <v>551</v>
      </c>
      <c r="I154" s="307" t="s">
        <v>514</v>
      </c>
      <c r="J154" s="307">
        <v>50</v>
      </c>
      <c r="K154" s="303"/>
    </row>
    <row r="155" spans="2:11" ht="15" customHeight="1">
      <c r="B155" s="282"/>
      <c r="C155" s="307" t="s">
        <v>539</v>
      </c>
      <c r="D155" s="262"/>
      <c r="E155" s="262"/>
      <c r="F155" s="308" t="s">
        <v>518</v>
      </c>
      <c r="G155" s="262"/>
      <c r="H155" s="307" t="s">
        <v>551</v>
      </c>
      <c r="I155" s="307" t="s">
        <v>514</v>
      </c>
      <c r="J155" s="307">
        <v>50</v>
      </c>
      <c r="K155" s="303"/>
    </row>
    <row r="156" spans="2:11" ht="15" customHeight="1">
      <c r="B156" s="282"/>
      <c r="C156" s="307" t="s">
        <v>537</v>
      </c>
      <c r="D156" s="262"/>
      <c r="E156" s="262"/>
      <c r="F156" s="308" t="s">
        <v>518</v>
      </c>
      <c r="G156" s="262"/>
      <c r="H156" s="307" t="s">
        <v>551</v>
      </c>
      <c r="I156" s="307" t="s">
        <v>514</v>
      </c>
      <c r="J156" s="307">
        <v>50</v>
      </c>
      <c r="K156" s="303"/>
    </row>
    <row r="157" spans="2:11" ht="15" customHeight="1">
      <c r="B157" s="282"/>
      <c r="C157" s="307" t="s">
        <v>97</v>
      </c>
      <c r="D157" s="262"/>
      <c r="E157" s="262"/>
      <c r="F157" s="308" t="s">
        <v>512</v>
      </c>
      <c r="G157" s="262"/>
      <c r="H157" s="307" t="s">
        <v>573</v>
      </c>
      <c r="I157" s="307" t="s">
        <v>514</v>
      </c>
      <c r="J157" s="307" t="s">
        <v>574</v>
      </c>
      <c r="K157" s="303"/>
    </row>
    <row r="158" spans="2:11" ht="15" customHeight="1">
      <c r="B158" s="282"/>
      <c r="C158" s="307" t="s">
        <v>575</v>
      </c>
      <c r="D158" s="262"/>
      <c r="E158" s="262"/>
      <c r="F158" s="308" t="s">
        <v>512</v>
      </c>
      <c r="G158" s="262"/>
      <c r="H158" s="307" t="s">
        <v>576</v>
      </c>
      <c r="I158" s="307" t="s">
        <v>546</v>
      </c>
      <c r="J158" s="307"/>
      <c r="K158" s="303"/>
    </row>
    <row r="159" spans="2:11" ht="15" customHeight="1">
      <c r="B159" s="309"/>
      <c r="C159" s="291"/>
      <c r="D159" s="291"/>
      <c r="E159" s="291"/>
      <c r="F159" s="291"/>
      <c r="G159" s="291"/>
      <c r="H159" s="291"/>
      <c r="I159" s="291"/>
      <c r="J159" s="291"/>
      <c r="K159" s="310"/>
    </row>
    <row r="160" spans="2:11" ht="18.75" customHeight="1">
      <c r="B160" s="258"/>
      <c r="C160" s="262"/>
      <c r="D160" s="262"/>
      <c r="E160" s="262"/>
      <c r="F160" s="281"/>
      <c r="G160" s="262"/>
      <c r="H160" s="262"/>
      <c r="I160" s="262"/>
      <c r="J160" s="262"/>
      <c r="K160" s="258"/>
    </row>
    <row r="161" spans="2:11" ht="18.75" customHeight="1">
      <c r="B161" s="268"/>
      <c r="C161" s="268"/>
      <c r="D161" s="268"/>
      <c r="E161" s="268"/>
      <c r="F161" s="268"/>
      <c r="G161" s="268"/>
      <c r="H161" s="268"/>
      <c r="I161" s="268"/>
      <c r="J161" s="268"/>
      <c r="K161" s="268"/>
    </row>
    <row r="162" spans="2:11" ht="7.5" customHeight="1">
      <c r="B162" s="250"/>
      <c r="C162" s="251"/>
      <c r="D162" s="251"/>
      <c r="E162" s="251"/>
      <c r="F162" s="251"/>
      <c r="G162" s="251"/>
      <c r="H162" s="251"/>
      <c r="I162" s="251"/>
      <c r="J162" s="251"/>
      <c r="K162" s="252"/>
    </row>
    <row r="163" spans="2:11" ht="45" customHeight="1">
      <c r="B163" s="253"/>
      <c r="C163" s="374" t="s">
        <v>577</v>
      </c>
      <c r="D163" s="374"/>
      <c r="E163" s="374"/>
      <c r="F163" s="374"/>
      <c r="G163" s="374"/>
      <c r="H163" s="374"/>
      <c r="I163" s="374"/>
      <c r="J163" s="374"/>
      <c r="K163" s="254"/>
    </row>
    <row r="164" spans="2:11" ht="17.25" customHeight="1">
      <c r="B164" s="253"/>
      <c r="C164" s="274" t="s">
        <v>506</v>
      </c>
      <c r="D164" s="274"/>
      <c r="E164" s="274"/>
      <c r="F164" s="274" t="s">
        <v>507</v>
      </c>
      <c r="G164" s="311"/>
      <c r="H164" s="312" t="s">
        <v>109</v>
      </c>
      <c r="I164" s="312" t="s">
        <v>57</v>
      </c>
      <c r="J164" s="274" t="s">
        <v>508</v>
      </c>
      <c r="K164" s="254"/>
    </row>
    <row r="165" spans="2:11" ht="17.25" customHeight="1">
      <c r="B165" s="255"/>
      <c r="C165" s="276" t="s">
        <v>509</v>
      </c>
      <c r="D165" s="276"/>
      <c r="E165" s="276"/>
      <c r="F165" s="277" t="s">
        <v>510</v>
      </c>
      <c r="G165" s="313"/>
      <c r="H165" s="314"/>
      <c r="I165" s="314"/>
      <c r="J165" s="276" t="s">
        <v>511</v>
      </c>
      <c r="K165" s="256"/>
    </row>
    <row r="166" spans="2:11" ht="5.25" customHeight="1">
      <c r="B166" s="282"/>
      <c r="C166" s="279"/>
      <c r="D166" s="279"/>
      <c r="E166" s="279"/>
      <c r="F166" s="279"/>
      <c r="G166" s="280"/>
      <c r="H166" s="279"/>
      <c r="I166" s="279"/>
      <c r="J166" s="279"/>
      <c r="K166" s="303"/>
    </row>
    <row r="167" spans="2:11" ht="15" customHeight="1">
      <c r="B167" s="282"/>
      <c r="C167" s="262" t="s">
        <v>515</v>
      </c>
      <c r="D167" s="262"/>
      <c r="E167" s="262"/>
      <c r="F167" s="281" t="s">
        <v>512</v>
      </c>
      <c r="G167" s="262"/>
      <c r="H167" s="262" t="s">
        <v>551</v>
      </c>
      <c r="I167" s="262" t="s">
        <v>514</v>
      </c>
      <c r="J167" s="262">
        <v>120</v>
      </c>
      <c r="K167" s="303"/>
    </row>
    <row r="168" spans="2:11" ht="15" customHeight="1">
      <c r="B168" s="282"/>
      <c r="C168" s="262" t="s">
        <v>560</v>
      </c>
      <c r="D168" s="262"/>
      <c r="E168" s="262"/>
      <c r="F168" s="281" t="s">
        <v>512</v>
      </c>
      <c r="G168" s="262"/>
      <c r="H168" s="262" t="s">
        <v>561</v>
      </c>
      <c r="I168" s="262" t="s">
        <v>514</v>
      </c>
      <c r="J168" s="262" t="s">
        <v>562</v>
      </c>
      <c r="K168" s="303"/>
    </row>
    <row r="169" spans="2:11" ht="15" customHeight="1">
      <c r="B169" s="282"/>
      <c r="C169" s="262" t="s">
        <v>461</v>
      </c>
      <c r="D169" s="262"/>
      <c r="E169" s="262"/>
      <c r="F169" s="281" t="s">
        <v>512</v>
      </c>
      <c r="G169" s="262"/>
      <c r="H169" s="262" t="s">
        <v>578</v>
      </c>
      <c r="I169" s="262" t="s">
        <v>514</v>
      </c>
      <c r="J169" s="262" t="s">
        <v>562</v>
      </c>
      <c r="K169" s="303"/>
    </row>
    <row r="170" spans="2:11" ht="15" customHeight="1">
      <c r="B170" s="282"/>
      <c r="C170" s="262" t="s">
        <v>517</v>
      </c>
      <c r="D170" s="262"/>
      <c r="E170" s="262"/>
      <c r="F170" s="281" t="s">
        <v>518</v>
      </c>
      <c r="G170" s="262"/>
      <c r="H170" s="262" t="s">
        <v>578</v>
      </c>
      <c r="I170" s="262" t="s">
        <v>514</v>
      </c>
      <c r="J170" s="262">
        <v>50</v>
      </c>
      <c r="K170" s="303"/>
    </row>
    <row r="171" spans="2:11" ht="15" customHeight="1">
      <c r="B171" s="282"/>
      <c r="C171" s="262" t="s">
        <v>520</v>
      </c>
      <c r="D171" s="262"/>
      <c r="E171" s="262"/>
      <c r="F171" s="281" t="s">
        <v>512</v>
      </c>
      <c r="G171" s="262"/>
      <c r="H171" s="262" t="s">
        <v>578</v>
      </c>
      <c r="I171" s="262" t="s">
        <v>522</v>
      </c>
      <c r="J171" s="262"/>
      <c r="K171" s="303"/>
    </row>
    <row r="172" spans="2:11" ht="15" customHeight="1">
      <c r="B172" s="282"/>
      <c r="C172" s="262" t="s">
        <v>531</v>
      </c>
      <c r="D172" s="262"/>
      <c r="E172" s="262"/>
      <c r="F172" s="281" t="s">
        <v>518</v>
      </c>
      <c r="G172" s="262"/>
      <c r="H172" s="262" t="s">
        <v>578</v>
      </c>
      <c r="I172" s="262" t="s">
        <v>514</v>
      </c>
      <c r="J172" s="262">
        <v>50</v>
      </c>
      <c r="K172" s="303"/>
    </row>
    <row r="173" spans="2:11" ht="15" customHeight="1">
      <c r="B173" s="282"/>
      <c r="C173" s="262" t="s">
        <v>539</v>
      </c>
      <c r="D173" s="262"/>
      <c r="E173" s="262"/>
      <c r="F173" s="281" t="s">
        <v>518</v>
      </c>
      <c r="G173" s="262"/>
      <c r="H173" s="262" t="s">
        <v>578</v>
      </c>
      <c r="I173" s="262" t="s">
        <v>514</v>
      </c>
      <c r="J173" s="262">
        <v>50</v>
      </c>
      <c r="K173" s="303"/>
    </row>
    <row r="174" spans="2:11" ht="15" customHeight="1">
      <c r="B174" s="282"/>
      <c r="C174" s="262" t="s">
        <v>537</v>
      </c>
      <c r="D174" s="262"/>
      <c r="E174" s="262"/>
      <c r="F174" s="281" t="s">
        <v>518</v>
      </c>
      <c r="G174" s="262"/>
      <c r="H174" s="262" t="s">
        <v>578</v>
      </c>
      <c r="I174" s="262" t="s">
        <v>514</v>
      </c>
      <c r="J174" s="262">
        <v>50</v>
      </c>
      <c r="K174" s="303"/>
    </row>
    <row r="175" spans="2:11" ht="15" customHeight="1">
      <c r="B175" s="282"/>
      <c r="C175" s="262" t="s">
        <v>108</v>
      </c>
      <c r="D175" s="262"/>
      <c r="E175" s="262"/>
      <c r="F175" s="281" t="s">
        <v>512</v>
      </c>
      <c r="G175" s="262"/>
      <c r="H175" s="262" t="s">
        <v>579</v>
      </c>
      <c r="I175" s="262" t="s">
        <v>580</v>
      </c>
      <c r="J175" s="262"/>
      <c r="K175" s="303"/>
    </row>
    <row r="176" spans="2:11" ht="15" customHeight="1">
      <c r="B176" s="282"/>
      <c r="C176" s="262" t="s">
        <v>57</v>
      </c>
      <c r="D176" s="262"/>
      <c r="E176" s="262"/>
      <c r="F176" s="281" t="s">
        <v>512</v>
      </c>
      <c r="G176" s="262"/>
      <c r="H176" s="262" t="s">
        <v>581</v>
      </c>
      <c r="I176" s="262" t="s">
        <v>582</v>
      </c>
      <c r="J176" s="262">
        <v>1</v>
      </c>
      <c r="K176" s="303"/>
    </row>
    <row r="177" spans="2:11" ht="15" customHeight="1">
      <c r="B177" s="282"/>
      <c r="C177" s="262" t="s">
        <v>53</v>
      </c>
      <c r="D177" s="262"/>
      <c r="E177" s="262"/>
      <c r="F177" s="281" t="s">
        <v>512</v>
      </c>
      <c r="G177" s="262"/>
      <c r="H177" s="262" t="s">
        <v>583</v>
      </c>
      <c r="I177" s="262" t="s">
        <v>514</v>
      </c>
      <c r="J177" s="262">
        <v>20</v>
      </c>
      <c r="K177" s="303"/>
    </row>
    <row r="178" spans="2:11" ht="15" customHeight="1">
      <c r="B178" s="282"/>
      <c r="C178" s="262" t="s">
        <v>109</v>
      </c>
      <c r="D178" s="262"/>
      <c r="E178" s="262"/>
      <c r="F178" s="281" t="s">
        <v>512</v>
      </c>
      <c r="G178" s="262"/>
      <c r="H178" s="262" t="s">
        <v>584</v>
      </c>
      <c r="I178" s="262" t="s">
        <v>514</v>
      </c>
      <c r="J178" s="262">
        <v>255</v>
      </c>
      <c r="K178" s="303"/>
    </row>
    <row r="179" spans="2:11" ht="15" customHeight="1">
      <c r="B179" s="282"/>
      <c r="C179" s="262" t="s">
        <v>110</v>
      </c>
      <c r="D179" s="262"/>
      <c r="E179" s="262"/>
      <c r="F179" s="281" t="s">
        <v>512</v>
      </c>
      <c r="G179" s="262"/>
      <c r="H179" s="262" t="s">
        <v>477</v>
      </c>
      <c r="I179" s="262" t="s">
        <v>514</v>
      </c>
      <c r="J179" s="262">
        <v>10</v>
      </c>
      <c r="K179" s="303"/>
    </row>
    <row r="180" spans="2:11" ht="15" customHeight="1">
      <c r="B180" s="282"/>
      <c r="C180" s="262" t="s">
        <v>111</v>
      </c>
      <c r="D180" s="262"/>
      <c r="E180" s="262"/>
      <c r="F180" s="281" t="s">
        <v>512</v>
      </c>
      <c r="G180" s="262"/>
      <c r="H180" s="262" t="s">
        <v>585</v>
      </c>
      <c r="I180" s="262" t="s">
        <v>546</v>
      </c>
      <c r="J180" s="262"/>
      <c r="K180" s="303"/>
    </row>
    <row r="181" spans="2:11" ht="15" customHeight="1">
      <c r="B181" s="282"/>
      <c r="C181" s="262" t="s">
        <v>586</v>
      </c>
      <c r="D181" s="262"/>
      <c r="E181" s="262"/>
      <c r="F181" s="281" t="s">
        <v>512</v>
      </c>
      <c r="G181" s="262"/>
      <c r="H181" s="262" t="s">
        <v>587</v>
      </c>
      <c r="I181" s="262" t="s">
        <v>546</v>
      </c>
      <c r="J181" s="262"/>
      <c r="K181" s="303"/>
    </row>
    <row r="182" spans="2:11" ht="15" customHeight="1">
      <c r="B182" s="282"/>
      <c r="C182" s="262" t="s">
        <v>575</v>
      </c>
      <c r="D182" s="262"/>
      <c r="E182" s="262"/>
      <c r="F182" s="281" t="s">
        <v>512</v>
      </c>
      <c r="G182" s="262"/>
      <c r="H182" s="262" t="s">
        <v>588</v>
      </c>
      <c r="I182" s="262" t="s">
        <v>546</v>
      </c>
      <c r="J182" s="262"/>
      <c r="K182" s="303"/>
    </row>
    <row r="183" spans="2:11" ht="15" customHeight="1">
      <c r="B183" s="282"/>
      <c r="C183" s="262" t="s">
        <v>113</v>
      </c>
      <c r="D183" s="262"/>
      <c r="E183" s="262"/>
      <c r="F183" s="281" t="s">
        <v>518</v>
      </c>
      <c r="G183" s="262"/>
      <c r="H183" s="262" t="s">
        <v>589</v>
      </c>
      <c r="I183" s="262" t="s">
        <v>514</v>
      </c>
      <c r="J183" s="262">
        <v>50</v>
      </c>
      <c r="K183" s="303"/>
    </row>
    <row r="184" spans="2:11" ht="15" customHeight="1">
      <c r="B184" s="282"/>
      <c r="C184" s="262" t="s">
        <v>590</v>
      </c>
      <c r="D184" s="262"/>
      <c r="E184" s="262"/>
      <c r="F184" s="281" t="s">
        <v>518</v>
      </c>
      <c r="G184" s="262"/>
      <c r="H184" s="262" t="s">
        <v>591</v>
      </c>
      <c r="I184" s="262" t="s">
        <v>592</v>
      </c>
      <c r="J184" s="262"/>
      <c r="K184" s="303"/>
    </row>
    <row r="185" spans="2:11" ht="15" customHeight="1">
      <c r="B185" s="282"/>
      <c r="C185" s="262" t="s">
        <v>593</v>
      </c>
      <c r="D185" s="262"/>
      <c r="E185" s="262"/>
      <c r="F185" s="281" t="s">
        <v>518</v>
      </c>
      <c r="G185" s="262"/>
      <c r="H185" s="262" t="s">
        <v>594</v>
      </c>
      <c r="I185" s="262" t="s">
        <v>592</v>
      </c>
      <c r="J185" s="262"/>
      <c r="K185" s="303"/>
    </row>
    <row r="186" spans="2:11" ht="15" customHeight="1">
      <c r="B186" s="282"/>
      <c r="C186" s="262" t="s">
        <v>595</v>
      </c>
      <c r="D186" s="262"/>
      <c r="E186" s="262"/>
      <c r="F186" s="281" t="s">
        <v>518</v>
      </c>
      <c r="G186" s="262"/>
      <c r="H186" s="262" t="s">
        <v>596</v>
      </c>
      <c r="I186" s="262" t="s">
        <v>592</v>
      </c>
      <c r="J186" s="262"/>
      <c r="K186" s="303"/>
    </row>
    <row r="187" spans="2:11" ht="15" customHeight="1">
      <c r="B187" s="282"/>
      <c r="C187" s="315" t="s">
        <v>597</v>
      </c>
      <c r="D187" s="262"/>
      <c r="E187" s="262"/>
      <c r="F187" s="281" t="s">
        <v>518</v>
      </c>
      <c r="G187" s="262"/>
      <c r="H187" s="262" t="s">
        <v>598</v>
      </c>
      <c r="I187" s="262" t="s">
        <v>599</v>
      </c>
      <c r="J187" s="316" t="s">
        <v>600</v>
      </c>
      <c r="K187" s="303"/>
    </row>
    <row r="188" spans="2:11" ht="15" customHeight="1">
      <c r="B188" s="282"/>
      <c r="C188" s="267" t="s">
        <v>42</v>
      </c>
      <c r="D188" s="262"/>
      <c r="E188" s="262"/>
      <c r="F188" s="281" t="s">
        <v>512</v>
      </c>
      <c r="G188" s="262"/>
      <c r="H188" s="258" t="s">
        <v>601</v>
      </c>
      <c r="I188" s="262" t="s">
        <v>602</v>
      </c>
      <c r="J188" s="262"/>
      <c r="K188" s="303"/>
    </row>
    <row r="189" spans="2:11" ht="15" customHeight="1">
      <c r="B189" s="282"/>
      <c r="C189" s="267" t="s">
        <v>603</v>
      </c>
      <c r="D189" s="262"/>
      <c r="E189" s="262"/>
      <c r="F189" s="281" t="s">
        <v>512</v>
      </c>
      <c r="G189" s="262"/>
      <c r="H189" s="262" t="s">
        <v>604</v>
      </c>
      <c r="I189" s="262" t="s">
        <v>546</v>
      </c>
      <c r="J189" s="262"/>
      <c r="K189" s="303"/>
    </row>
    <row r="190" spans="2:11" ht="15" customHeight="1">
      <c r="B190" s="282"/>
      <c r="C190" s="267" t="s">
        <v>605</v>
      </c>
      <c r="D190" s="262"/>
      <c r="E190" s="262"/>
      <c r="F190" s="281" t="s">
        <v>512</v>
      </c>
      <c r="G190" s="262"/>
      <c r="H190" s="262" t="s">
        <v>606</v>
      </c>
      <c r="I190" s="262" t="s">
        <v>546</v>
      </c>
      <c r="J190" s="262"/>
      <c r="K190" s="303"/>
    </row>
    <row r="191" spans="2:11" ht="15" customHeight="1">
      <c r="B191" s="282"/>
      <c r="C191" s="267" t="s">
        <v>607</v>
      </c>
      <c r="D191" s="262"/>
      <c r="E191" s="262"/>
      <c r="F191" s="281" t="s">
        <v>518</v>
      </c>
      <c r="G191" s="262"/>
      <c r="H191" s="262" t="s">
        <v>608</v>
      </c>
      <c r="I191" s="262" t="s">
        <v>546</v>
      </c>
      <c r="J191" s="262"/>
      <c r="K191" s="303"/>
    </row>
    <row r="192" spans="2:11" ht="15" customHeight="1">
      <c r="B192" s="309"/>
      <c r="C192" s="317"/>
      <c r="D192" s="291"/>
      <c r="E192" s="291"/>
      <c r="F192" s="291"/>
      <c r="G192" s="291"/>
      <c r="H192" s="291"/>
      <c r="I192" s="291"/>
      <c r="J192" s="291"/>
      <c r="K192" s="310"/>
    </row>
    <row r="193" spans="2:11" ht="18.75" customHeight="1">
      <c r="B193" s="258"/>
      <c r="C193" s="262"/>
      <c r="D193" s="262"/>
      <c r="E193" s="262"/>
      <c r="F193" s="281"/>
      <c r="G193" s="262"/>
      <c r="H193" s="262"/>
      <c r="I193" s="262"/>
      <c r="J193" s="262"/>
      <c r="K193" s="258"/>
    </row>
    <row r="194" spans="2:11" ht="18.75" customHeight="1">
      <c r="B194" s="258"/>
      <c r="C194" s="262"/>
      <c r="D194" s="262"/>
      <c r="E194" s="262"/>
      <c r="F194" s="281"/>
      <c r="G194" s="262"/>
      <c r="H194" s="262"/>
      <c r="I194" s="262"/>
      <c r="J194" s="262"/>
      <c r="K194" s="258"/>
    </row>
    <row r="195" spans="2:11" ht="18.75" customHeight="1">
      <c r="B195" s="268"/>
      <c r="C195" s="268"/>
      <c r="D195" s="268"/>
      <c r="E195" s="268"/>
      <c r="F195" s="268"/>
      <c r="G195" s="268"/>
      <c r="H195" s="268"/>
      <c r="I195" s="268"/>
      <c r="J195" s="268"/>
      <c r="K195" s="268"/>
    </row>
    <row r="196" spans="2:11" ht="13.5">
      <c r="B196" s="250"/>
      <c r="C196" s="251"/>
      <c r="D196" s="251"/>
      <c r="E196" s="251"/>
      <c r="F196" s="251"/>
      <c r="G196" s="251"/>
      <c r="H196" s="251"/>
      <c r="I196" s="251"/>
      <c r="J196" s="251"/>
      <c r="K196" s="252"/>
    </row>
    <row r="197" spans="2:11" ht="21">
      <c r="B197" s="253"/>
      <c r="C197" s="374" t="s">
        <v>609</v>
      </c>
      <c r="D197" s="374"/>
      <c r="E197" s="374"/>
      <c r="F197" s="374"/>
      <c r="G197" s="374"/>
      <c r="H197" s="374"/>
      <c r="I197" s="374"/>
      <c r="J197" s="374"/>
      <c r="K197" s="254"/>
    </row>
    <row r="198" spans="2:11" ht="25.5" customHeight="1">
      <c r="B198" s="253"/>
      <c r="C198" s="318" t="s">
        <v>610</v>
      </c>
      <c r="D198" s="318"/>
      <c r="E198" s="318"/>
      <c r="F198" s="318" t="s">
        <v>611</v>
      </c>
      <c r="G198" s="319"/>
      <c r="H198" s="379" t="s">
        <v>612</v>
      </c>
      <c r="I198" s="379"/>
      <c r="J198" s="379"/>
      <c r="K198" s="254"/>
    </row>
    <row r="199" spans="2:11" ht="5.25" customHeight="1">
      <c r="B199" s="282"/>
      <c r="C199" s="279"/>
      <c r="D199" s="279"/>
      <c r="E199" s="279"/>
      <c r="F199" s="279"/>
      <c r="G199" s="262"/>
      <c r="H199" s="279"/>
      <c r="I199" s="279"/>
      <c r="J199" s="279"/>
      <c r="K199" s="303"/>
    </row>
    <row r="200" spans="2:11" ht="15" customHeight="1">
      <c r="B200" s="282"/>
      <c r="C200" s="262" t="s">
        <v>602</v>
      </c>
      <c r="D200" s="262"/>
      <c r="E200" s="262"/>
      <c r="F200" s="281" t="s">
        <v>43</v>
      </c>
      <c r="G200" s="262"/>
      <c r="H200" s="376" t="s">
        <v>613</v>
      </c>
      <c r="I200" s="376"/>
      <c r="J200" s="376"/>
      <c r="K200" s="303"/>
    </row>
    <row r="201" spans="2:11" ht="15" customHeight="1">
      <c r="B201" s="282"/>
      <c r="C201" s="288"/>
      <c r="D201" s="262"/>
      <c r="E201" s="262"/>
      <c r="F201" s="281" t="s">
        <v>44</v>
      </c>
      <c r="G201" s="262"/>
      <c r="H201" s="376" t="s">
        <v>614</v>
      </c>
      <c r="I201" s="376"/>
      <c r="J201" s="376"/>
      <c r="K201" s="303"/>
    </row>
    <row r="202" spans="2:11" ht="15" customHeight="1">
      <c r="B202" s="282"/>
      <c r="C202" s="288"/>
      <c r="D202" s="262"/>
      <c r="E202" s="262"/>
      <c r="F202" s="281" t="s">
        <v>47</v>
      </c>
      <c r="G202" s="262"/>
      <c r="H202" s="376" t="s">
        <v>615</v>
      </c>
      <c r="I202" s="376"/>
      <c r="J202" s="376"/>
      <c r="K202" s="303"/>
    </row>
    <row r="203" spans="2:11" ht="15" customHeight="1">
      <c r="B203" s="282"/>
      <c r="C203" s="262"/>
      <c r="D203" s="262"/>
      <c r="E203" s="262"/>
      <c r="F203" s="281" t="s">
        <v>45</v>
      </c>
      <c r="G203" s="262"/>
      <c r="H203" s="376" t="s">
        <v>616</v>
      </c>
      <c r="I203" s="376"/>
      <c r="J203" s="376"/>
      <c r="K203" s="303"/>
    </row>
    <row r="204" spans="2:11" ht="15" customHeight="1">
      <c r="B204" s="282"/>
      <c r="C204" s="262"/>
      <c r="D204" s="262"/>
      <c r="E204" s="262"/>
      <c r="F204" s="281" t="s">
        <v>46</v>
      </c>
      <c r="G204" s="262"/>
      <c r="H204" s="376" t="s">
        <v>617</v>
      </c>
      <c r="I204" s="376"/>
      <c r="J204" s="376"/>
      <c r="K204" s="303"/>
    </row>
    <row r="205" spans="2:11" ht="15" customHeight="1">
      <c r="B205" s="282"/>
      <c r="C205" s="262"/>
      <c r="D205" s="262"/>
      <c r="E205" s="262"/>
      <c r="F205" s="281"/>
      <c r="G205" s="262"/>
      <c r="H205" s="262"/>
      <c r="I205" s="262"/>
      <c r="J205" s="262"/>
      <c r="K205" s="303"/>
    </row>
    <row r="206" spans="2:11" ht="15" customHeight="1">
      <c r="B206" s="282"/>
      <c r="C206" s="262" t="s">
        <v>558</v>
      </c>
      <c r="D206" s="262"/>
      <c r="E206" s="262"/>
      <c r="F206" s="281" t="s">
        <v>79</v>
      </c>
      <c r="G206" s="262"/>
      <c r="H206" s="376" t="s">
        <v>618</v>
      </c>
      <c r="I206" s="376"/>
      <c r="J206" s="376"/>
      <c r="K206" s="303"/>
    </row>
    <row r="207" spans="2:11" ht="15" customHeight="1">
      <c r="B207" s="282"/>
      <c r="C207" s="288"/>
      <c r="D207" s="262"/>
      <c r="E207" s="262"/>
      <c r="F207" s="281" t="s">
        <v>455</v>
      </c>
      <c r="G207" s="262"/>
      <c r="H207" s="376" t="s">
        <v>456</v>
      </c>
      <c r="I207" s="376"/>
      <c r="J207" s="376"/>
      <c r="K207" s="303"/>
    </row>
    <row r="208" spans="2:11" ht="15" customHeight="1">
      <c r="B208" s="282"/>
      <c r="C208" s="262"/>
      <c r="D208" s="262"/>
      <c r="E208" s="262"/>
      <c r="F208" s="281" t="s">
        <v>453</v>
      </c>
      <c r="G208" s="262"/>
      <c r="H208" s="376" t="s">
        <v>619</v>
      </c>
      <c r="I208" s="376"/>
      <c r="J208" s="376"/>
      <c r="K208" s="303"/>
    </row>
    <row r="209" spans="2:11" ht="15" customHeight="1">
      <c r="B209" s="320"/>
      <c r="C209" s="288"/>
      <c r="D209" s="288"/>
      <c r="E209" s="288"/>
      <c r="F209" s="281" t="s">
        <v>457</v>
      </c>
      <c r="G209" s="267"/>
      <c r="H209" s="380" t="s">
        <v>458</v>
      </c>
      <c r="I209" s="380"/>
      <c r="J209" s="380"/>
      <c r="K209" s="321"/>
    </row>
    <row r="210" spans="2:11" ht="15" customHeight="1">
      <c r="B210" s="320"/>
      <c r="C210" s="288"/>
      <c r="D210" s="288"/>
      <c r="E210" s="288"/>
      <c r="F210" s="281" t="s">
        <v>459</v>
      </c>
      <c r="G210" s="267"/>
      <c r="H210" s="380" t="s">
        <v>620</v>
      </c>
      <c r="I210" s="380"/>
      <c r="J210" s="380"/>
      <c r="K210" s="321"/>
    </row>
    <row r="211" spans="2:11" ht="15" customHeight="1">
      <c r="B211" s="320"/>
      <c r="C211" s="288"/>
      <c r="D211" s="288"/>
      <c r="E211" s="288"/>
      <c r="F211" s="322"/>
      <c r="G211" s="267"/>
      <c r="H211" s="323"/>
      <c r="I211" s="323"/>
      <c r="J211" s="323"/>
      <c r="K211" s="321"/>
    </row>
    <row r="212" spans="2:11" ht="15" customHeight="1">
      <c r="B212" s="320"/>
      <c r="C212" s="262" t="s">
        <v>582</v>
      </c>
      <c r="D212" s="288"/>
      <c r="E212" s="288"/>
      <c r="F212" s="281">
        <v>1</v>
      </c>
      <c r="G212" s="267"/>
      <c r="H212" s="380" t="s">
        <v>621</v>
      </c>
      <c r="I212" s="380"/>
      <c r="J212" s="380"/>
      <c r="K212" s="321"/>
    </row>
    <row r="213" spans="2:11" ht="15" customHeight="1">
      <c r="B213" s="320"/>
      <c r="C213" s="288"/>
      <c r="D213" s="288"/>
      <c r="E213" s="288"/>
      <c r="F213" s="281">
        <v>2</v>
      </c>
      <c r="G213" s="267"/>
      <c r="H213" s="380" t="s">
        <v>622</v>
      </c>
      <c r="I213" s="380"/>
      <c r="J213" s="380"/>
      <c r="K213" s="321"/>
    </row>
    <row r="214" spans="2:11" ht="15" customHeight="1">
      <c r="B214" s="320"/>
      <c r="C214" s="288"/>
      <c r="D214" s="288"/>
      <c r="E214" s="288"/>
      <c r="F214" s="281">
        <v>3</v>
      </c>
      <c r="G214" s="267"/>
      <c r="H214" s="380" t="s">
        <v>623</v>
      </c>
      <c r="I214" s="380"/>
      <c r="J214" s="380"/>
      <c r="K214" s="321"/>
    </row>
    <row r="215" spans="2:11" ht="15" customHeight="1">
      <c r="B215" s="320"/>
      <c r="C215" s="288"/>
      <c r="D215" s="288"/>
      <c r="E215" s="288"/>
      <c r="F215" s="281">
        <v>4</v>
      </c>
      <c r="G215" s="267"/>
      <c r="H215" s="380" t="s">
        <v>624</v>
      </c>
      <c r="I215" s="380"/>
      <c r="J215" s="380"/>
      <c r="K215" s="321"/>
    </row>
    <row r="216" spans="2:11" ht="12.75" customHeight="1">
      <c r="B216" s="324"/>
      <c r="C216" s="325"/>
      <c r="D216" s="325"/>
      <c r="E216" s="325"/>
      <c r="F216" s="325"/>
      <c r="G216" s="325"/>
      <c r="H216" s="325"/>
      <c r="I216" s="325"/>
      <c r="J216" s="325"/>
      <c r="K216" s="326"/>
    </row>
  </sheetData>
  <sheetProtection algorithmName="SHA-512" hashValue="KclnYpA/GN0OjyQyEm7yApvh4V+pQ+Q7TQCP/S6RrxHmKj9e+vv4pvxhOBd/diqWY0FbNrRY07IeIWmUuJPvUw==" saltValue="zG373oSIeU55wrJyyiZA3w=="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DT178731\Nesnera</dc:creator>
  <cp:keywords/>
  <dc:description/>
  <cp:lastModifiedBy>Dalibor Dvořák</cp:lastModifiedBy>
  <dcterms:created xsi:type="dcterms:W3CDTF">2017-02-22T12:24:55Z</dcterms:created>
  <dcterms:modified xsi:type="dcterms:W3CDTF">2017-09-07T12:29:03Z</dcterms:modified>
  <cp:category/>
  <cp:version/>
  <cp:contentType/>
  <cp:contentStatus/>
</cp:coreProperties>
</file>