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'Položky'!$A$1:$G$74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<sst xmlns="http://schemas.openxmlformats.org/spreadsheetml/2006/main" count="295" uniqueCount="210">
  <si>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</si>
  <si>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</si>
  <si>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</si>
  <si>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</si>
  <si>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</si>
  <si>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</si>
  <si>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</si>
  <si>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</si>
  <si>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</si>
  <si>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</si>
  <si>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</si>
  <si>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</si>
  <si>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</si>
  <si>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</si>
  <si>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</si>
  <si>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</si>
  <si>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</si>
  <si>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</si>
  <si>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</si>
  <si>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</si>
  <si>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</si>
  <si>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</si>
  <si>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</si>
  <si>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</si>
  <si>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</si>
  <si>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</si>
  <si>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</si>
  <si>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</si>
  <si>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</si>
  <si>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</si>
  <si>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</si>
  <si>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</si>
  <si>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</si>
  <si>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</si>
  <si>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</si>
  <si>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</si>
  <si>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</si>
  <si>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</si>
  <si>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</si>
  <si>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</si>
  <si>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</si>
  <si>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</si>
  <si>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</si>
  <si>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</si>
  <si>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</si>
  <si>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</si>
  <si>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</si>
  <si>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</si>
  <si>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</si>
  <si>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</si>
  <si>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</si>
  <si>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</si>
  <si>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</si>
  <si>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</si>
  <si>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</si>
  <si>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</si>
  <si>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</si>
  <si>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</si>
  <si>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</si>
  <si>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</si>
  <si>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</si>
  <si>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</si>
  <si>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</si>
  <si>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</si>
  <si>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</si>
  <si>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</si>
  <si>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</si>
  <si>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</si>
  <si>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</si>
  <si>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</si>
  <si>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</si>
  <si>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</si>
  <si>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</si>
  <si>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</si>
  <si>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</si>
  <si>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</si>
  <si>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</si>
  <si>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</si>
  <si>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2012115</t>
  </si>
  <si>
    <t>MŠ Žižkova ul., Nový Bor</t>
  </si>
  <si>
    <t>01</t>
  </si>
  <si>
    <t>Oprava oplocení</t>
  </si>
  <si>
    <t>Nový Bor</t>
  </si>
  <si>
    <t>133201101R00</t>
  </si>
  <si>
    <t xml:space="preserve">Hloubení šachet v hor.3 do 100 m3 </t>
  </si>
  <si>
    <t>m3</t>
  </si>
  <si>
    <t>133201109R00</t>
  </si>
  <si>
    <t xml:space="preserve">Příplatek za lepivost - hloubení šachet v hor.3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</si>
  <si>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</si>
  <si>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</si>
  <si>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</si>
  <si>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</si>
  <si>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167101201R00</t>
  </si>
  <si>
    <t xml:space="preserve">Nakládání výkopku z hor.1 ÷ 4 - ručně </t>
  </si>
  <si>
    <t>182101101R00</t>
  </si>
  <si>
    <t xml:space="preserve">Úprava terénu v hor. 1-4, vč. rozprostření výkopku </t>
  </si>
  <si>
    <t>m2</t>
  </si>
  <si>
    <t>27</t>
  </si>
  <si>
    <t>Základy</t>
  </si>
  <si>
    <t>275313611R00</t>
  </si>
  <si>
    <t xml:space="preserve">Beton základových patek prostý C 16/20 (B 20) </t>
  </si>
  <si>
    <t>31</t>
  </si>
  <si>
    <t>Zdi podpěrné a volné</t>
  </si>
  <si>
    <t>311211123R00</t>
  </si>
  <si>
    <t>Zdivo nadzákladové z kamenných kvádrů použití stávajících kvádrů</t>
  </si>
  <si>
    <t>960191241R00</t>
  </si>
  <si>
    <t>Rozebrání konstrukcí z kamenných kvádrů kompost</t>
  </si>
  <si>
    <t>R1</t>
  </si>
  <si>
    <t xml:space="preserve">Přemístění kompostu </t>
  </si>
  <si>
    <t>33</t>
  </si>
  <si>
    <t>Sloupy a pilíře,stožáry,stojky</t>
  </si>
  <si>
    <t>338171111R00</t>
  </si>
  <si>
    <t>Osazení sloupků plot. ocelových do 2 m, zalití chemickou maltou</t>
  </si>
  <si>
    <t>kus</t>
  </si>
  <si>
    <t>338171112R00</t>
  </si>
  <si>
    <t xml:space="preserve">Osazení sloupků plot.ocelových do 2 m,zabetonování </t>
  </si>
  <si>
    <t>55346444</t>
  </si>
  <si>
    <t>Sloupky z ocelových trubek  dl. 200 cm sloupek poplastovaný vč. víčka</t>
  </si>
  <si>
    <t>55346463</t>
  </si>
  <si>
    <t>Sloupky z ocelových trubek vzpěry  dl.  250 cm sloupek poplastovaný vč. víčka a spojek</t>
  </si>
  <si>
    <t>62</t>
  </si>
  <si>
    <t>Úpravy povrchů vnější</t>
  </si>
  <si>
    <t>216904112R00</t>
  </si>
  <si>
    <t xml:space="preserve">Očištění tlakovou vodou zdiva stěn </t>
  </si>
  <si>
    <t>345232122RT1</t>
  </si>
  <si>
    <t>Stříška na plot ze zákrytových desek, šířka 40 cm včetně dodávky desek</t>
  </si>
  <si>
    <t>m</t>
  </si>
  <si>
    <t>614471715R00</t>
  </si>
  <si>
    <t xml:space="preserve">Vyspravení beton. konstrukcí - adhézní můstek </t>
  </si>
  <si>
    <t>622471317R00</t>
  </si>
  <si>
    <t xml:space="preserve">Nátěr nebo nástřik stěn vnějších, složitost 1 - 2 </t>
  </si>
  <si>
    <t>632477122R00</t>
  </si>
  <si>
    <t xml:space="preserve">Reprofilace polymercementovou maltou,  tl. do 5 mm </t>
  </si>
  <si>
    <t>96</t>
  </si>
  <si>
    <t>Bourání konstrukcí</t>
  </si>
  <si>
    <t>962042321R00</t>
  </si>
  <si>
    <t xml:space="preserve">Bourání zdiva nadzákladového z betonu prostého </t>
  </si>
  <si>
    <t>966067111R00</t>
  </si>
  <si>
    <t>Rozebrání plotu tyč. lať. prken. drátěného, plech. vč. sloupků</t>
  </si>
  <si>
    <t xml:space="preserve">Odřezání plotových sloupků nad podezdívkou </t>
  </si>
  <si>
    <t>R2</t>
  </si>
  <si>
    <t>Odvrtání - odbourání zbytků sloupků v podezdívce pro osazení nových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</si>
  <si>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</si>
  <si>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</si>
  <si>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</si>
  <si>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</si>
  <si>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</si>
  <si>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</si>
  <si>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</si>
  <si>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</si>
  <si>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</si>
  <si>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</si>
  <si>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</si>
  <si>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979990113R00</t>
  </si>
  <si>
    <t xml:space="preserve">Poplatek za skládku suti </t>
  </si>
  <si>
    <t>99</t>
  </si>
  <si>
    <t>Staveništní přesun hmot</t>
  </si>
  <si>
    <t>998152121R00</t>
  </si>
  <si>
    <t xml:space="preserve">Přesun hmot, oplocení, zvláštní obj. monol. do 3 m </t>
  </si>
  <si>
    <t>767</t>
  </si>
  <si>
    <t>Konstrukce zámečnické</t>
  </si>
  <si>
    <t>767911120R00</t>
  </si>
  <si>
    <t xml:space="preserve">Montáž oplocení strojového pletiva H do 1,6 m </t>
  </si>
  <si>
    <t>767912150U00</t>
  </si>
  <si>
    <t xml:space="preserve">Montáž napínacího drátu </t>
  </si>
  <si>
    <t>767912160U00</t>
  </si>
  <si>
    <t xml:space="preserve">Přiháčkování pletiva k drátu </t>
  </si>
  <si>
    <t>767914110R00</t>
  </si>
  <si>
    <t xml:space="preserve">Montáž oplocení rámového H do 1,0 m </t>
  </si>
  <si>
    <t>767914810R00</t>
  </si>
  <si>
    <t>Demontáž oplocení rámového H do 1 m pro další použití</t>
  </si>
  <si>
    <t xml:space="preserve">Oprava plotových polí </t>
  </si>
  <si>
    <t xml:space="preserve">Spojovací materiál pro rámové oplocení </t>
  </si>
  <si>
    <t>R3</t>
  </si>
  <si>
    <t>Výroba a dodávka plotového sloupku pro rámové oplocení, v=1300 mm, vč. úchytů pro plotová pole</t>
  </si>
  <si>
    <t>R4</t>
  </si>
  <si>
    <t>kpl</t>
  </si>
  <si>
    <t>31195103</t>
  </si>
  <si>
    <t>Napínák na drát</t>
  </si>
  <si>
    <t>31327502</t>
  </si>
  <si>
    <t>Pletivo drátěné plastifik 50x2,2x1500mm</t>
  </si>
  <si>
    <t>31478150</t>
  </si>
  <si>
    <t>Drát napínací PVC pr. drátu 2,2 mm</t>
  </si>
  <si>
    <t>998767201R00</t>
  </si>
  <si>
    <t xml:space="preserve">Přesun hmot pro zámečnické konstr., výšky do 6 m </t>
  </si>
  <si>
    <t>783</t>
  </si>
  <si>
    <t>Nátěry</t>
  </si>
  <si>
    <t>783201811R00</t>
  </si>
  <si>
    <t>783225600R00</t>
  </si>
  <si>
    <t>Nátěr syntetický kovových konstrukcí 2x email sloupky oplocení</t>
  </si>
  <si>
    <t>783226100R00</t>
  </si>
  <si>
    <t>Nátěr syntetický kovových konstrukcí základní sloupky oplocení</t>
  </si>
  <si>
    <t>783921520R00</t>
  </si>
  <si>
    <t>783921700R00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</si>
  <si>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</si>
  <si>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</si>
  <si>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</si>
  <si>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</si>
  <si>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</si>
  <si>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</si>
  <si>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</si>
  <si>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</si>
  <si>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Nátěr syntetický pletiva 2 x email, plotová pole, brány </t>
  </si>
  <si>
    <t xml:space="preserve">Nátěr syntetický pletiva základní, plotová pole, brány </t>
  </si>
  <si>
    <t>Odstranění nátěrů z kovových konstrukcí oškrábáním plotová pole, brány</t>
  </si>
  <si>
    <t>Oprava 2 x brány a branky - repase otevírání, nový zámek, panty</t>
  </si>
  <si>
    <t>Kácení stromů listnatých o průměru kmene 10 - 30 cm</t>
  </si>
  <si>
    <t>112101101R01</t>
  </si>
  <si>
    <t>111201101R00</t>
  </si>
  <si>
    <t>Odstranění křovin i s kořeny na ploše do 1000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</si>
</sst>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  <xf numFmtId="49" fontId="4" fillId="0" borderId="19" xfId="46" applyNumberFormat="1" applyFont="1" applyBorder="1" applyAlignment="1">
      <alignment horizontal="left"/>
      <protection/>
    </xf>
    <xf numFmtId="0" fontId="4" fillId="0" borderId="19" xfId="46" applyFont="1" applyBorder="1" applyAlignment="1">
      <alignment horizontal="center"/>
      <protection/>
    </xf>
    <xf numFmtId="0" fontId="16" fillId="0" borderId="19" xfId="46" applyFont="1" applyBorder="1" applyAlignment="1">
      <alignment horizontal="center"/>
      <protection/>
    </xf>
    <xf numFmtId="0" fontId="16" fillId="0" borderId="19" xfId="46" applyNumberFormat="1" applyFont="1" applyBorder="1" applyAlignment="1">
      <alignment horizontal="right"/>
      <protection/>
    </xf>
    <xf numFmtId="0" fontId="16" fillId="0" borderId="19" xfId="46" applyNumberFormat="1" applyFont="1" applyBorder="1">
      <alignment/>
      <protection/>
    </xf>
    <xf numFmtId="49" fontId="16" fillId="0" borderId="19" xfId="46" applyNumberFormat="1" applyFont="1" applyBorder="1" applyAlignment="1">
      <alignment horizontal="left"/>
      <protection/>
    </xf>
    <xf numFmtId="0" fontId="16" fillId="0" borderId="19" xfId="46" applyFont="1" applyBorder="1">
      <alignment/>
      <protection/>
    </xf>
    <xf numFmtId="2" fontId="16" fillId="0" borderId="19" xfId="46" applyNumberFormat="1" applyFont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Nový Bor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4"/>
      <c r="D8" s="204"/>
      <c r="E8" s="205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4">
        <f>Projektant</f>
        <v>0</v>
      </c>
      <c r="D9" s="204"/>
      <c r="E9" s="205"/>
      <c r="F9" s="13"/>
      <c r="G9" s="34"/>
      <c r="H9" s="35"/>
    </row>
    <row r="10" spans="1:8" ht="12.75">
      <c r="A10" s="29" t="s">
        <v>14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15</v>
      </c>
      <c r="B11" s="13"/>
      <c r="C11" s="204"/>
      <c r="D11" s="204"/>
      <c r="E11" s="204"/>
      <c r="F11" s="39" t="s">
        <v>16</v>
      </c>
      <c r="G11" s="40">
        <v>2012115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6"/>
      <c r="D12" s="206"/>
      <c r="E12" s="206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Rekapitulace!A25</f>
        <v>Zařízení staveniště</v>
      </c>
      <c r="E19" s="60"/>
      <c r="F19" s="61"/>
      <c r="G19" s="56">
        <f>Rekapitulace!I25</f>
        <v>0</v>
      </c>
    </row>
    <row r="20" spans="1:7" ht="15.75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20</v>
      </c>
      <c r="D30" s="86" t="s">
        <v>43</v>
      </c>
      <c r="E30" s="88"/>
      <c r="F30" s="199">
        <f>C23-F32</f>
        <v>0</v>
      </c>
      <c r="G30" s="200"/>
    </row>
    <row r="31" spans="1:7" ht="12.75">
      <c r="A31" s="85" t="s">
        <v>44</v>
      </c>
      <c r="B31" s="86"/>
      <c r="C31" s="87">
        <f>SazbaDPH1</f>
        <v>20</v>
      </c>
      <c r="D31" s="86" t="s">
        <v>45</v>
      </c>
      <c r="E31" s="88"/>
      <c r="F31" s="199">
        <f>ROUND(PRODUCT(F30,C31/100),0)</f>
        <v>0</v>
      </c>
      <c r="G31" s="200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199">
        <v>0</v>
      </c>
      <c r="G32" s="200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199">
        <f>ROUND(PRODUCT(F32,C33/100),0)</f>
        <v>0</v>
      </c>
      <c r="G33" s="200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1">
        <f>ROUND(SUM(F30:F33),0)</f>
        <v>0</v>
      </c>
      <c r="G34" s="202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>
      <c r="A38" s="96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6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6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6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6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6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6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6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7" t="str">
        <f>CONCATENATE(cislostavby," ",nazevstavby)</f>
        <v>2012115 MŠ Žižkova ul., Nový Bor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211" t="s">
        <v>50</v>
      </c>
      <c r="B2" s="212"/>
      <c r="C2" s="103" t="str">
        <f>CONCATENATE(cisloobjektu," ",nazevobjektu)</f>
        <v>01 Oprava oplocení</v>
      </c>
      <c r="D2" s="104"/>
      <c r="E2" s="105"/>
      <c r="F2" s="104"/>
      <c r="G2" s="213" t="s">
        <v>82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Položky!BA16</f>
        <v>0</v>
      </c>
      <c r="F7" s="196">
        <f>Položky!BB16</f>
        <v>0</v>
      </c>
      <c r="G7" s="196">
        <f>Položky!BC16</f>
        <v>0</v>
      </c>
      <c r="H7" s="196">
        <f>Položky!BD16</f>
        <v>0</v>
      </c>
      <c r="I7" s="197">
        <f>Položky!BE16</f>
        <v>0</v>
      </c>
    </row>
    <row r="8" spans="1:9" s="35" customFormat="1" ht="12.75">
      <c r="A8" s="194" t="str">
        <f>Položky!B17</f>
        <v>27</v>
      </c>
      <c r="B8" s="115" t="str">
        <f>Položky!C17</f>
        <v>Základy</v>
      </c>
      <c r="C8" s="66"/>
      <c r="D8" s="116"/>
      <c r="E8" s="195">
        <f>Položky!BA19</f>
        <v>0</v>
      </c>
      <c r="F8" s="196">
        <f>Položky!BB19</f>
        <v>0</v>
      </c>
      <c r="G8" s="196">
        <f>Položky!BC19</f>
        <v>0</v>
      </c>
      <c r="H8" s="196">
        <f>Položky!BD19</f>
        <v>0</v>
      </c>
      <c r="I8" s="197">
        <f>Položky!BE19</f>
        <v>0</v>
      </c>
    </row>
    <row r="9" spans="1:9" s="35" customFormat="1" ht="12.75">
      <c r="A9" s="194" t="str">
        <f>Položky!B20</f>
        <v>31</v>
      </c>
      <c r="B9" s="115" t="str">
        <f>Položky!C20</f>
        <v>Zdi podpěrné a volné</v>
      </c>
      <c r="C9" s="66"/>
      <c r="D9" s="116"/>
      <c r="E9" s="195">
        <f>Položky!BA24</f>
        <v>0</v>
      </c>
      <c r="F9" s="196">
        <f>Položky!BB24</f>
        <v>0</v>
      </c>
      <c r="G9" s="196">
        <f>Položky!BC24</f>
        <v>0</v>
      </c>
      <c r="H9" s="196">
        <f>Položky!BD24</f>
        <v>0</v>
      </c>
      <c r="I9" s="197">
        <f>Položky!BE24</f>
        <v>0</v>
      </c>
    </row>
    <row r="10" spans="1:9" s="35" customFormat="1" ht="12.75">
      <c r="A10" s="194" t="str">
        <f>Položky!B25</f>
        <v>33</v>
      </c>
      <c r="B10" s="115" t="str">
        <f>Položky!C25</f>
        <v>Sloupy a pilíře,stožáry,stojky</v>
      </c>
      <c r="C10" s="66"/>
      <c r="D10" s="116"/>
      <c r="E10" s="195">
        <f>Položky!BA30</f>
        <v>0</v>
      </c>
      <c r="F10" s="196">
        <f>Položky!BB30</f>
        <v>0</v>
      </c>
      <c r="G10" s="196">
        <f>Položky!BC30</f>
        <v>0</v>
      </c>
      <c r="H10" s="196">
        <f>Položky!BD30</f>
        <v>0</v>
      </c>
      <c r="I10" s="197">
        <f>Položky!BE30</f>
        <v>0</v>
      </c>
    </row>
    <row r="11" spans="1:9" s="35" customFormat="1" ht="12.75">
      <c r="A11" s="194" t="str">
        <f>Položky!B31</f>
        <v>62</v>
      </c>
      <c r="B11" s="115" t="str">
        <f>Položky!C31</f>
        <v>Úpravy povrchů vnější</v>
      </c>
      <c r="C11" s="66"/>
      <c r="D11" s="116"/>
      <c r="E11" s="195">
        <f>Položky!BA37</f>
        <v>0</v>
      </c>
      <c r="F11" s="196">
        <f>Položky!BB37</f>
        <v>0</v>
      </c>
      <c r="G11" s="196">
        <f>Položky!BC37</f>
        <v>0</v>
      </c>
      <c r="H11" s="196">
        <f>Položky!BD37</f>
        <v>0</v>
      </c>
      <c r="I11" s="197">
        <f>Položky!BE37</f>
        <v>0</v>
      </c>
    </row>
    <row r="12" spans="1:9" s="35" customFormat="1" ht="12.75">
      <c r="A12" s="194" t="str">
        <f>Položky!B38</f>
        <v>96</v>
      </c>
      <c r="B12" s="115" t="str">
        <f>Položky!C38</f>
        <v>Bourání konstrukcí</v>
      </c>
      <c r="C12" s="66"/>
      <c r="D12" s="116"/>
      <c r="E12" s="195">
        <f>Položky!BA49</f>
        <v>0</v>
      </c>
      <c r="F12" s="196">
        <f>Položky!BB49</f>
        <v>0</v>
      </c>
      <c r="G12" s="196">
        <f>Položky!BC49</f>
        <v>0</v>
      </c>
      <c r="H12" s="196">
        <f>Položky!BD49</f>
        <v>0</v>
      </c>
      <c r="I12" s="197">
        <f>Položky!BE49</f>
        <v>0</v>
      </c>
    </row>
    <row r="13" spans="1:9" s="35" customFormat="1" ht="12.75">
      <c r="A13" s="194" t="str">
        <f>Položky!B50</f>
        <v>99</v>
      </c>
      <c r="B13" s="115" t="str">
        <f>Položky!C50</f>
        <v>Staveništní přesun hmot</v>
      </c>
      <c r="C13" s="66"/>
      <c r="D13" s="116"/>
      <c r="E13" s="195">
        <f>Položky!BA52</f>
        <v>0</v>
      </c>
      <c r="F13" s="196">
        <f>Položky!BB52</f>
        <v>0</v>
      </c>
      <c r="G13" s="196">
        <f>Položky!BC52</f>
        <v>0</v>
      </c>
      <c r="H13" s="196">
        <f>Položky!BD52</f>
        <v>0</v>
      </c>
      <c r="I13" s="197">
        <f>Položky!BE52</f>
        <v>0</v>
      </c>
    </row>
    <row r="14" spans="1:9" s="35" customFormat="1" ht="12.75">
      <c r="A14" s="194" t="str">
        <f>Položky!B53</f>
        <v>767</v>
      </c>
      <c r="B14" s="115" t="str">
        <f>Položky!C53</f>
        <v>Konstrukce zámečnické</v>
      </c>
      <c r="C14" s="66"/>
      <c r="D14" s="116"/>
      <c r="E14" s="195">
        <f>Položky!BA67</f>
        <v>0</v>
      </c>
      <c r="F14" s="196">
        <f>Položky!BB67</f>
        <v>0</v>
      </c>
      <c r="G14" s="196">
        <f>Položky!BC67</f>
        <v>0</v>
      </c>
      <c r="H14" s="196">
        <f>Položky!BD67</f>
        <v>0</v>
      </c>
      <c r="I14" s="197">
        <f>Položky!BE67</f>
        <v>0</v>
      </c>
    </row>
    <row r="15" spans="1:9" s="35" customFormat="1" ht="13.5" thickBot="1">
      <c r="A15" s="194" t="str">
        <f>Položky!B68</f>
        <v>783</v>
      </c>
      <c r="B15" s="115" t="str">
        <f>Položky!C68</f>
        <v>Nátěry</v>
      </c>
      <c r="C15" s="66"/>
      <c r="D15" s="116"/>
      <c r="E15" s="195">
        <f>Položky!BA74</f>
        <v>0</v>
      </c>
      <c r="F15" s="196">
        <f>Položky!BB74</f>
        <v>0</v>
      </c>
      <c r="G15" s="196">
        <f>Položky!BC74</f>
        <v>0</v>
      </c>
      <c r="H15" s="196">
        <f>Položky!BD74</f>
        <v>0</v>
      </c>
      <c r="I15" s="197">
        <f>Položky!BE74</f>
        <v>0</v>
      </c>
    </row>
    <row r="16" spans="1:9" s="123" customFormat="1" ht="13.5" thickBot="1">
      <c r="A16" s="117"/>
      <c r="B16" s="118" t="s">
        <v>57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</row>
    <row r="17" spans="1:9" ht="12.75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9.5" customHeight="1">
      <c r="A18" s="107" t="s">
        <v>58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9" ht="13.5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1" t="s">
        <v>59</v>
      </c>
      <c r="B20" s="72"/>
      <c r="C20" s="72"/>
      <c r="D20" s="125"/>
      <c r="E20" s="126" t="s">
        <v>60</v>
      </c>
      <c r="F20" s="127" t="s">
        <v>61</v>
      </c>
      <c r="G20" s="128" t="s">
        <v>62</v>
      </c>
      <c r="H20" s="129"/>
      <c r="I20" s="130" t="s">
        <v>60</v>
      </c>
    </row>
    <row r="21" spans="1:53" ht="12.75">
      <c r="A21" s="64" t="s">
        <v>194</v>
      </c>
      <c r="B21" s="55"/>
      <c r="C21" s="55"/>
      <c r="D21" s="131"/>
      <c r="E21" s="132"/>
      <c r="F21" s="133"/>
      <c r="G21" s="134">
        <f aca="true" t="shared" si="0" ref="G21:G28">CHOOSE(BA21+1,HSV+PSV,HSV+PSV+Mont,HSV+PSV+Dodavka+Mont,HSV,PSV,Mont,Dodavka,Mont+Dodavka,0)</f>
        <v>0</v>
      </c>
      <c r="H21" s="135"/>
      <c r="I21" s="136">
        <f aca="true" t="shared" si="1" ref="I21:I28">E21+F21*G21/100</f>
        <v>0</v>
      </c>
      <c r="BA21">
        <v>2</v>
      </c>
    </row>
    <row r="22" spans="1:53" ht="12.75">
      <c r="A22" s="64" t="s">
        <v>195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196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197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198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199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200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3" ht="12.75">
      <c r="A28" s="64" t="s">
        <v>201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9" ht="13.5" thickBot="1">
      <c r="A29" s="137"/>
      <c r="B29" s="138" t="s">
        <v>63</v>
      </c>
      <c r="C29" s="139"/>
      <c r="D29" s="140"/>
      <c r="E29" s="141"/>
      <c r="F29" s="142"/>
      <c r="G29" s="142"/>
      <c r="H29" s="216">
        <f>SUM(I21:I28)</f>
        <v>0</v>
      </c>
      <c r="I29" s="217"/>
    </row>
    <row r="31" spans="2:9" ht="12.75">
      <c r="B31" s="123"/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7"/>
  <sheetViews>
    <sheetView showGridLines="0" showZeros="0" tabSelected="1" zoomScalePageLayoutView="0" workbookViewId="0" topLeftCell="A1">
      <selection activeCell="E10" sqref="E10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77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7" t="str">
        <f>CONCATENATE(cislostavby," ",nazevstavby)</f>
        <v>2012115 MŠ Žižkova ul., Nový Bor</v>
      </c>
      <c r="D3" s="151"/>
      <c r="E3" s="152" t="s">
        <v>64</v>
      </c>
      <c r="F3" s="153">
        <f>Rekapitulace!H1</f>
        <v>0</v>
      </c>
      <c r="G3" s="154"/>
    </row>
    <row r="4" spans="1:7" ht="13.5" thickBot="1">
      <c r="A4" s="219" t="s">
        <v>50</v>
      </c>
      <c r="B4" s="212"/>
      <c r="C4" s="103" t="str">
        <f>CONCATENATE(cisloobjektu," ",nazevobjektu)</f>
        <v>01 Oprava oplocení</v>
      </c>
      <c r="D4" s="155"/>
      <c r="E4" s="220" t="str">
        <f>Rekapitulace!G2</f>
        <v>Nový Bor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224" t="s">
        <v>72</v>
      </c>
      <c r="B7" s="223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5" ht="12.75">
      <c r="A8" s="225">
        <v>1</v>
      </c>
      <c r="B8" s="228" t="s">
        <v>208</v>
      </c>
      <c r="C8" s="229" t="s">
        <v>209</v>
      </c>
      <c r="D8" s="225" t="s">
        <v>96</v>
      </c>
      <c r="E8" s="230">
        <v>10</v>
      </c>
      <c r="F8" s="226"/>
      <c r="G8" s="227"/>
      <c r="H8" s="169"/>
      <c r="I8" s="169"/>
      <c r="O8" s="170"/>
    </row>
    <row r="9" spans="1:15" ht="12.75">
      <c r="A9" s="225">
        <v>2</v>
      </c>
      <c r="B9" s="228" t="s">
        <v>207</v>
      </c>
      <c r="C9" s="229" t="s">
        <v>206</v>
      </c>
      <c r="D9" s="225" t="s">
        <v>113</v>
      </c>
      <c r="E9" s="230">
        <v>5</v>
      </c>
      <c r="F9" s="226"/>
      <c r="G9" s="227"/>
      <c r="H9" s="169"/>
      <c r="I9" s="169"/>
      <c r="O9" s="170"/>
    </row>
    <row r="10" spans="1:104" ht="12.75">
      <c r="A10" s="171">
        <v>3</v>
      </c>
      <c r="B10" s="172" t="s">
        <v>83</v>
      </c>
      <c r="C10" s="173" t="s">
        <v>84</v>
      </c>
      <c r="D10" s="174" t="s">
        <v>85</v>
      </c>
      <c r="E10" s="175">
        <v>0.972</v>
      </c>
      <c r="F10" s="175">
        <v>0</v>
      </c>
      <c r="G10" s="176">
        <f aca="true" t="shared" si="0" ref="G10:G15"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aca="true" t="shared" si="1" ref="BA10:BA15">IF(AZ10=1,G10,0)</f>
        <v>0</v>
      </c>
      <c r="BB10" s="146">
        <f aca="true" t="shared" si="2" ref="BB10:BB15">IF(AZ10=2,G10,0)</f>
        <v>0</v>
      </c>
      <c r="BC10" s="146">
        <f aca="true" t="shared" si="3" ref="BC10:BC15">IF(AZ10=3,G10,0)</f>
        <v>0</v>
      </c>
      <c r="BD10" s="146">
        <f aca="true" t="shared" si="4" ref="BD10:BD15">IF(AZ10=4,G10,0)</f>
        <v>0</v>
      </c>
      <c r="BE10" s="146">
        <f aca="true" t="shared" si="5" ref="BE10:BE15">IF(AZ10=5,G10,0)</f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86</v>
      </c>
      <c r="C11" s="173" t="s">
        <v>87</v>
      </c>
      <c r="D11" s="174" t="s">
        <v>85</v>
      </c>
      <c r="E11" s="175">
        <v>0.972</v>
      </c>
      <c r="F11" s="175">
        <v>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5</v>
      </c>
      <c r="B12" s="172" t="s">
        <v>88</v>
      </c>
      <c r="C12" s="173" t="s">
        <v>89</v>
      </c>
      <c r="D12" s="174" t="s">
        <v>85</v>
      </c>
      <c r="E12" s="175">
        <v>0.972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</v>
      </c>
    </row>
    <row r="13" spans="1:104" ht="12.75">
      <c r="A13" s="171">
        <v>6</v>
      </c>
      <c r="B13" s="172" t="s">
        <v>90</v>
      </c>
      <c r="C13" s="173" t="s">
        <v>91</v>
      </c>
      <c r="D13" s="174" t="s">
        <v>85</v>
      </c>
      <c r="E13" s="175">
        <v>0.972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7</v>
      </c>
      <c r="B14" s="172" t="s">
        <v>92</v>
      </c>
      <c r="C14" s="173" t="s">
        <v>93</v>
      </c>
      <c r="D14" s="174" t="s">
        <v>85</v>
      </c>
      <c r="E14" s="175">
        <v>0.972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t="12.75">
      <c r="A15" s="171">
        <v>8</v>
      </c>
      <c r="B15" s="172" t="s">
        <v>94</v>
      </c>
      <c r="C15" s="173" t="s">
        <v>95</v>
      </c>
      <c r="D15" s="174" t="s">
        <v>96</v>
      </c>
      <c r="E15" s="175">
        <v>119.85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</v>
      </c>
    </row>
    <row r="16" spans="1:57" ht="12.75">
      <c r="A16" s="178"/>
      <c r="B16" s="179" t="s">
        <v>75</v>
      </c>
      <c r="C16" s="180" t="str">
        <f>CONCATENATE(B7," ",C7)</f>
        <v>1 Zemní práce</v>
      </c>
      <c r="D16" s="181"/>
      <c r="E16" s="182"/>
      <c r="F16" s="183"/>
      <c r="G16" s="184">
        <f>SUM(G7:G15)</f>
        <v>0</v>
      </c>
      <c r="O16" s="170">
        <v>4</v>
      </c>
      <c r="BA16" s="185">
        <f>SUM(BA7:BA15)</f>
        <v>0</v>
      </c>
      <c r="BB16" s="185">
        <f>SUM(BB7:BB15)</f>
        <v>0</v>
      </c>
      <c r="BC16" s="185">
        <f>SUM(BC7:BC15)</f>
        <v>0</v>
      </c>
      <c r="BD16" s="185">
        <f>SUM(BD7:BD15)</f>
        <v>0</v>
      </c>
      <c r="BE16" s="185">
        <f>SUM(BE7:BE15)</f>
        <v>0</v>
      </c>
    </row>
    <row r="17" spans="1:15" ht="12.75">
      <c r="A17" s="163" t="s">
        <v>72</v>
      </c>
      <c r="B17" s="164" t="s">
        <v>97</v>
      </c>
      <c r="C17" s="165" t="s">
        <v>98</v>
      </c>
      <c r="D17" s="166"/>
      <c r="E17" s="167"/>
      <c r="F17" s="167"/>
      <c r="G17" s="168"/>
      <c r="H17" s="169"/>
      <c r="I17" s="169"/>
      <c r="O17" s="170">
        <v>1</v>
      </c>
    </row>
    <row r="18" spans="1:104" ht="12.75">
      <c r="A18" s="171">
        <v>7</v>
      </c>
      <c r="B18" s="172" t="s">
        <v>99</v>
      </c>
      <c r="C18" s="173" t="s">
        <v>100</v>
      </c>
      <c r="D18" s="174" t="s">
        <v>85</v>
      </c>
      <c r="E18" s="175">
        <v>1.998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2.41693</v>
      </c>
    </row>
    <row r="19" spans="1:57" ht="12.75">
      <c r="A19" s="178"/>
      <c r="B19" s="179" t="s">
        <v>75</v>
      </c>
      <c r="C19" s="180" t="str">
        <f>CONCATENATE(B17," ",C17)</f>
        <v>27 Základy</v>
      </c>
      <c r="D19" s="181"/>
      <c r="E19" s="182"/>
      <c r="F19" s="183"/>
      <c r="G19" s="184">
        <f>SUM(G17:G18)</f>
        <v>0</v>
      </c>
      <c r="O19" s="170">
        <v>4</v>
      </c>
      <c r="BA19" s="185">
        <f>SUM(BA17:BA18)</f>
        <v>0</v>
      </c>
      <c r="BB19" s="185">
        <f>SUM(BB17:BB18)</f>
        <v>0</v>
      </c>
      <c r="BC19" s="185">
        <f>SUM(BC17:BC18)</f>
        <v>0</v>
      </c>
      <c r="BD19" s="185">
        <f>SUM(BD17:BD18)</f>
        <v>0</v>
      </c>
      <c r="BE19" s="185">
        <f>SUM(BE17:BE18)</f>
        <v>0</v>
      </c>
    </row>
    <row r="20" spans="1:15" ht="12.75">
      <c r="A20" s="163" t="s">
        <v>72</v>
      </c>
      <c r="B20" s="164" t="s">
        <v>101</v>
      </c>
      <c r="C20" s="165" t="s">
        <v>102</v>
      </c>
      <c r="D20" s="166"/>
      <c r="E20" s="167"/>
      <c r="F20" s="167"/>
      <c r="G20" s="168"/>
      <c r="H20" s="169"/>
      <c r="I20" s="169"/>
      <c r="O20" s="170">
        <v>1</v>
      </c>
    </row>
    <row r="21" spans="1:104" ht="22.5">
      <c r="A21" s="171">
        <v>8</v>
      </c>
      <c r="B21" s="172" t="s">
        <v>103</v>
      </c>
      <c r="C21" s="173" t="s">
        <v>104</v>
      </c>
      <c r="D21" s="174" t="s">
        <v>85</v>
      </c>
      <c r="E21" s="175">
        <v>3.5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2.68355</v>
      </c>
    </row>
    <row r="22" spans="1:104" ht="12.75">
      <c r="A22" s="171">
        <v>9</v>
      </c>
      <c r="B22" s="172" t="s">
        <v>105</v>
      </c>
      <c r="C22" s="173" t="s">
        <v>106</v>
      </c>
      <c r="D22" s="174" t="s">
        <v>85</v>
      </c>
      <c r="E22" s="175">
        <v>3.5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 ht="12.75">
      <c r="A23" s="171">
        <v>10</v>
      </c>
      <c r="B23" s="172" t="s">
        <v>107</v>
      </c>
      <c r="C23" s="173" t="s">
        <v>108</v>
      </c>
      <c r="D23" s="174" t="s">
        <v>85</v>
      </c>
      <c r="E23" s="175">
        <v>11.25</v>
      </c>
      <c r="F23" s="175">
        <v>0</v>
      </c>
      <c r="G23" s="176">
        <f>E23*F23</f>
        <v>0</v>
      </c>
      <c r="O23" s="170">
        <v>2</v>
      </c>
      <c r="AA23" s="146">
        <v>12</v>
      </c>
      <c r="AB23" s="146">
        <v>0</v>
      </c>
      <c r="AC23" s="146">
        <v>17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12</v>
      </c>
      <c r="CB23" s="177">
        <v>0</v>
      </c>
      <c r="CZ23" s="146">
        <v>0</v>
      </c>
    </row>
    <row r="24" spans="1:57" ht="12.75">
      <c r="A24" s="178"/>
      <c r="B24" s="179" t="s">
        <v>75</v>
      </c>
      <c r="C24" s="180" t="str">
        <f>CONCATENATE(B20," ",C20)</f>
        <v>31 Zdi podpěrné a volné</v>
      </c>
      <c r="D24" s="181"/>
      <c r="E24" s="182"/>
      <c r="F24" s="183"/>
      <c r="G24" s="184">
        <f>SUM(G20:G23)</f>
        <v>0</v>
      </c>
      <c r="O24" s="170">
        <v>4</v>
      </c>
      <c r="BA24" s="185">
        <f>SUM(BA20:BA23)</f>
        <v>0</v>
      </c>
      <c r="BB24" s="185">
        <f>SUM(BB20:BB23)</f>
        <v>0</v>
      </c>
      <c r="BC24" s="185">
        <f>SUM(BC20:BC23)</f>
        <v>0</v>
      </c>
      <c r="BD24" s="185">
        <f>SUM(BD20:BD23)</f>
        <v>0</v>
      </c>
      <c r="BE24" s="185">
        <f>SUM(BE20:BE23)</f>
        <v>0</v>
      </c>
    </row>
    <row r="25" spans="1:15" ht="12.75">
      <c r="A25" s="163" t="s">
        <v>72</v>
      </c>
      <c r="B25" s="164" t="s">
        <v>109</v>
      </c>
      <c r="C25" s="165" t="s">
        <v>110</v>
      </c>
      <c r="D25" s="166"/>
      <c r="E25" s="167"/>
      <c r="F25" s="167"/>
      <c r="G25" s="168"/>
      <c r="H25" s="169"/>
      <c r="I25" s="169"/>
      <c r="O25" s="170">
        <v>1</v>
      </c>
    </row>
    <row r="26" spans="1:104" ht="22.5">
      <c r="A26" s="171">
        <v>11</v>
      </c>
      <c r="B26" s="172" t="s">
        <v>111</v>
      </c>
      <c r="C26" s="173" t="s">
        <v>112</v>
      </c>
      <c r="D26" s="174" t="s">
        <v>113</v>
      </c>
      <c r="E26" s="175">
        <v>18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0.00468</v>
      </c>
    </row>
    <row r="27" spans="1:104" ht="12.75">
      <c r="A27" s="171">
        <v>12</v>
      </c>
      <c r="B27" s="172" t="s">
        <v>114</v>
      </c>
      <c r="C27" s="173" t="s">
        <v>115</v>
      </c>
      <c r="D27" s="174" t="s">
        <v>113</v>
      </c>
      <c r="E27" s="175">
        <v>37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0.0984</v>
      </c>
    </row>
    <row r="28" spans="1:104" ht="22.5">
      <c r="A28" s="171">
        <v>13</v>
      </c>
      <c r="B28" s="172" t="s">
        <v>116</v>
      </c>
      <c r="C28" s="173" t="s">
        <v>117</v>
      </c>
      <c r="D28" s="174" t="s">
        <v>113</v>
      </c>
      <c r="E28" s="175">
        <v>29</v>
      </c>
      <c r="F28" s="175">
        <v>0</v>
      </c>
      <c r="G28" s="176">
        <f>E28*F28</f>
        <v>0</v>
      </c>
      <c r="O28" s="170">
        <v>2</v>
      </c>
      <c r="AA28" s="146">
        <v>3</v>
      </c>
      <c r="AB28" s="146">
        <v>1</v>
      </c>
      <c r="AC28" s="146">
        <v>55346444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3</v>
      </c>
      <c r="CB28" s="177">
        <v>1</v>
      </c>
      <c r="CZ28" s="146">
        <v>0.0134</v>
      </c>
    </row>
    <row r="29" spans="1:104" ht="22.5">
      <c r="A29" s="171">
        <v>14</v>
      </c>
      <c r="B29" s="172" t="s">
        <v>118</v>
      </c>
      <c r="C29" s="173" t="s">
        <v>119</v>
      </c>
      <c r="D29" s="174" t="s">
        <v>113</v>
      </c>
      <c r="E29" s="175">
        <v>8</v>
      </c>
      <c r="F29" s="175">
        <v>0</v>
      </c>
      <c r="G29" s="176">
        <f>E29*F29</f>
        <v>0</v>
      </c>
      <c r="O29" s="170">
        <v>2</v>
      </c>
      <c r="AA29" s="146">
        <v>3</v>
      </c>
      <c r="AB29" s="146">
        <v>1</v>
      </c>
      <c r="AC29" s="146">
        <v>55346463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3</v>
      </c>
      <c r="CB29" s="177">
        <v>1</v>
      </c>
      <c r="CZ29" s="146">
        <v>0.0196</v>
      </c>
    </row>
    <row r="30" spans="1:57" ht="12.75">
      <c r="A30" s="178"/>
      <c r="B30" s="179" t="s">
        <v>75</v>
      </c>
      <c r="C30" s="180" t="str">
        <f>CONCATENATE(B25," ",C25)</f>
        <v>33 Sloupy a pilíře,stožáry,stojky</v>
      </c>
      <c r="D30" s="181"/>
      <c r="E30" s="182"/>
      <c r="F30" s="183"/>
      <c r="G30" s="184">
        <f>SUM(G25:G29)</f>
        <v>0</v>
      </c>
      <c r="O30" s="170">
        <v>4</v>
      </c>
      <c r="BA30" s="185">
        <f>SUM(BA25:BA29)</f>
        <v>0</v>
      </c>
      <c r="BB30" s="185">
        <f>SUM(BB25:BB29)</f>
        <v>0</v>
      </c>
      <c r="BC30" s="185">
        <f>SUM(BC25:BC29)</f>
        <v>0</v>
      </c>
      <c r="BD30" s="185">
        <f>SUM(BD25:BD29)</f>
        <v>0</v>
      </c>
      <c r="BE30" s="185">
        <f>SUM(BE25:BE29)</f>
        <v>0</v>
      </c>
    </row>
    <row r="31" spans="1:15" ht="12.75">
      <c r="A31" s="163" t="s">
        <v>72</v>
      </c>
      <c r="B31" s="164" t="s">
        <v>120</v>
      </c>
      <c r="C31" s="165" t="s">
        <v>121</v>
      </c>
      <c r="D31" s="166"/>
      <c r="E31" s="167"/>
      <c r="F31" s="167"/>
      <c r="G31" s="168"/>
      <c r="H31" s="169"/>
      <c r="I31" s="169"/>
      <c r="O31" s="170">
        <v>1</v>
      </c>
    </row>
    <row r="32" spans="1:104" ht="12.75">
      <c r="A32" s="171">
        <v>15</v>
      </c>
      <c r="B32" s="172" t="s">
        <v>122</v>
      </c>
      <c r="C32" s="173" t="s">
        <v>123</v>
      </c>
      <c r="D32" s="174" t="s">
        <v>96</v>
      </c>
      <c r="E32" s="175">
        <v>31.12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0.001</v>
      </c>
    </row>
    <row r="33" spans="1:104" ht="22.5">
      <c r="A33" s="171">
        <v>16</v>
      </c>
      <c r="B33" s="172" t="s">
        <v>124</v>
      </c>
      <c r="C33" s="173" t="s">
        <v>125</v>
      </c>
      <c r="D33" s="174" t="s">
        <v>126</v>
      </c>
      <c r="E33" s="175">
        <v>38.9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0.07205</v>
      </c>
    </row>
    <row r="34" spans="1:104" ht="12.75">
      <c r="A34" s="171">
        <v>17</v>
      </c>
      <c r="B34" s="172" t="s">
        <v>127</v>
      </c>
      <c r="C34" s="173" t="s">
        <v>128</v>
      </c>
      <c r="D34" s="174" t="s">
        <v>96</v>
      </c>
      <c r="E34" s="175">
        <v>19.45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0.0016</v>
      </c>
    </row>
    <row r="35" spans="1:104" ht="12.75">
      <c r="A35" s="171">
        <v>18</v>
      </c>
      <c r="B35" s="172" t="s">
        <v>129</v>
      </c>
      <c r="C35" s="173" t="s">
        <v>130</v>
      </c>
      <c r="D35" s="174" t="s">
        <v>96</v>
      </c>
      <c r="E35" s="175">
        <v>40.845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0.0021</v>
      </c>
    </row>
    <row r="36" spans="1:104" ht="12.75">
      <c r="A36" s="171">
        <v>19</v>
      </c>
      <c r="B36" s="172" t="s">
        <v>131</v>
      </c>
      <c r="C36" s="173" t="s">
        <v>132</v>
      </c>
      <c r="D36" s="174" t="s">
        <v>96</v>
      </c>
      <c r="E36" s="175">
        <v>19.45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0.01094</v>
      </c>
    </row>
    <row r="37" spans="1:57" ht="12.75">
      <c r="A37" s="178"/>
      <c r="B37" s="179" t="s">
        <v>75</v>
      </c>
      <c r="C37" s="180" t="str">
        <f>CONCATENATE(B31," ",C31)</f>
        <v>62 Úpravy povrchů vnější</v>
      </c>
      <c r="D37" s="181"/>
      <c r="E37" s="182"/>
      <c r="F37" s="183"/>
      <c r="G37" s="184">
        <f>SUM(G31:G36)</f>
        <v>0</v>
      </c>
      <c r="O37" s="170">
        <v>4</v>
      </c>
      <c r="BA37" s="185">
        <f>SUM(BA31:BA36)</f>
        <v>0</v>
      </c>
      <c r="BB37" s="185">
        <f>SUM(BB31:BB36)</f>
        <v>0</v>
      </c>
      <c r="BC37" s="185">
        <f>SUM(BC31:BC36)</f>
        <v>0</v>
      </c>
      <c r="BD37" s="185">
        <f>SUM(BD31:BD36)</f>
        <v>0</v>
      </c>
      <c r="BE37" s="185">
        <f>SUM(BE31:BE36)</f>
        <v>0</v>
      </c>
    </row>
    <row r="38" spans="1:15" ht="12.75">
      <c r="A38" s="163" t="s">
        <v>72</v>
      </c>
      <c r="B38" s="164" t="s">
        <v>133</v>
      </c>
      <c r="C38" s="165" t="s">
        <v>134</v>
      </c>
      <c r="D38" s="166"/>
      <c r="E38" s="167"/>
      <c r="F38" s="167"/>
      <c r="G38" s="168"/>
      <c r="H38" s="169"/>
      <c r="I38" s="169"/>
      <c r="O38" s="170">
        <v>1</v>
      </c>
    </row>
    <row r="39" spans="1:104" ht="12.75">
      <c r="A39" s="171">
        <v>20</v>
      </c>
      <c r="B39" s="172" t="s">
        <v>135</v>
      </c>
      <c r="C39" s="173" t="s">
        <v>136</v>
      </c>
      <c r="D39" s="174" t="s">
        <v>85</v>
      </c>
      <c r="E39" s="175">
        <v>7.43</v>
      </c>
      <c r="F39" s="175">
        <v>0</v>
      </c>
      <c r="G39" s="176">
        <f aca="true" t="shared" si="6" ref="G39:G48"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aca="true" t="shared" si="7" ref="BA39:BA48">IF(AZ39=1,G39,0)</f>
        <v>0</v>
      </c>
      <c r="BB39" s="146">
        <f aca="true" t="shared" si="8" ref="BB39:BB48">IF(AZ39=2,G39,0)</f>
        <v>0</v>
      </c>
      <c r="BC39" s="146">
        <f aca="true" t="shared" si="9" ref="BC39:BC48">IF(AZ39=3,G39,0)</f>
        <v>0</v>
      </c>
      <c r="BD39" s="146">
        <f aca="true" t="shared" si="10" ref="BD39:BD48">IF(AZ39=4,G39,0)</f>
        <v>0</v>
      </c>
      <c r="BE39" s="146">
        <f aca="true" t="shared" si="11" ref="BE39:BE48">IF(AZ39=5,G39,0)</f>
        <v>0</v>
      </c>
      <c r="CA39" s="177">
        <v>1</v>
      </c>
      <c r="CB39" s="177">
        <v>1</v>
      </c>
      <c r="CZ39" s="146">
        <v>0.00147</v>
      </c>
    </row>
    <row r="40" spans="1:104" ht="22.5">
      <c r="A40" s="171">
        <v>21</v>
      </c>
      <c r="B40" s="172" t="s">
        <v>137</v>
      </c>
      <c r="C40" s="173" t="s">
        <v>138</v>
      </c>
      <c r="D40" s="174" t="s">
        <v>126</v>
      </c>
      <c r="E40" s="175">
        <v>78.6</v>
      </c>
      <c r="F40" s="175">
        <v>0</v>
      </c>
      <c r="G40" s="176">
        <f t="shared" si="6"/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</v>
      </c>
      <c r="CB40" s="177">
        <v>1</v>
      </c>
      <c r="CZ40" s="146">
        <v>0</v>
      </c>
    </row>
    <row r="41" spans="1:104" ht="12.75">
      <c r="A41" s="171">
        <v>22</v>
      </c>
      <c r="B41" s="172" t="s">
        <v>107</v>
      </c>
      <c r="C41" s="173" t="s">
        <v>139</v>
      </c>
      <c r="D41" s="174" t="s">
        <v>113</v>
      </c>
      <c r="E41" s="175">
        <v>18</v>
      </c>
      <c r="F41" s="175">
        <v>0</v>
      </c>
      <c r="G41" s="176">
        <f t="shared" si="6"/>
        <v>0</v>
      </c>
      <c r="O41" s="170">
        <v>2</v>
      </c>
      <c r="AA41" s="146">
        <v>12</v>
      </c>
      <c r="AB41" s="146">
        <v>0</v>
      </c>
      <c r="AC41" s="146">
        <v>4</v>
      </c>
      <c r="AZ41" s="146">
        <v>1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12</v>
      </c>
      <c r="CB41" s="177">
        <v>0</v>
      </c>
      <c r="CZ41" s="146">
        <v>0</v>
      </c>
    </row>
    <row r="42" spans="1:104" ht="22.5">
      <c r="A42" s="171">
        <v>23</v>
      </c>
      <c r="B42" s="172" t="s">
        <v>140</v>
      </c>
      <c r="C42" s="173" t="s">
        <v>141</v>
      </c>
      <c r="D42" s="174" t="s">
        <v>113</v>
      </c>
      <c r="E42" s="175">
        <v>18</v>
      </c>
      <c r="F42" s="175">
        <v>0</v>
      </c>
      <c r="G42" s="176">
        <f t="shared" si="6"/>
        <v>0</v>
      </c>
      <c r="O42" s="170">
        <v>2</v>
      </c>
      <c r="AA42" s="146">
        <v>12</v>
      </c>
      <c r="AB42" s="146">
        <v>0</v>
      </c>
      <c r="AC42" s="146">
        <v>19</v>
      </c>
      <c r="AZ42" s="146">
        <v>1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12</v>
      </c>
      <c r="CB42" s="177">
        <v>0</v>
      </c>
      <c r="CZ42" s="146">
        <v>0</v>
      </c>
    </row>
    <row r="43" spans="1:104" ht="12.75">
      <c r="A43" s="171">
        <v>24</v>
      </c>
      <c r="B43" s="172" t="s">
        <v>142</v>
      </c>
      <c r="C43" s="173" t="s">
        <v>143</v>
      </c>
      <c r="D43" s="174" t="s">
        <v>144</v>
      </c>
      <c r="E43" s="175">
        <v>15.9856</v>
      </c>
      <c r="F43" s="175">
        <v>0</v>
      </c>
      <c r="G43" s="176">
        <f t="shared" si="6"/>
        <v>0</v>
      </c>
      <c r="O43" s="170">
        <v>2</v>
      </c>
      <c r="AA43" s="146">
        <v>8</v>
      </c>
      <c r="AB43" s="146">
        <v>0</v>
      </c>
      <c r="AC43" s="146">
        <v>3</v>
      </c>
      <c r="AZ43" s="146">
        <v>1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8</v>
      </c>
      <c r="CB43" s="177">
        <v>0</v>
      </c>
      <c r="CZ43" s="146">
        <v>0</v>
      </c>
    </row>
    <row r="44" spans="1:104" ht="12.75">
      <c r="A44" s="171">
        <v>25</v>
      </c>
      <c r="B44" s="172" t="s">
        <v>145</v>
      </c>
      <c r="C44" s="173" t="s">
        <v>146</v>
      </c>
      <c r="D44" s="174" t="s">
        <v>144</v>
      </c>
      <c r="E44" s="175">
        <v>63.9424</v>
      </c>
      <c r="F44" s="175">
        <v>0</v>
      </c>
      <c r="G44" s="176">
        <f t="shared" si="6"/>
        <v>0</v>
      </c>
      <c r="O44" s="170">
        <v>2</v>
      </c>
      <c r="AA44" s="146">
        <v>8</v>
      </c>
      <c r="AB44" s="146">
        <v>0</v>
      </c>
      <c r="AC44" s="146">
        <v>3</v>
      </c>
      <c r="AZ44" s="146">
        <v>1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8</v>
      </c>
      <c r="CB44" s="177">
        <v>0</v>
      </c>
      <c r="CZ44" s="146">
        <v>0</v>
      </c>
    </row>
    <row r="45" spans="1:104" ht="12.75">
      <c r="A45" s="171">
        <v>26</v>
      </c>
      <c r="B45" s="172" t="s">
        <v>147</v>
      </c>
      <c r="C45" s="173" t="s">
        <v>148</v>
      </c>
      <c r="D45" s="174" t="s">
        <v>144</v>
      </c>
      <c r="E45" s="175">
        <v>15.9856</v>
      </c>
      <c r="F45" s="175">
        <v>0</v>
      </c>
      <c r="G45" s="176">
        <f t="shared" si="6"/>
        <v>0</v>
      </c>
      <c r="O45" s="170">
        <v>2</v>
      </c>
      <c r="AA45" s="146">
        <v>8</v>
      </c>
      <c r="AB45" s="146">
        <v>0</v>
      </c>
      <c r="AC45" s="146">
        <v>3</v>
      </c>
      <c r="AZ45" s="146">
        <v>1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8</v>
      </c>
      <c r="CB45" s="177">
        <v>0</v>
      </c>
      <c r="CZ45" s="146">
        <v>0</v>
      </c>
    </row>
    <row r="46" spans="1:104" ht="12.75">
      <c r="A46" s="171">
        <v>27</v>
      </c>
      <c r="B46" s="172" t="s">
        <v>149</v>
      </c>
      <c r="C46" s="173" t="s">
        <v>150</v>
      </c>
      <c r="D46" s="174" t="s">
        <v>144</v>
      </c>
      <c r="E46" s="175">
        <v>47.9568</v>
      </c>
      <c r="F46" s="175">
        <v>0</v>
      </c>
      <c r="G46" s="176">
        <f t="shared" si="6"/>
        <v>0</v>
      </c>
      <c r="O46" s="170">
        <v>2</v>
      </c>
      <c r="AA46" s="146">
        <v>8</v>
      </c>
      <c r="AB46" s="146">
        <v>0</v>
      </c>
      <c r="AC46" s="146">
        <v>3</v>
      </c>
      <c r="AZ46" s="146">
        <v>1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8</v>
      </c>
      <c r="CB46" s="177">
        <v>0</v>
      </c>
      <c r="CZ46" s="146">
        <v>0</v>
      </c>
    </row>
    <row r="47" spans="1:104" ht="12.75">
      <c r="A47" s="171">
        <v>28</v>
      </c>
      <c r="B47" s="172" t="s">
        <v>151</v>
      </c>
      <c r="C47" s="173" t="s">
        <v>152</v>
      </c>
      <c r="D47" s="174" t="s">
        <v>144</v>
      </c>
      <c r="E47" s="175">
        <v>15.9856</v>
      </c>
      <c r="F47" s="175">
        <v>0</v>
      </c>
      <c r="G47" s="176">
        <f t="shared" si="6"/>
        <v>0</v>
      </c>
      <c r="O47" s="170">
        <v>2</v>
      </c>
      <c r="AA47" s="146">
        <v>8</v>
      </c>
      <c r="AB47" s="146">
        <v>0</v>
      </c>
      <c r="AC47" s="146">
        <v>3</v>
      </c>
      <c r="AZ47" s="146">
        <v>1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8</v>
      </c>
      <c r="CB47" s="177">
        <v>0</v>
      </c>
      <c r="CZ47" s="146">
        <v>0</v>
      </c>
    </row>
    <row r="48" spans="1:104" ht="12.75">
      <c r="A48" s="171">
        <v>29</v>
      </c>
      <c r="B48" s="172" t="s">
        <v>153</v>
      </c>
      <c r="C48" s="173" t="s">
        <v>154</v>
      </c>
      <c r="D48" s="174" t="s">
        <v>144</v>
      </c>
      <c r="E48" s="175">
        <v>15.9856</v>
      </c>
      <c r="F48" s="175">
        <v>0</v>
      </c>
      <c r="G48" s="176">
        <f t="shared" si="6"/>
        <v>0</v>
      </c>
      <c r="O48" s="170">
        <v>2</v>
      </c>
      <c r="AA48" s="146">
        <v>8</v>
      </c>
      <c r="AB48" s="146">
        <v>0</v>
      </c>
      <c r="AC48" s="146">
        <v>3</v>
      </c>
      <c r="AZ48" s="146">
        <v>1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8</v>
      </c>
      <c r="CB48" s="177">
        <v>0</v>
      </c>
      <c r="CZ48" s="146">
        <v>0</v>
      </c>
    </row>
    <row r="49" spans="1:57" ht="12.75">
      <c r="A49" s="178"/>
      <c r="B49" s="179" t="s">
        <v>75</v>
      </c>
      <c r="C49" s="180" t="str">
        <f>CONCATENATE(B38," ",C38)</f>
        <v>96 Bourání konstrukcí</v>
      </c>
      <c r="D49" s="181"/>
      <c r="E49" s="182"/>
      <c r="F49" s="183"/>
      <c r="G49" s="184">
        <f>SUM(G38:G48)</f>
        <v>0</v>
      </c>
      <c r="O49" s="170">
        <v>4</v>
      </c>
      <c r="BA49" s="185">
        <f>SUM(BA38:BA48)</f>
        <v>0</v>
      </c>
      <c r="BB49" s="185">
        <f>SUM(BB38:BB48)</f>
        <v>0</v>
      </c>
      <c r="BC49" s="185">
        <f>SUM(BC38:BC48)</f>
        <v>0</v>
      </c>
      <c r="BD49" s="185">
        <f>SUM(BD38:BD48)</f>
        <v>0</v>
      </c>
      <c r="BE49" s="185">
        <f>SUM(BE38:BE48)</f>
        <v>0</v>
      </c>
    </row>
    <row r="50" spans="1:15" ht="12.75">
      <c r="A50" s="163" t="s">
        <v>72</v>
      </c>
      <c r="B50" s="164" t="s">
        <v>155</v>
      </c>
      <c r="C50" s="165" t="s">
        <v>156</v>
      </c>
      <c r="D50" s="166"/>
      <c r="E50" s="167"/>
      <c r="F50" s="167"/>
      <c r="G50" s="168"/>
      <c r="H50" s="169"/>
      <c r="I50" s="169"/>
      <c r="O50" s="170">
        <v>1</v>
      </c>
    </row>
    <row r="51" spans="1:104" ht="12.75">
      <c r="A51" s="171">
        <v>30</v>
      </c>
      <c r="B51" s="172" t="s">
        <v>157</v>
      </c>
      <c r="C51" s="173" t="s">
        <v>158</v>
      </c>
      <c r="D51" s="174" t="s">
        <v>144</v>
      </c>
      <c r="E51" s="175">
        <v>21.66558105</v>
      </c>
      <c r="F51" s="175">
        <v>0</v>
      </c>
      <c r="G51" s="176">
        <f>E51*F51</f>
        <v>0</v>
      </c>
      <c r="O51" s="170">
        <v>2</v>
      </c>
      <c r="AA51" s="146">
        <v>7</v>
      </c>
      <c r="AB51" s="146">
        <v>1</v>
      </c>
      <c r="AC51" s="146">
        <v>2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7</v>
      </c>
      <c r="CB51" s="177">
        <v>1</v>
      </c>
      <c r="CZ51" s="146">
        <v>0</v>
      </c>
    </row>
    <row r="52" spans="1:57" ht="12.75">
      <c r="A52" s="178"/>
      <c r="B52" s="179" t="s">
        <v>75</v>
      </c>
      <c r="C52" s="180" t="str">
        <f>CONCATENATE(B50," ",C50)</f>
        <v>99 Staveništní přesun hmot</v>
      </c>
      <c r="D52" s="181"/>
      <c r="E52" s="182"/>
      <c r="F52" s="183"/>
      <c r="G52" s="184">
        <f>SUM(G50:G51)</f>
        <v>0</v>
      </c>
      <c r="O52" s="170">
        <v>4</v>
      </c>
      <c r="BA52" s="185">
        <f>SUM(BA50:BA51)</f>
        <v>0</v>
      </c>
      <c r="BB52" s="185">
        <f>SUM(BB50:BB51)</f>
        <v>0</v>
      </c>
      <c r="BC52" s="185">
        <f>SUM(BC50:BC51)</f>
        <v>0</v>
      </c>
      <c r="BD52" s="185">
        <f>SUM(BD50:BD51)</f>
        <v>0</v>
      </c>
      <c r="BE52" s="185">
        <f>SUM(BE50:BE51)</f>
        <v>0</v>
      </c>
    </row>
    <row r="53" spans="1:15" ht="12.75">
      <c r="A53" s="163" t="s">
        <v>72</v>
      </c>
      <c r="B53" s="164" t="s">
        <v>159</v>
      </c>
      <c r="C53" s="165" t="s">
        <v>160</v>
      </c>
      <c r="D53" s="166"/>
      <c r="E53" s="167"/>
      <c r="F53" s="167"/>
      <c r="G53" s="168"/>
      <c r="H53" s="169"/>
      <c r="I53" s="169"/>
      <c r="O53" s="170">
        <v>1</v>
      </c>
    </row>
    <row r="54" spans="1:104" ht="12.75">
      <c r="A54" s="171">
        <v>31</v>
      </c>
      <c r="B54" s="172" t="s">
        <v>161</v>
      </c>
      <c r="C54" s="173" t="s">
        <v>162</v>
      </c>
      <c r="D54" s="174" t="s">
        <v>126</v>
      </c>
      <c r="E54" s="175">
        <v>78.6</v>
      </c>
      <c r="F54" s="175">
        <v>0</v>
      </c>
      <c r="G54" s="176">
        <f aca="true" t="shared" si="12" ref="G54:G66"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 aca="true" t="shared" si="13" ref="BA54:BA66">IF(AZ54=1,G54,0)</f>
        <v>0</v>
      </c>
      <c r="BB54" s="146">
        <f aca="true" t="shared" si="14" ref="BB54:BB66">IF(AZ54=2,G54,0)</f>
        <v>0</v>
      </c>
      <c r="BC54" s="146">
        <f aca="true" t="shared" si="15" ref="BC54:BC66">IF(AZ54=3,G54,0)</f>
        <v>0</v>
      </c>
      <c r="BD54" s="146">
        <f aca="true" t="shared" si="16" ref="BD54:BD66">IF(AZ54=4,G54,0)</f>
        <v>0</v>
      </c>
      <c r="BE54" s="146">
        <f aca="true" t="shared" si="17" ref="BE54:BE66">IF(AZ54=5,G54,0)</f>
        <v>0</v>
      </c>
      <c r="CA54" s="177">
        <v>1</v>
      </c>
      <c r="CB54" s="177">
        <v>7</v>
      </c>
      <c r="CZ54" s="146">
        <v>0</v>
      </c>
    </row>
    <row r="55" spans="1:104" ht="12.75">
      <c r="A55" s="171">
        <v>32</v>
      </c>
      <c r="B55" s="172" t="s">
        <v>163</v>
      </c>
      <c r="C55" s="173" t="s">
        <v>164</v>
      </c>
      <c r="D55" s="174" t="s">
        <v>126</v>
      </c>
      <c r="E55" s="175">
        <v>157.2</v>
      </c>
      <c r="F55" s="175">
        <v>0</v>
      </c>
      <c r="G55" s="176">
        <f t="shared" si="12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 t="shared" si="13"/>
        <v>0</v>
      </c>
      <c r="BB55" s="146">
        <f t="shared" si="14"/>
        <v>0</v>
      </c>
      <c r="BC55" s="146">
        <f t="shared" si="15"/>
        <v>0</v>
      </c>
      <c r="BD55" s="146">
        <f t="shared" si="16"/>
        <v>0</v>
      </c>
      <c r="BE55" s="146">
        <f t="shared" si="17"/>
        <v>0</v>
      </c>
      <c r="CA55" s="177">
        <v>1</v>
      </c>
      <c r="CB55" s="177">
        <v>7</v>
      </c>
      <c r="CZ55" s="146">
        <v>0</v>
      </c>
    </row>
    <row r="56" spans="1:104" ht="12.75">
      <c r="A56" s="171">
        <v>33</v>
      </c>
      <c r="B56" s="172" t="s">
        <v>165</v>
      </c>
      <c r="C56" s="173" t="s">
        <v>166</v>
      </c>
      <c r="D56" s="174" t="s">
        <v>126</v>
      </c>
      <c r="E56" s="175">
        <v>157.2</v>
      </c>
      <c r="F56" s="175">
        <v>0</v>
      </c>
      <c r="G56" s="176">
        <f t="shared" si="12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 t="shared" si="13"/>
        <v>0</v>
      </c>
      <c r="BB56" s="146">
        <f t="shared" si="14"/>
        <v>0</v>
      </c>
      <c r="BC56" s="146">
        <f t="shared" si="15"/>
        <v>0</v>
      </c>
      <c r="BD56" s="146">
        <f t="shared" si="16"/>
        <v>0</v>
      </c>
      <c r="BE56" s="146">
        <f t="shared" si="17"/>
        <v>0</v>
      </c>
      <c r="CA56" s="177">
        <v>1</v>
      </c>
      <c r="CB56" s="177">
        <v>7</v>
      </c>
      <c r="CZ56" s="146">
        <v>0</v>
      </c>
    </row>
    <row r="57" spans="1:104" ht="12.75">
      <c r="A57" s="171">
        <v>34</v>
      </c>
      <c r="B57" s="172" t="s">
        <v>167</v>
      </c>
      <c r="C57" s="173" t="s">
        <v>168</v>
      </c>
      <c r="D57" s="174" t="s">
        <v>126</v>
      </c>
      <c r="E57" s="175">
        <v>38.9</v>
      </c>
      <c r="F57" s="175">
        <v>0</v>
      </c>
      <c r="G57" s="176">
        <f t="shared" si="12"/>
        <v>0</v>
      </c>
      <c r="O57" s="170">
        <v>2</v>
      </c>
      <c r="AA57" s="146">
        <v>1</v>
      </c>
      <c r="AB57" s="146">
        <v>0</v>
      </c>
      <c r="AC57" s="146">
        <v>0</v>
      </c>
      <c r="AZ57" s="146">
        <v>2</v>
      </c>
      <c r="BA57" s="146">
        <f t="shared" si="13"/>
        <v>0</v>
      </c>
      <c r="BB57" s="146">
        <f t="shared" si="14"/>
        <v>0</v>
      </c>
      <c r="BC57" s="146">
        <f t="shared" si="15"/>
        <v>0</v>
      </c>
      <c r="BD57" s="146">
        <f t="shared" si="16"/>
        <v>0</v>
      </c>
      <c r="BE57" s="146">
        <f t="shared" si="17"/>
        <v>0</v>
      </c>
      <c r="CA57" s="177">
        <v>1</v>
      </c>
      <c r="CB57" s="177">
        <v>0</v>
      </c>
      <c r="CZ57" s="146">
        <v>0</v>
      </c>
    </row>
    <row r="58" spans="1:104" ht="12.75">
      <c r="A58" s="171">
        <v>35</v>
      </c>
      <c r="B58" s="172" t="s">
        <v>169</v>
      </c>
      <c r="C58" s="173" t="s">
        <v>170</v>
      </c>
      <c r="D58" s="174" t="s">
        <v>126</v>
      </c>
      <c r="E58" s="175">
        <v>38.9</v>
      </c>
      <c r="F58" s="175">
        <v>0</v>
      </c>
      <c r="G58" s="176">
        <f t="shared" si="12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13"/>
        <v>0</v>
      </c>
      <c r="BB58" s="146">
        <f t="shared" si="14"/>
        <v>0</v>
      </c>
      <c r="BC58" s="146">
        <f t="shared" si="15"/>
        <v>0</v>
      </c>
      <c r="BD58" s="146">
        <f t="shared" si="16"/>
        <v>0</v>
      </c>
      <c r="BE58" s="146">
        <f t="shared" si="17"/>
        <v>0</v>
      </c>
      <c r="CA58" s="177">
        <v>1</v>
      </c>
      <c r="CB58" s="177">
        <v>7</v>
      </c>
      <c r="CZ58" s="146">
        <v>0</v>
      </c>
    </row>
    <row r="59" spans="1:104" ht="12.75">
      <c r="A59" s="171">
        <v>36</v>
      </c>
      <c r="B59" s="172" t="s">
        <v>107</v>
      </c>
      <c r="C59" s="173" t="s">
        <v>171</v>
      </c>
      <c r="D59" s="174" t="s">
        <v>113</v>
      </c>
      <c r="E59" s="175">
        <v>18</v>
      </c>
      <c r="F59" s="175">
        <v>0</v>
      </c>
      <c r="G59" s="176">
        <f t="shared" si="12"/>
        <v>0</v>
      </c>
      <c r="O59" s="170">
        <v>2</v>
      </c>
      <c r="AA59" s="146">
        <v>12</v>
      </c>
      <c r="AB59" s="146">
        <v>0</v>
      </c>
      <c r="AC59" s="146">
        <v>2</v>
      </c>
      <c r="AZ59" s="146">
        <v>2</v>
      </c>
      <c r="BA59" s="146">
        <f t="shared" si="13"/>
        <v>0</v>
      </c>
      <c r="BB59" s="146">
        <f t="shared" si="14"/>
        <v>0</v>
      </c>
      <c r="BC59" s="146">
        <f t="shared" si="15"/>
        <v>0</v>
      </c>
      <c r="BD59" s="146">
        <f t="shared" si="16"/>
        <v>0</v>
      </c>
      <c r="BE59" s="146">
        <f t="shared" si="17"/>
        <v>0</v>
      </c>
      <c r="CA59" s="177">
        <v>12</v>
      </c>
      <c r="CB59" s="177">
        <v>0</v>
      </c>
      <c r="CZ59" s="146">
        <v>0</v>
      </c>
    </row>
    <row r="60" spans="1:104" ht="12.75">
      <c r="A60" s="171">
        <v>37</v>
      </c>
      <c r="B60" s="172" t="s">
        <v>140</v>
      </c>
      <c r="C60" s="173" t="s">
        <v>172</v>
      </c>
      <c r="D60" s="174" t="s">
        <v>113</v>
      </c>
      <c r="E60" s="175">
        <v>18</v>
      </c>
      <c r="F60" s="175">
        <v>0</v>
      </c>
      <c r="G60" s="176">
        <f t="shared" si="12"/>
        <v>0</v>
      </c>
      <c r="O60" s="170">
        <v>2</v>
      </c>
      <c r="AA60" s="146">
        <v>12</v>
      </c>
      <c r="AB60" s="146">
        <v>0</v>
      </c>
      <c r="AC60" s="146">
        <v>34</v>
      </c>
      <c r="AZ60" s="146">
        <v>2</v>
      </c>
      <c r="BA60" s="146">
        <f t="shared" si="13"/>
        <v>0</v>
      </c>
      <c r="BB60" s="146">
        <f t="shared" si="14"/>
        <v>0</v>
      </c>
      <c r="BC60" s="146">
        <f t="shared" si="15"/>
        <v>0</v>
      </c>
      <c r="BD60" s="146">
        <f t="shared" si="16"/>
        <v>0</v>
      </c>
      <c r="BE60" s="146">
        <f t="shared" si="17"/>
        <v>0</v>
      </c>
      <c r="CA60" s="177">
        <v>12</v>
      </c>
      <c r="CB60" s="177">
        <v>0</v>
      </c>
      <c r="CZ60" s="146">
        <v>0</v>
      </c>
    </row>
    <row r="61" spans="1:104" ht="22.5">
      <c r="A61" s="171">
        <v>38</v>
      </c>
      <c r="B61" s="172" t="s">
        <v>173</v>
      </c>
      <c r="C61" s="173" t="s">
        <v>174</v>
      </c>
      <c r="D61" s="174" t="s">
        <v>113</v>
      </c>
      <c r="E61" s="175">
        <v>18</v>
      </c>
      <c r="F61" s="175">
        <v>0</v>
      </c>
      <c r="G61" s="176">
        <f t="shared" si="12"/>
        <v>0</v>
      </c>
      <c r="O61" s="170">
        <v>2</v>
      </c>
      <c r="AA61" s="146">
        <v>12</v>
      </c>
      <c r="AB61" s="146">
        <v>0</v>
      </c>
      <c r="AC61" s="146">
        <v>35</v>
      </c>
      <c r="AZ61" s="146">
        <v>2</v>
      </c>
      <c r="BA61" s="146">
        <f t="shared" si="13"/>
        <v>0</v>
      </c>
      <c r="BB61" s="146">
        <f t="shared" si="14"/>
        <v>0</v>
      </c>
      <c r="BC61" s="146">
        <f t="shared" si="15"/>
        <v>0</v>
      </c>
      <c r="BD61" s="146">
        <f t="shared" si="16"/>
        <v>0</v>
      </c>
      <c r="BE61" s="146">
        <f t="shared" si="17"/>
        <v>0</v>
      </c>
      <c r="CA61" s="177">
        <v>12</v>
      </c>
      <c r="CB61" s="177">
        <v>0</v>
      </c>
      <c r="CZ61" s="146">
        <v>0</v>
      </c>
    </row>
    <row r="62" spans="1:104" ht="22.5">
      <c r="A62" s="171">
        <v>39</v>
      </c>
      <c r="B62" s="172" t="s">
        <v>175</v>
      </c>
      <c r="C62" s="173" t="s">
        <v>205</v>
      </c>
      <c r="D62" s="174" t="s">
        <v>176</v>
      </c>
      <c r="E62" s="175">
        <v>1</v>
      </c>
      <c r="F62" s="175">
        <v>0</v>
      </c>
      <c r="G62" s="176">
        <f t="shared" si="12"/>
        <v>0</v>
      </c>
      <c r="O62" s="170">
        <v>2</v>
      </c>
      <c r="AA62" s="146">
        <v>12</v>
      </c>
      <c r="AB62" s="146">
        <v>0</v>
      </c>
      <c r="AC62" s="146">
        <v>41</v>
      </c>
      <c r="AZ62" s="146">
        <v>2</v>
      </c>
      <c r="BA62" s="146">
        <f t="shared" si="13"/>
        <v>0</v>
      </c>
      <c r="BB62" s="146">
        <f t="shared" si="14"/>
        <v>0</v>
      </c>
      <c r="BC62" s="146">
        <f t="shared" si="15"/>
        <v>0</v>
      </c>
      <c r="BD62" s="146">
        <f t="shared" si="16"/>
        <v>0</v>
      </c>
      <c r="BE62" s="146">
        <f t="shared" si="17"/>
        <v>0</v>
      </c>
      <c r="CA62" s="177">
        <v>12</v>
      </c>
      <c r="CB62" s="177">
        <v>0</v>
      </c>
      <c r="CZ62" s="146">
        <v>0</v>
      </c>
    </row>
    <row r="63" spans="1:104" ht="12.75">
      <c r="A63" s="171">
        <v>40</v>
      </c>
      <c r="B63" s="172" t="s">
        <v>177</v>
      </c>
      <c r="C63" s="173" t="s">
        <v>178</v>
      </c>
      <c r="D63" s="174" t="s">
        <v>113</v>
      </c>
      <c r="E63" s="175">
        <v>16</v>
      </c>
      <c r="F63" s="175">
        <v>0</v>
      </c>
      <c r="G63" s="176">
        <f t="shared" si="12"/>
        <v>0</v>
      </c>
      <c r="O63" s="170">
        <v>2</v>
      </c>
      <c r="AA63" s="146">
        <v>3</v>
      </c>
      <c r="AB63" s="146">
        <v>0</v>
      </c>
      <c r="AC63" s="146">
        <v>31195103</v>
      </c>
      <c r="AZ63" s="146">
        <v>2</v>
      </c>
      <c r="BA63" s="146">
        <f t="shared" si="13"/>
        <v>0</v>
      </c>
      <c r="BB63" s="146">
        <f t="shared" si="14"/>
        <v>0</v>
      </c>
      <c r="BC63" s="146">
        <f t="shared" si="15"/>
        <v>0</v>
      </c>
      <c r="BD63" s="146">
        <f t="shared" si="16"/>
        <v>0</v>
      </c>
      <c r="BE63" s="146">
        <f t="shared" si="17"/>
        <v>0</v>
      </c>
      <c r="CA63" s="177">
        <v>3</v>
      </c>
      <c r="CB63" s="177">
        <v>0</v>
      </c>
      <c r="CZ63" s="146">
        <v>0</v>
      </c>
    </row>
    <row r="64" spans="1:104" ht="12.75">
      <c r="A64" s="171">
        <v>41</v>
      </c>
      <c r="B64" s="172" t="s">
        <v>179</v>
      </c>
      <c r="C64" s="173" t="s">
        <v>180</v>
      </c>
      <c r="D64" s="174" t="s">
        <v>126</v>
      </c>
      <c r="E64" s="175">
        <v>90</v>
      </c>
      <c r="F64" s="175">
        <v>0</v>
      </c>
      <c r="G64" s="176">
        <f t="shared" si="12"/>
        <v>0</v>
      </c>
      <c r="O64" s="170">
        <v>2</v>
      </c>
      <c r="AA64" s="146">
        <v>3</v>
      </c>
      <c r="AB64" s="146">
        <v>7</v>
      </c>
      <c r="AC64" s="146">
        <v>31327502</v>
      </c>
      <c r="AZ64" s="146">
        <v>2</v>
      </c>
      <c r="BA64" s="146">
        <f t="shared" si="13"/>
        <v>0</v>
      </c>
      <c r="BB64" s="146">
        <f t="shared" si="14"/>
        <v>0</v>
      </c>
      <c r="BC64" s="146">
        <f t="shared" si="15"/>
        <v>0</v>
      </c>
      <c r="BD64" s="146">
        <f t="shared" si="16"/>
        <v>0</v>
      </c>
      <c r="BE64" s="146">
        <f t="shared" si="17"/>
        <v>0</v>
      </c>
      <c r="CA64" s="177">
        <v>3</v>
      </c>
      <c r="CB64" s="177">
        <v>7</v>
      </c>
      <c r="CZ64" s="146">
        <v>0.00186</v>
      </c>
    </row>
    <row r="65" spans="1:104" ht="12.75">
      <c r="A65" s="171">
        <v>42</v>
      </c>
      <c r="B65" s="172" t="s">
        <v>181</v>
      </c>
      <c r="C65" s="173" t="s">
        <v>182</v>
      </c>
      <c r="D65" s="174" t="s">
        <v>126</v>
      </c>
      <c r="E65" s="175">
        <v>180</v>
      </c>
      <c r="F65" s="175">
        <v>0</v>
      </c>
      <c r="G65" s="176">
        <f t="shared" si="12"/>
        <v>0</v>
      </c>
      <c r="O65" s="170">
        <v>2</v>
      </c>
      <c r="AA65" s="146">
        <v>3</v>
      </c>
      <c r="AB65" s="146">
        <v>0</v>
      </c>
      <c r="AC65" s="146">
        <v>31478150</v>
      </c>
      <c r="AZ65" s="146">
        <v>2</v>
      </c>
      <c r="BA65" s="146">
        <f t="shared" si="13"/>
        <v>0</v>
      </c>
      <c r="BB65" s="146">
        <f t="shared" si="14"/>
        <v>0</v>
      </c>
      <c r="BC65" s="146">
        <f t="shared" si="15"/>
        <v>0</v>
      </c>
      <c r="BD65" s="146">
        <f t="shared" si="16"/>
        <v>0</v>
      </c>
      <c r="BE65" s="146">
        <f t="shared" si="17"/>
        <v>0</v>
      </c>
      <c r="CA65" s="177">
        <v>3</v>
      </c>
      <c r="CB65" s="177">
        <v>0</v>
      </c>
      <c r="CZ65" s="146">
        <v>0</v>
      </c>
    </row>
    <row r="66" spans="1:104" ht="12.75">
      <c r="A66" s="171">
        <v>43</v>
      </c>
      <c r="B66" s="172" t="s">
        <v>183</v>
      </c>
      <c r="C66" s="173" t="s">
        <v>184</v>
      </c>
      <c r="D66" s="174" t="s">
        <v>61</v>
      </c>
      <c r="E66" s="175"/>
      <c r="F66" s="175">
        <v>0</v>
      </c>
      <c r="G66" s="176">
        <f t="shared" si="12"/>
        <v>0</v>
      </c>
      <c r="O66" s="170">
        <v>2</v>
      </c>
      <c r="AA66" s="146">
        <v>7</v>
      </c>
      <c r="AB66" s="146">
        <v>1002</v>
      </c>
      <c r="AC66" s="146">
        <v>5</v>
      </c>
      <c r="AZ66" s="146">
        <v>2</v>
      </c>
      <c r="BA66" s="146">
        <f t="shared" si="13"/>
        <v>0</v>
      </c>
      <c r="BB66" s="146">
        <f t="shared" si="14"/>
        <v>0</v>
      </c>
      <c r="BC66" s="146">
        <f t="shared" si="15"/>
        <v>0</v>
      </c>
      <c r="BD66" s="146">
        <f t="shared" si="16"/>
        <v>0</v>
      </c>
      <c r="BE66" s="146">
        <f t="shared" si="17"/>
        <v>0</v>
      </c>
      <c r="CA66" s="177">
        <v>7</v>
      </c>
      <c r="CB66" s="177">
        <v>1002</v>
      </c>
      <c r="CZ66" s="146">
        <v>0</v>
      </c>
    </row>
    <row r="67" spans="1:57" ht="12.75">
      <c r="A67" s="178"/>
      <c r="B67" s="179" t="s">
        <v>75</v>
      </c>
      <c r="C67" s="180" t="str">
        <f>CONCATENATE(B53," ",C53)</f>
        <v>767 Konstrukce zámečnické</v>
      </c>
      <c r="D67" s="181"/>
      <c r="E67" s="182"/>
      <c r="F67" s="183"/>
      <c r="G67" s="184">
        <f>SUM(G53:G66)</f>
        <v>0</v>
      </c>
      <c r="O67" s="170">
        <v>4</v>
      </c>
      <c r="BA67" s="185">
        <f>SUM(BA53:BA66)</f>
        <v>0</v>
      </c>
      <c r="BB67" s="185">
        <f>SUM(BB53:BB66)</f>
        <v>0</v>
      </c>
      <c r="BC67" s="185">
        <f>SUM(BC53:BC66)</f>
        <v>0</v>
      </c>
      <c r="BD67" s="185">
        <f>SUM(BD53:BD66)</f>
        <v>0</v>
      </c>
      <c r="BE67" s="185">
        <f>SUM(BE53:BE66)</f>
        <v>0</v>
      </c>
    </row>
    <row r="68" spans="1:15" ht="12.75">
      <c r="A68" s="163" t="s">
        <v>72</v>
      </c>
      <c r="B68" s="164" t="s">
        <v>185</v>
      </c>
      <c r="C68" s="165" t="s">
        <v>186</v>
      </c>
      <c r="D68" s="166"/>
      <c r="E68" s="167"/>
      <c r="F68" s="167"/>
      <c r="G68" s="168"/>
      <c r="H68" s="169"/>
      <c r="I68" s="169"/>
      <c r="O68" s="170">
        <v>1</v>
      </c>
    </row>
    <row r="69" spans="1:104" ht="22.5">
      <c r="A69" s="171">
        <v>44</v>
      </c>
      <c r="B69" s="172" t="s">
        <v>187</v>
      </c>
      <c r="C69" s="173" t="s">
        <v>204</v>
      </c>
      <c r="D69" s="174" t="s">
        <v>96</v>
      </c>
      <c r="E69" s="175">
        <v>55.4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7</v>
      </c>
      <c r="CZ69" s="146">
        <v>1E-05</v>
      </c>
    </row>
    <row r="70" spans="1:104" ht="22.5">
      <c r="A70" s="171">
        <v>45</v>
      </c>
      <c r="B70" s="172" t="s">
        <v>188</v>
      </c>
      <c r="C70" s="173" t="s">
        <v>189</v>
      </c>
      <c r="D70" s="174" t="s">
        <v>96</v>
      </c>
      <c r="E70" s="175">
        <v>5.4738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7</v>
      </c>
      <c r="CZ70" s="146">
        <v>0.00028</v>
      </c>
    </row>
    <row r="71" spans="1:104" ht="22.5">
      <c r="A71" s="171">
        <v>46</v>
      </c>
      <c r="B71" s="172" t="s">
        <v>190</v>
      </c>
      <c r="C71" s="173" t="s">
        <v>191</v>
      </c>
      <c r="D71" s="174" t="s">
        <v>96</v>
      </c>
      <c r="E71" s="175">
        <v>5.4738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7</v>
      </c>
      <c r="CZ71" s="146">
        <v>8E-05</v>
      </c>
    </row>
    <row r="72" spans="1:104" ht="12.75">
      <c r="A72" s="171">
        <v>47</v>
      </c>
      <c r="B72" s="172" t="s">
        <v>192</v>
      </c>
      <c r="C72" s="173" t="s">
        <v>202</v>
      </c>
      <c r="D72" s="174" t="s">
        <v>96</v>
      </c>
      <c r="E72" s="175">
        <v>55.4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7</v>
      </c>
      <c r="CZ72" s="146">
        <v>0.00033</v>
      </c>
    </row>
    <row r="73" spans="1:104" ht="12.75">
      <c r="A73" s="171">
        <v>48</v>
      </c>
      <c r="B73" s="172" t="s">
        <v>193</v>
      </c>
      <c r="C73" s="173" t="s">
        <v>203</v>
      </c>
      <c r="D73" s="174" t="s">
        <v>96</v>
      </c>
      <c r="E73" s="175">
        <v>55.4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0.00014</v>
      </c>
    </row>
    <row r="74" spans="1:57" ht="12.75">
      <c r="A74" s="178"/>
      <c r="B74" s="179" t="s">
        <v>75</v>
      </c>
      <c r="C74" s="180" t="str">
        <f>CONCATENATE(B68," ",C68)</f>
        <v>783 Nátěry</v>
      </c>
      <c r="D74" s="181"/>
      <c r="E74" s="182"/>
      <c r="F74" s="183"/>
      <c r="G74" s="184">
        <f>SUM(G68:G73)</f>
        <v>0</v>
      </c>
      <c r="O74" s="170">
        <v>4</v>
      </c>
      <c r="BA74" s="185">
        <f>SUM(BA68:BA73)</f>
        <v>0</v>
      </c>
      <c r="BB74" s="185">
        <f>SUM(BB68:BB73)</f>
        <v>0</v>
      </c>
      <c r="BC74" s="185">
        <f>SUM(BC68:BC73)</f>
        <v>0</v>
      </c>
      <c r="BD74" s="185">
        <f>SUM(BD68:BD73)</f>
        <v>0</v>
      </c>
      <c r="BE74" s="185">
        <f>SUM(BE68:BE73)</f>
        <v>0</v>
      </c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spans="1:7" ht="12.75">
      <c r="A98" s="186"/>
      <c r="B98" s="186"/>
      <c r="C98" s="186"/>
      <c r="D98" s="186"/>
      <c r="E98" s="186"/>
      <c r="F98" s="186"/>
      <c r="G98" s="186"/>
    </row>
    <row r="99" spans="1:7" ht="12.75">
      <c r="A99" s="186"/>
      <c r="B99" s="186"/>
      <c r="C99" s="186"/>
      <c r="D99" s="186"/>
      <c r="E99" s="186"/>
      <c r="F99" s="186"/>
      <c r="G99" s="186"/>
    </row>
    <row r="100" spans="1:7" ht="12.75">
      <c r="A100" s="186"/>
      <c r="B100" s="186"/>
      <c r="C100" s="186"/>
      <c r="D100" s="186"/>
      <c r="E100" s="186"/>
      <c r="F100" s="186"/>
      <c r="G100" s="186"/>
    </row>
    <row r="101" spans="1:7" ht="12.75">
      <c r="A101" s="186"/>
      <c r="B101" s="186"/>
      <c r="C101" s="186"/>
      <c r="D101" s="186"/>
      <c r="E101" s="186"/>
      <c r="F101" s="186"/>
      <c r="G101" s="18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spans="1:2" ht="12.75">
      <c r="A133" s="187"/>
      <c r="B133" s="187"/>
    </row>
    <row r="134" spans="1:7" ht="12.75">
      <c r="A134" s="186"/>
      <c r="B134" s="186"/>
      <c r="C134" s="189"/>
      <c r="D134" s="189"/>
      <c r="E134" s="190"/>
      <c r="F134" s="189"/>
      <c r="G134" s="191"/>
    </row>
    <row r="135" spans="1:7" ht="12.75">
      <c r="A135" s="192"/>
      <c r="B135" s="192"/>
      <c r="C135" s="186"/>
      <c r="D135" s="186"/>
      <c r="E135" s="193"/>
      <c r="F135" s="186"/>
      <c r="G135" s="186"/>
    </row>
    <row r="136" spans="1:7" ht="12.75">
      <c r="A136" s="186"/>
      <c r="B136" s="186"/>
      <c r="C136" s="186"/>
      <c r="D136" s="186"/>
      <c r="E136" s="193"/>
      <c r="F136" s="186"/>
      <c r="G136" s="186"/>
    </row>
    <row r="137" spans="1:7" ht="12.75">
      <c r="A137" s="186"/>
      <c r="B137" s="186"/>
      <c r="C137" s="186"/>
      <c r="D137" s="186"/>
      <c r="E137" s="193"/>
      <c r="F137" s="186"/>
      <c r="G137" s="186"/>
    </row>
    <row r="138" spans="1:7" ht="12.75">
      <c r="A138" s="186"/>
      <c r="B138" s="186"/>
      <c r="C138" s="186"/>
      <c r="D138" s="186"/>
      <c r="E138" s="193"/>
      <c r="F138" s="186"/>
      <c r="G138" s="186"/>
    </row>
    <row r="139" spans="1:7" ht="12.75">
      <c r="A139" s="186"/>
      <c r="B139" s="186"/>
      <c r="C139" s="186"/>
      <c r="D139" s="186"/>
      <c r="E139" s="193"/>
      <c r="F139" s="186"/>
      <c r="G139" s="186"/>
    </row>
    <row r="140" spans="1:7" ht="12.75">
      <c r="A140" s="186"/>
      <c r="B140" s="186"/>
      <c r="C140" s="186"/>
      <c r="D140" s="186"/>
      <c r="E140" s="193"/>
      <c r="F140" s="186"/>
      <c r="G140" s="186"/>
    </row>
    <row r="141" spans="1:7" ht="12.75">
      <c r="A141" s="186"/>
      <c r="B141" s="186"/>
      <c r="C141" s="186"/>
      <c r="D141" s="186"/>
      <c r="E141" s="193"/>
      <c r="F141" s="186"/>
      <c r="G141" s="186"/>
    </row>
    <row r="142" spans="1:7" ht="12.75">
      <c r="A142" s="186"/>
      <c r="B142" s="186"/>
      <c r="C142" s="186"/>
      <c r="D142" s="186"/>
      <c r="E142" s="193"/>
      <c r="F142" s="186"/>
      <c r="G142" s="186"/>
    </row>
    <row r="143" spans="1:7" ht="12.75">
      <c r="A143" s="186"/>
      <c r="B143" s="186"/>
      <c r="C143" s="186"/>
      <c r="D143" s="186"/>
      <c r="E143" s="193"/>
      <c r="F143" s="186"/>
      <c r="G143" s="186"/>
    </row>
    <row r="144" spans="1:7" ht="12.75">
      <c r="A144" s="186"/>
      <c r="B144" s="186"/>
      <c r="C144" s="186"/>
      <c r="D144" s="186"/>
      <c r="E144" s="193"/>
      <c r="F144" s="186"/>
      <c r="G144" s="186"/>
    </row>
    <row r="145" spans="1:7" ht="12.75">
      <c r="A145" s="186"/>
      <c r="B145" s="186"/>
      <c r="C145" s="186"/>
      <c r="D145" s="186"/>
      <c r="E145" s="193"/>
      <c r="F145" s="186"/>
      <c r="G145" s="186"/>
    </row>
    <row r="146" spans="1:7" ht="12.75">
      <c r="A146" s="186"/>
      <c r="B146" s="186"/>
      <c r="C146" s="186"/>
      <c r="D146" s="186"/>
      <c r="E146" s="193"/>
      <c r="F146" s="186"/>
      <c r="G146" s="186"/>
    </row>
    <row r="147" spans="1:7" ht="12.75">
      <c r="A147" s="186"/>
      <c r="B147" s="186"/>
      <c r="C147" s="186"/>
      <c r="D147" s="186"/>
      <c r="E147" s="193"/>
      <c r="F147" s="186"/>
      <c r="G147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Miroslav Jeništa</cp:lastModifiedBy>
  <dcterms:created xsi:type="dcterms:W3CDTF">2012-06-28T19:14:47Z</dcterms:created>
  <dcterms:modified xsi:type="dcterms:W3CDTF">2012-08-22T06:39:35Z</dcterms:modified>
  <cp:category/>
  <cp:version/>
  <cp:contentType/>
  <cp:contentStatus/>
</cp:coreProperties>
</file>