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390" yWindow="615" windowWidth="21735" windowHeight="14505" activeTab="0"/>
  </bookViews>
  <sheets>
    <sheet name="Rekapitulace stavby" sheetId="1" r:id="rId1"/>
    <sheet name="IO 101 - Komunikace" sheetId="2" r:id="rId2"/>
    <sheet name="IO 301 - Vodovod" sheetId="3" r:id="rId3"/>
    <sheet name="IO 302 - Vodovodní přípojka" sheetId="4" r:id="rId4"/>
    <sheet name="IO 303 - Kanalizace" sheetId="5" r:id="rId5"/>
    <sheet name="IO 401 - Veřejné osvětlení" sheetId="6" r:id="rId6"/>
    <sheet name="IO 402 - Kabely NN a dato..." sheetId="7" r:id="rId7"/>
    <sheet name="SO 801 - Výsadba dřevin" sheetId="8" r:id="rId8"/>
    <sheet name="SO 901 - Mobiliář" sheetId="9" r:id="rId9"/>
    <sheet name="VON - Vedlejší a ostatní ..." sheetId="10" r:id="rId10"/>
    <sheet name="Pokyny pro vyplnění" sheetId="11" r:id="rId11"/>
  </sheets>
  <definedNames>
    <definedName name="_xlnm._FilterDatabase" localSheetId="1" hidden="1">'IO 101 - Komunikace'!$C$85:$K$604</definedName>
    <definedName name="_xlnm._FilterDatabase" localSheetId="2" hidden="1">'IO 301 - Vodovod'!$C$82:$K$198</definedName>
    <definedName name="_xlnm._FilterDatabase" localSheetId="3" hidden="1">'IO 302 - Vodovodní přípojka'!$C$82:$K$212</definedName>
    <definedName name="_xlnm._FilterDatabase" localSheetId="4" hidden="1">'IO 303 - Kanalizace'!$C$83:$K$455</definedName>
    <definedName name="_xlnm._FilterDatabase" localSheetId="5" hidden="1">'IO 401 - Veřejné osvětlení'!$C$81:$K$213</definedName>
    <definedName name="_xlnm._FilterDatabase" localSheetId="6" hidden="1">'IO 402 - Kabely NN a dato...'!$C$80:$K$140</definedName>
    <definedName name="_xlnm._FilterDatabase" localSheetId="7" hidden="1">'SO 801 - Výsadba dřevin'!$C$78:$K$176</definedName>
    <definedName name="_xlnm._FilterDatabase" localSheetId="8" hidden="1">'SO 901 - Mobiliář'!$C$83:$K$191</definedName>
    <definedName name="_xlnm._FilterDatabase" localSheetId="9" hidden="1">'VON - Vedlejší a ostatní ...'!$C$78:$K$106</definedName>
    <definedName name="_xlnm.Print_Area" localSheetId="1">'IO 101 - Komunikace'!$C$4:$J$36,'IO 101 - Komunikace'!$C$42:$J$67,'IO 101 - Komunikace'!$C$73:$K$604</definedName>
    <definedName name="_xlnm.Print_Area" localSheetId="2">'IO 301 - Vodovod'!$C$4:$J$36,'IO 301 - Vodovod'!$C$42:$J$64,'IO 301 - Vodovod'!$C$70:$K$198</definedName>
    <definedName name="_xlnm.Print_Area" localSheetId="3">'IO 302 - Vodovodní přípojka'!$C$4:$J$36,'IO 302 - Vodovodní přípojka'!$C$42:$J$64,'IO 302 - Vodovodní přípojka'!$C$70:$K$212</definedName>
    <definedName name="_xlnm.Print_Area" localSheetId="4">'IO 303 - Kanalizace'!$C$4:$J$36,'IO 303 - Kanalizace'!$C$42:$J$65,'IO 303 - Kanalizace'!$C$71:$K$455</definedName>
    <definedName name="_xlnm.Print_Area" localSheetId="5">'IO 401 - Veřejné osvětlení'!$C$4:$J$36,'IO 401 - Veřejné osvětlení'!$C$42:$J$63,'IO 401 - Veřejné osvětlení'!$C$69:$K$213</definedName>
    <definedName name="_xlnm.Print_Area" localSheetId="6">'IO 402 - Kabely NN a dato...'!$C$4:$J$36,'IO 402 - Kabely NN a dato...'!$C$42:$J$62,'IO 402 - Kabely NN a dato...'!$C$68:$K$140</definedName>
    <definedName name="_xlnm.Print_Area" localSheetId="10">'Pokyny pro vyplnění'!$B$2:$K$69,'Pokyny pro vyplnění'!$B$72:$K$116,'Pokyny pro vyplnění'!$B$119:$K$188,'Pokyny pro vyplnění'!$B$196:$K$216</definedName>
    <definedName name="_xlnm.Print_Area" localSheetId="0">'Rekapitulace stavby'!$D$4:$AO$33,'Rekapitulace stavby'!$C$39:$AQ$61</definedName>
    <definedName name="_xlnm.Print_Area" localSheetId="7">'SO 801 - Výsadba dřevin'!$C$4:$J$36,'SO 801 - Výsadba dřevin'!$C$42:$J$60,'SO 801 - Výsadba dřevin'!$C$66:$K$176</definedName>
    <definedName name="_xlnm.Print_Area" localSheetId="8">'SO 901 - Mobiliář'!$C$4:$J$36,'SO 901 - Mobiliář'!$C$42:$J$65,'SO 901 - Mobiliář'!$C$71:$K$191</definedName>
    <definedName name="_xlnm.Print_Area" localSheetId="9">'VON - Vedlejší a ostatní ...'!$C$4:$J$36,'VON - Vedlejší a ostatní ...'!$C$42:$J$60,'VON - Vedlejší a ostatní ...'!$C$66:$K$106</definedName>
    <definedName name="_xlnm.Print_Titles" localSheetId="0">'Rekapitulace stavby'!$49:$49</definedName>
    <definedName name="_xlnm.Print_Titles" localSheetId="1">'IO 101 - Komunikace'!$85:$85</definedName>
    <definedName name="_xlnm.Print_Titles" localSheetId="2">'IO 301 - Vodovod'!$82:$82</definedName>
    <definedName name="_xlnm.Print_Titles" localSheetId="3">'IO 302 - Vodovodní přípojka'!$82:$82</definedName>
    <definedName name="_xlnm.Print_Titles" localSheetId="4">'IO 303 - Kanalizace'!$83:$83</definedName>
    <definedName name="_xlnm.Print_Titles" localSheetId="5">'IO 401 - Veřejné osvětlení'!$81:$81</definedName>
    <definedName name="_xlnm.Print_Titles" localSheetId="6">'IO 402 - Kabely NN a dato...'!$80:$80</definedName>
    <definedName name="_xlnm.Print_Titles" localSheetId="7">'SO 801 - Výsadba dřevin'!$78:$78</definedName>
    <definedName name="_xlnm.Print_Titles" localSheetId="8">'SO 901 - Mobiliář'!$83:$83</definedName>
    <definedName name="_xlnm.Print_Titles" localSheetId="9">'VON - Vedlejší a ostatní ...'!$78:$78</definedName>
  </definedNames>
  <calcPr calcId="145621"/>
</workbook>
</file>

<file path=xl/sharedStrings.xml><?xml version="1.0" encoding="utf-8"?>
<sst xmlns="http://schemas.openxmlformats.org/spreadsheetml/2006/main" count="17551" uniqueCount="2449">
  <si>
    <t>Export VZ</t>
  </si>
  <si>
    <t>List obsahuje:</t>
  </si>
  <si>
    <t>1) Rekapitulace stavby</t>
  </si>
  <si>
    <t>2) Rekapitulace objektů stavby a soupisů prací</t>
  </si>
  <si>
    <t>3.0</t>
  </si>
  <si>
    <t>ZAMOK</t>
  </si>
  <si>
    <t>False</t>
  </si>
  <si>
    <t>{b1b26cf9-a8d1-452f-ba5e-072422471809}</t>
  </si>
  <si>
    <t>0,01</t>
  </si>
  <si>
    <t>21</t>
  </si>
  <si>
    <t>15</t>
  </si>
  <si>
    <t>REKAPITULACE STAVBY</t>
  </si>
  <si>
    <t>v ---  níže se nacházejí doplnkové a pomocné údaje k sestavám  --- v</t>
  </si>
  <si>
    <t>Návod na vyplnění</t>
  </si>
  <si>
    <t>0,001</t>
  </si>
  <si>
    <t>Kód:</t>
  </si>
  <si>
    <t>517116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</si>
  <si>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</si>
  <si>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</si>
  <si>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historického středu města Nový Bor – III. etapa, změna stavby před dokončením</t>
  </si>
  <si>
    <t>KSO:</t>
  </si>
  <si>
    <t/>
  </si>
  <si>
    <t>CC-CZ:</t>
  </si>
  <si>
    <t>Místo:</t>
  </si>
  <si>
    <t>Nový Bor náměstí Míru</t>
  </si>
  <si>
    <t>Datum:</t>
  </si>
  <si>
    <t>20. 4. 2017</t>
  </si>
  <si>
    <t>Zadavatel:</t>
  </si>
  <si>
    <t>IČ:</t>
  </si>
  <si>
    <t>00260771</t>
  </si>
  <si>
    <t>Město Nový Bor náměstí Míru 1, 473 01 Nový Bor</t>
  </si>
  <si>
    <t>DIČ:</t>
  </si>
  <si>
    <t>CZ00260771</t>
  </si>
  <si>
    <t>Uchazeč:</t>
  </si>
  <si>
    <t>Vyplň údaj</t>
  </si>
  <si>
    <t>Projektant:</t>
  </si>
  <si>
    <t>15028909</t>
  </si>
  <si>
    <t>BKN,spol.s r.o.Vladislavova 29/I,566 01Vysoké Mýto</t>
  </si>
  <si>
    <t>CZ15028909</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</si>
  <si>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</si>
  <si>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</si>
  <si>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</si>
  <si>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</si>
  <si>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</si>
  <si>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</si>
  <si>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</si>
  <si>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</si>
  <si>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</si>
  <si>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</si>
  <si>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</si>
  <si>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</si>
  <si>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</si>
  <si>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</si>
  <si>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</si>
  <si>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</si>
  <si>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</si>
  <si>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</si>
  <si>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</si>
  <si>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</si>
  <si>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</si>
  <si>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</si>
  <si>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</si>
  <si>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</si>
  <si>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</si>
  <si>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</si>
  <si>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</si>
  <si>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</si>
  <si>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</si>
  <si>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</si>
  <si>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</si>
  <si>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</si>
  <si>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</si>
  <si>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</si>
  <si>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</si>
  <si>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</si>
  <si>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</si>
  <si>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</si>
  <si>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</si>
  <si>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</si>
  <si>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</si>
  <si>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</si>
  <si>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IO 101</t>
  </si>
  <si>
    <t>Komunikace</t>
  </si>
  <si>
    <t>ING</t>
  </si>
  <si>
    <t>1</t>
  </si>
  <si>
    <t>{b2277f17-60ef-47ae-a4a6-bba98401739b}</t>
  </si>
  <si>
    <t>822 57</t>
  </si>
  <si>
    <t>2</t>
  </si>
  <si>
    <t>IO 301</t>
  </si>
  <si>
    <t>Vodovod</t>
  </si>
  <si>
    <t>{e10087d2-44d5-454f-acac-220a868bdda0}</t>
  </si>
  <si>
    <t>827 13</t>
  </si>
  <si>
    <t>IO 302</t>
  </si>
  <si>
    <t>Vodovodní přípojka</t>
  </si>
  <si>
    <t>{e1f815c1-b74c-49e7-86fb-20cb267cc6a3}</t>
  </si>
  <si>
    <t>827 19</t>
  </si>
  <si>
    <t>IO 303</t>
  </si>
  <si>
    <t>Kanalizace</t>
  </si>
  <si>
    <t>OST</t>
  </si>
  <si>
    <t>{9f6f0d8f-a02d-482b-aaed-015cc146b49e}</t>
  </si>
  <si>
    <t>827 21</t>
  </si>
  <si>
    <t>IO 401</t>
  </si>
  <si>
    <t>Veřejné osvětlení</t>
  </si>
  <si>
    <t>{f04c32d8-c3a5-4230-830f-35f1b73ca29f}</t>
  </si>
  <si>
    <t>828 75</t>
  </si>
  <si>
    <t>IO 402</t>
  </si>
  <si>
    <t>Kabely NN a datové kabely</t>
  </si>
  <si>
    <t>{e9099925-08b2-4338-a7ea-8f5e9bd3d18f}</t>
  </si>
  <si>
    <t>828</t>
  </si>
  <si>
    <t>SO 801</t>
  </si>
  <si>
    <t>Výsadba dřevin</t>
  </si>
  <si>
    <t>STA</t>
  </si>
  <si>
    <t>{77e7680d-4aa9-4f34-8a2f-2177ac2c5abf}</t>
  </si>
  <si>
    <t>823 27</t>
  </si>
  <si>
    <t>SO 901</t>
  </si>
  <si>
    <t>Mobiliář</t>
  </si>
  <si>
    <t>{64a3e7c7-bef5-4103-8ef7-f8625f01efd0}</t>
  </si>
  <si>
    <t>VON</t>
  </si>
  <si>
    <t>Vedlejší a ostatní náklady</t>
  </si>
  <si>
    <t>{84fa65fa-32ef-4b60-a2cc-1ca7f1ecfa29}</t>
  </si>
  <si>
    <t>1) Krycí list soupisu</t>
  </si>
  <si>
    <t>2) Rekapitulace</t>
  </si>
  <si>
    <t>3) Soupis prací</t>
  </si>
  <si>
    <t>Zpět na list:</t>
  </si>
  <si>
    <t>Rekapitulace stavby</t>
  </si>
  <si>
    <t>KRYCÍ LIST SOUPISU</t>
  </si>
  <si>
    <t>Objekt:</t>
  </si>
  <si>
    <t>IO 101 - Komunikace</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</si>
  <si>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</si>
  <si>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</si>
  <si>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</si>
  <si>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</si>
  <si>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</si>
  <si>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</si>
  <si>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</si>
  <si>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</si>
  <si>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</si>
  <si>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</si>
  <si>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</si>
  <si>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</si>
  <si>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</si>
  <si>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</si>
  <si>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</si>
  <si>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</si>
  <si>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</si>
  <si>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</si>
  <si>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</si>
  <si>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</si>
  <si>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</si>
  <si>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</si>
  <si>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</si>
  <si>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</si>
  <si>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</si>
  <si>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</si>
  <si>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</si>
  <si>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</si>
  <si>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</si>
  <si>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</si>
  <si>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 xml:space="preserve"> Práce a dodávky HSV</t>
  </si>
  <si>
    <t>ROZPOCET</t>
  </si>
  <si>
    <t xml:space="preserve"> Zemní práce</t>
  </si>
  <si>
    <t>K</t>
  </si>
  <si>
    <t>113106271</t>
  </si>
  <si>
    <t>Rozebrání dlažeb a dílců komunikací pro pěší, vozovek a ploch s přemístěním hmot na skládku na vzdálenost do 3 m nebo s naložením na dopravní prostředek vozovek a ploch, s jakoukoliv výplní spár v ploše jednotlivě přes 50 m2 do 200 m2 ze zámkové dlažby s ložem z kameniva</t>
  </si>
  <si>
    <t>m2</t>
  </si>
  <si>
    <t>CS ÚRS 2017 01</t>
  </si>
  <si>
    <t>4</t>
  </si>
  <si>
    <t>-2111689471</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</si>
  <si>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</si>
  <si>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</si>
  <si>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</si>
  <si>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Rozebrání zámkové dlažby měřeno softvarem</t>
  </si>
  <si>
    <t>viz B.101.2 situace</t>
  </si>
  <si>
    <t>"u obecního úřadu" 47,0</t>
  </si>
  <si>
    <t>"pro liniovou dlažbu na druhé straně silnice od úřadu" 6,63+4,15</t>
  </si>
  <si>
    <t>Součet</t>
  </si>
  <si>
    <t>113106511</t>
  </si>
  <si>
    <t>Rozebrání dlažeb a dílců komunikací pro pěší, vozovek a ploch s přemístěním hmot na skládku na vzdálenost do 3 m nebo s naložením na dopravní prostředek vozovek a ploch, s jakoukoliv výplní spár v ploše jednotlivě přes 200 m2 z velkých kostek s ložem z kameniva těženého</t>
  </si>
  <si>
    <t>-1812570375</t>
  </si>
  <si>
    <t>Rozebrání dlážděných ploch z velkých (středních) kostek měřeno softvarem</t>
  </si>
  <si>
    <t>"celá plocha parkoviště včetně kostek přikrytých asfaltem" 3970,0</t>
  </si>
  <si>
    <t>"pro liniovou dlažbu u kostela" 11,13+5,57</t>
  </si>
  <si>
    <t>3</t>
  </si>
  <si>
    <t>113106521</t>
  </si>
  <si>
    <t>Rozebrání dlažeb a dílců komunikací pro pěší, vozovek a ploch s přemístěním hmot na skládku na vzdálenost do 3 m nebo s naložením na dopravní prostředek vozovek a ploch, s jakoukoliv výplní spár v ploše jednotlivě přes 200 m2 z drobných kostek nebo odseků s ložem z kameniva těženého</t>
  </si>
  <si>
    <t>-681283771</t>
  </si>
  <si>
    <t>Rozebrání dlážděných chodníků měřeno softvarem</t>
  </si>
  <si>
    <t>"na severní straně náměstí" 103,0</t>
  </si>
  <si>
    <t>"u základní školy" 430,0</t>
  </si>
  <si>
    <t>"pro liniovou dlažbu u muzea" 3,00*2+1,94*2+2,65</t>
  </si>
  <si>
    <t>"signální pás u školy" 5,82+1,40</t>
  </si>
  <si>
    <t>113107111</t>
  </si>
  <si>
    <t>Odstranění podkladů nebo krytů s přemístěním hmot na skládku na vzdálenost do 3 m nebo s naložením na dopravní prostředek v ploše jednotlivě do 50 m2 z kameniva těženého, o tl. vrstvy do 100 mm</t>
  </si>
  <si>
    <t>-1451285822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</si>
  <si>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</si>
  <si>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"plocha z kačírku u úřadu" 41,0</t>
  </si>
  <si>
    <t>5</t>
  </si>
  <si>
    <t>113107161</t>
  </si>
  <si>
    <t>Odstranění podkladů nebo krytů s přemístěním hmot na skládku na vzdálenost do 20 m nebo s naložením na dopravní prostředek v ploše jednotlivě přes 50 m2 do 200 m2 z kameniva hrubého drceného, o tl. vrstvy do 100 mm</t>
  </si>
  <si>
    <t>-1157829388</t>
  </si>
  <si>
    <t>Odstranění zásypu podél obruby u II/268</t>
  </si>
  <si>
    <t>150,0</t>
  </si>
  <si>
    <t>6</t>
  </si>
  <si>
    <t>113107163</t>
  </si>
  <si>
    <t>Odstranění podkladů nebo krytů s přemístěním hmot na skládku na vzdálenost do 20 m nebo s naložením na dopravní prostředek v ploše jednotlivě přes 50 m2 do 200 m2 z kameniva hrubého drceného, o tl. vrstvy přes 200 do 300 mm</t>
  </si>
  <si>
    <t>-1681823495</t>
  </si>
  <si>
    <t>Odstranění podkladu stávající komunikace pro výměnu obrub</t>
  </si>
  <si>
    <t>skladba 4 viz B.101.2 situace</t>
  </si>
  <si>
    <t>130,0/2</t>
  </si>
  <si>
    <t>7</t>
  </si>
  <si>
    <t>113107164</t>
  </si>
  <si>
    <t>Odstranění podkladů nebo krytů s přemístěním hmot na skládku na vzdálenost do 20 m nebo s naložením na dopravní prostředek v ploše jednotlivě přes 50 m2 do 200 m2 z kameniva hrubého drceného, o tl. vrstvy přes 300 do 400 mm</t>
  </si>
  <si>
    <t>-1148985078</t>
  </si>
  <si>
    <t>Rozebrání podkladu pod zámkovou dlažbou na úroveň základové spáry, měřeno softvarem</t>
  </si>
  <si>
    <t>8</t>
  </si>
  <si>
    <t>113107182</t>
  </si>
  <si>
    <t>Odstranění podkladů nebo krytů s přemístěním hmot na skládku na vzdálenost do 20 m nebo s naložením na dopravní prostředek v ploše jednotlivě přes 50 m2 do 200 m2 živičných, o tl. vrstvy přes 50 do 100 mm</t>
  </si>
  <si>
    <t>1143188484</t>
  </si>
  <si>
    <t>130,0</t>
  </si>
  <si>
    <t>9</t>
  </si>
  <si>
    <t>113107221</t>
  </si>
  <si>
    <t>Odstranění podkladů nebo krytů s přemístěním hmot na skládku na vzdálenost do 20 m nebo s naložením na dopravní prostředek v ploše jednotlivě přes 200 m2 z kameniva hrubého drceného, o tl. vrstvy do 100 mm</t>
  </si>
  <si>
    <t>1398554950</t>
  </si>
  <si>
    <t>Rozebrání vrstvy mezi dlažbou a štětem</t>
  </si>
  <si>
    <t>3986,7+552,75</t>
  </si>
  <si>
    <t>10</t>
  </si>
  <si>
    <t>113107226</t>
  </si>
  <si>
    <t>Odstranění podkladů nebo krytů s přemístěním hmot na skládku na vzdálenost do 20 m nebo s naložením na dopravní prostředek v ploše jednotlivě přes 200 m2 z kameniva hrubého drceného se štětem, o tl. vrstvy přes 250 do 450 mm</t>
  </si>
  <si>
    <t>-1867179208</t>
  </si>
  <si>
    <t>Rozebrání vrstvy štětu</t>
  </si>
  <si>
    <t>11</t>
  </si>
  <si>
    <t>113107241</t>
  </si>
  <si>
    <t>Odstranění podkladů nebo krytů s přemístěním hmot na skládku na vzdálenost do 20 m nebo s naložením na dopravní prostředek v ploše jednotlivě přes 200 m2 živičných, o tl. vrstvy do 50 mm</t>
  </si>
  <si>
    <t>934152469</t>
  </si>
  <si>
    <t>Odstranění překrytí dlážděného krytu asfaltem</t>
  </si>
  <si>
    <t>"měřeno softvarem" 750,0</t>
  </si>
  <si>
    <t>12</t>
  </si>
  <si>
    <t>113154124</t>
  </si>
  <si>
    <t>Frézování živičného podkladu nebo krytu s naložením na dopravní prostředek plochy do 500 m2 bez překážek v trase pruhu šířky přes 0,5 m do 1 m, tloušťky vrstvy 100 mm</t>
  </si>
  <si>
    <t>-195655852</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</si>
  <si>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</si>
  <si>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Odfrézování stávající komunikace pro výměnu obrub</t>
  </si>
  <si>
    <t>13</t>
  </si>
  <si>
    <t>113202111</t>
  </si>
  <si>
    <t>Vytrhání obrub s vybouráním lože, s přemístěním hmot na skládku na vzdálenost do 3 m nebo s naložením na dopravní prostředek z krajníků nebo obrubníků stojatých</t>
  </si>
  <si>
    <t>m</t>
  </si>
  <si>
    <t>-1220710634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</si>
  <si>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</si>
  <si>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"obruby podél II/268" 103,0</t>
  </si>
  <si>
    <t>"na severní straně náměstí" 21,5+5,0+7,5+17,9+43,4</t>
  </si>
  <si>
    <t>"podél základní školy" 79,5+49,0+10,5</t>
  </si>
  <si>
    <t>"u kostela pro snižení a pro zvýšení" 4,0+4,0</t>
  </si>
  <si>
    <t>"u muzea pro snížení" 4,5+4,5</t>
  </si>
  <si>
    <t>14</t>
  </si>
  <si>
    <t>121101103</t>
  </si>
  <si>
    <t>Sejmutí ornice nebo lesní půdy s vodorovným přemístěním na hromady v místě upotřebení nebo na dočasné či trvalé skládky se složením, na vzdálenost přes 100 do 250 m</t>
  </si>
  <si>
    <t>m3</t>
  </si>
  <si>
    <t>213353049</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</si>
  <si>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</si>
  <si>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Sejmutí ornice ze zelených ploch</t>
  </si>
  <si>
    <t>"u úřadu" 41,0*0,25</t>
  </si>
  <si>
    <t>"u školy" (280,0+19,5)*0,25</t>
  </si>
  <si>
    <t>122201102</t>
  </si>
  <si>
    <t>Odkopávky a prokopávky nezapažené s přehozením výkopku na vzdálenost do 3 m nebo s naložením na dopravní prostředek v hornině tř. 3 přes 100 do 1 000 m3</t>
  </si>
  <si>
    <t>-1821251590</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</si>
  <si>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</si>
  <si>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Vykopávka ve stávající zeleni na úroveň rozebraného štětu v dlážděných plochách</t>
  </si>
  <si>
    <t>"u úřadu" 41,0*0,15</t>
  </si>
  <si>
    <t>"u školy" (280,0+19,5)*0,15</t>
  </si>
  <si>
    <t>Mezisoučet</t>
  </si>
  <si>
    <t>Vykopávky v náměstí na úroveň pláně -0,43 v náměstí a -0,57 v zastávce</t>
  </si>
  <si>
    <t>"skladba 1, hl. 30 mm" (414,0+4,0+23,0+91,0+201,0+166,5+4,0+60,5+319,0)*0,03</t>
  </si>
  <si>
    <t>"skladba 1a, hl. 30 mm"(45,0+495,5+182,5+166,0+239,0+40,0+16,5+7,0+138,0+66,5+72,0+7,5)*0,03</t>
  </si>
  <si>
    <t>"skladba 2, hl. 30 mm" (262,0+246,0+78,0+160,0+37,0+49,0+221,0)*0,03</t>
  </si>
  <si>
    <t>"skladba 2a, hl. 30 mm" (48,5+118,0+28,5+23,0+12,5+61,0+12,0+101,0+12,0+6,0+28,0+28,5+118,0)*0,03</t>
  </si>
  <si>
    <t>"skladba 3, hl. 170 mm" 126,0*0,17</t>
  </si>
  <si>
    <t>"skladba 5, hl. 30 mm" (23,5+3,5+3,5+20,0+41,5+3,5+3,5+21,0+12,0+14,0+18,5)*0,03</t>
  </si>
  <si>
    <t>"pod liniovou dlažbou a lemujícími obrubami OP3 v parkovišti, hl. 30 mm" (3,83+2,54+2,40+1,50+5,50+30,0+42,30+2,65+2,84+4,85+7,42+2,51)*0,03</t>
  </si>
  <si>
    <t>Pod obrubami a žlaby</t>
  </si>
  <si>
    <t>"OP4" 0,20*(25,80+48,70+55,43)*0,03</t>
  </si>
  <si>
    <t>"v nástupní ploše zastávky" 0,20*18,30*0,03</t>
  </si>
  <si>
    <t>"OP6 -díl1" 0,15*(60,66+29,85+26,30+7,97+7,97+32,52+29,64+30,86+10*4,5+11,30+7,23+13,51+12,30+7,23+13,51+8,33+10,54+12,15+51,21+24,11+25,37+26,5)*0,03</t>
  </si>
  <si>
    <t>"OP6 -díl2" 0,15*(27,03+11,49+5,86+1,86+10,50+40,45+25,5+9*4,5+7,97*5+2,81+2,90+7,97*5+9,43+2,98+10*4,5+29,65+30,85+10,50+1,86+11,47+23,37+14,40)*0,03</t>
  </si>
  <si>
    <t>"OP6 -díl3" 0,15*(13,24+15,35+18,38+21,89+18,17+7,97+35,45+21,09+32,60+77,81+7,97+14,81+7,23+13,51+13,47+11,76+13,57+23,02+5*4,5+48,0+6,50)*0,03</t>
  </si>
  <si>
    <t>"odvodňovací žlaby" 0,15*(18,5+31,5+43,5+19,5+64,0)*0,03</t>
  </si>
  <si>
    <t>16</t>
  </si>
  <si>
    <t>122201103</t>
  </si>
  <si>
    <t>Odkopávky a prokopávky nezapažené s přehozením výkopku na vzdálenost do 3 m nebo s naložením na dopravní prostředek v hornině tř. 3 přes 1 000 do 5 000 m3</t>
  </si>
  <si>
    <t>1607688299</t>
  </si>
  <si>
    <t>Eventuelní výměna podloží -0,30 v chodnících (1+1a) a - 0,50 v plochách pojížděných (2+2a+3)</t>
  </si>
  <si>
    <t>"skladba 1, hl. 300 mm" (414,0+4,0+23,0+91,0+201,0+166,5+4,0+60,5+319,0)*0,30</t>
  </si>
  <si>
    <t>"skladba 1a, hl. 300 mm"(45,0+495,5+182,5+166,0+239,0+40,0+16,5+7,0+138,0+66,5+72,0+7,5)*0,30</t>
  </si>
  <si>
    <t>"skladba 2, hl. 500 mm" (262,0+246,0+78,0+160,0+37,0+49,0+221,0)*0,50</t>
  </si>
  <si>
    <t>"skladba 2a, hl. 500 mm" (48,5+118,0+28,5+23,0+12,5+61,0+12,0+101,0+12,0+6,0+28,0+28,5+118,0)*0,50</t>
  </si>
  <si>
    <t>"skladba 3, hl. 500 mm" 126,0*0,50</t>
  </si>
  <si>
    <t>"skladba 5, hl. 300 mm" (23,5+3,5+3,5+20,0+41,5+3,5+3,5+21,0+12,0+14,0+18,5)*0,30</t>
  </si>
  <si>
    <t>"pod liniovou dlažbou v parkovišti, hl. 300 mm (převážně v chodnících)" (3,83+2,54+2,40+1,50+5,50+30,0+42,30+2,65+2,84+4,85+7,42+2,51)*0,30</t>
  </si>
  <si>
    <t>"OP4" 0,20*(25,80+48,70+55,43)*0,30</t>
  </si>
  <si>
    <t>"v nástupní ploše zastávky" 0,20*18,30*0,30</t>
  </si>
  <si>
    <t>"OP6 -díl1" 0,15*(60,66+29,85+26,30+7,97+7,97+32,52+29,64+30,86+10*4,5+11,30+7,23+13,51+12,30+7,23+13,51+8,33+10,54+12,15+51,21+24,11+25,37+26,5)*0,50</t>
  </si>
  <si>
    <t>"OP6 -díl2" 0,15*(27,03+11,49+5,86+1,86+10,50+40,45+25,5+9*4,5+7,97*5+2,81+2,90+7,97*5+9,43+2,98+10*4,5+29,65+30,85+10,50+1,86+11,47+23,37+14,40)*0,50</t>
  </si>
  <si>
    <t>"OP6 -díl3" 0,15*(13,24+15,35+18,38+21,89+18,17+7,97+35,45+21,09+32,60+77,81+7,97+14,81+7,23+13,51+13,47+11,76+13,57+23,02+5*4,5+48,0+6,50)*0,50</t>
  </si>
  <si>
    <t>"odvodňovací žlaby" 0,15*(18,5+31,5+43,5+19,5+64,0)*0,50</t>
  </si>
  <si>
    <t>17</t>
  </si>
  <si>
    <t>132201101</t>
  </si>
  <si>
    <t>Hloubení zapažených i nezapažených rýh šířky do 600 mm s urovnáním dna do předepsaného profilu a spádu v hornině tř. 3 do 100 m3</t>
  </si>
  <si>
    <t>696070660</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</si>
  <si>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</si>
  <si>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Rýhy pro drenáže</t>
  </si>
  <si>
    <t>0,40*0,65*(18,5+12,30+43,5+5,25+19,5+6,50+31,50+11,30+64,0+25,80+18,30+48,70+21,09+55,43)</t>
  </si>
  <si>
    <t>18</t>
  </si>
  <si>
    <t>133201101</t>
  </si>
  <si>
    <t>Hloubení zapažených i nezapažených šachet s případným nutným přemístěním výkopku ve výkopišti v hornině tř. 3 do 100 m3</t>
  </si>
  <si>
    <t>2033949594</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</si>
  <si>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</si>
  <si>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výkoú pro nové uliční vpusti</t>
  </si>
  <si>
    <t>3*1,20*1,20*(1,16-0,5)</t>
  </si>
  <si>
    <t>19</t>
  </si>
  <si>
    <t>162601102</t>
  </si>
  <si>
    <t>Vodorovné přemístění výkopku nebo sypaniny po suchu na obvyklém dopravním prostředku, bez naložení výkopku, avšak se složením bez rozhrnutí z horniny tř. 1 až 4 na vzdálenost přes 4 000 do 5 000 m</t>
  </si>
  <si>
    <t>-1058038252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</si>
  <si>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</si>
  <si>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Přesun výkopku na mezideponii, případně do místa trvalého uložení</t>
  </si>
  <si>
    <t>"Ornice" 85,125</t>
  </si>
  <si>
    <t>"Odkopávky na pláň" 220,770</t>
  </si>
  <si>
    <t>"Eventuelní výměna podloží" 1922,056</t>
  </si>
  <si>
    <t>"Výkop rýh pro drenáže" 99,234</t>
  </si>
  <si>
    <t>"Výkop šachet pro vpusti" 2,851</t>
  </si>
  <si>
    <t>Dovoz ornice na místa nové zeleně</t>
  </si>
  <si>
    <t>"skladba 5, hl. 280 mm" (23,5+3,5+3,5+20,0+41,5+3,5+3,5+21,0+12,0+14,0+18,5)*0,28</t>
  </si>
  <si>
    <t>20</t>
  </si>
  <si>
    <t>167101101</t>
  </si>
  <si>
    <t>Nakládání, skládání a překládání neulehlého výkopku nebo sypaniny nakládání, množství do 100 m3, z hornin tř. 1 až 4</t>
  </si>
  <si>
    <t>-764308140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</si>
  <si>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</si>
  <si>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ornice pro ozelenění na mezideponii</t>
  </si>
  <si>
    <t>171102111</t>
  </si>
  <si>
    <t>Uložení sypaniny do zhutněných násypů pro dálnice a letiště s rozprostřením sypaniny ve vrstvách, s hrubým urovnáním a uzavřením povrchu násypu z hornin nesoudržných sypkých v aktivní zóně</t>
  </si>
  <si>
    <t>1548964190</t>
  </si>
  <si>
    <t xml:space="preserve">Poznámka k souboru cen: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</si>
  <si>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Eventuelní výměna podloží 0,30 v chodnících (1+1a) a 0,50 v plochách pojížděných (2+2a+3)</t>
  </si>
  <si>
    <t>22</t>
  </si>
  <si>
    <t>M</t>
  </si>
  <si>
    <t>583441970</t>
  </si>
  <si>
    <t>štěrkodrť frakce 0-63</t>
  </si>
  <si>
    <t>t</t>
  </si>
  <si>
    <t>-1576466329</t>
  </si>
  <si>
    <t>1922,056*2 'Přepočtené koeficientem množství</t>
  </si>
  <si>
    <t>23</t>
  </si>
  <si>
    <t>171201201</t>
  </si>
  <si>
    <t>Uložení sypaniny na skládky</t>
  </si>
  <si>
    <t>-394355204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</si>
  <si>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</si>
  <si>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"Uložení sejmuté ornice na mezideponii" 85,125</t>
  </si>
  <si>
    <t>24</t>
  </si>
  <si>
    <t>171201211</t>
  </si>
  <si>
    <t>Uložení sypaniny poplatek za uložení sypaniny na skládce (skládkovné)</t>
  </si>
  <si>
    <t>-762449880</t>
  </si>
  <si>
    <t>Trvalé uložení zemin z výkopu</t>
  </si>
  <si>
    <t>"Odkopávky na pláň" 220,770*2,0</t>
  </si>
  <si>
    <t>"Eventuelní výměna podloží" 1922,056*2,0</t>
  </si>
  <si>
    <t>"Výkop rýh pro drenáže" 99,234*2,0</t>
  </si>
  <si>
    <t>"Výkop šachet pro vpusti" 2,851*2,0</t>
  </si>
  <si>
    <t>25</t>
  </si>
  <si>
    <t>174101101</t>
  </si>
  <si>
    <t>Zásyp sypaninou z jakékoliv horniny s uložením výkopku ve vrstvách se zhutněním jam, šachet, rýh nebo kolem objektů v těchto vykopávkách</t>
  </si>
  <si>
    <t>-1467219738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</si>
  <si>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</si>
  <si>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Obsyp vpustí</t>
  </si>
  <si>
    <t>3*(1,20*1,20-3,14*0,275*0,275)*(1,16-0,5)</t>
  </si>
  <si>
    <t>26</t>
  </si>
  <si>
    <t>583441720</t>
  </si>
  <si>
    <t>štěrkodrť frakce 0-32 třída C</t>
  </si>
  <si>
    <t>-811408246</t>
  </si>
  <si>
    <t>2,381*2 'Přepočtené koeficientem množství</t>
  </si>
  <si>
    <t>27</t>
  </si>
  <si>
    <t>181102302</t>
  </si>
  <si>
    <t>Úprava pláně na stavbách dálnic v zářezech mimo skalních se zhutněním</t>
  </si>
  <si>
    <t>-2071579804</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</si>
  <si>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</si>
  <si>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Úprava pláně nebo případná úprava pláně pod výměnou</t>
  </si>
  <si>
    <t>"skladba 1" 414,0+4,0+23,0+91,0+201,0+166,5+4,0+60,5+319,0</t>
  </si>
  <si>
    <t>"skladba 1a"45,0+495,5+182,5+166,0+239,0+40,0+16,5+7,0+138,0+66,5+72,0+7,5</t>
  </si>
  <si>
    <t>"skladba 2" 262,0+246,0+78,0+160,0+37,0+49,0+221,0</t>
  </si>
  <si>
    <t>"skladba 2a" 48,5+118,0+28,5+23,0+12,5+61,0+12,0+101,0+12,0+6,0+28,0+28,5+118,0</t>
  </si>
  <si>
    <t>"skladba 3" 126,0</t>
  </si>
  <si>
    <t>"skladba 5" 23,5+3,5+3,5+20,0+41,5+3,5+3,5+21,0+12,0+14,0+18,5</t>
  </si>
  <si>
    <t>"pod liniovou dlažbou v parkovišti" 3,83+2,54+2,40+1,50+5,50+30,0+42,30+2,65+2,84+4,85+7,42+2,51</t>
  </si>
  <si>
    <t>"OP4" 0,20*(25,80+48,70+55,43)</t>
  </si>
  <si>
    <t>"v nástupní ploše zastávky" 0,20*18,30</t>
  </si>
  <si>
    <t>"OP6 -díl1" 0,15*(60,66+29,85+26,30+7,97+7,97+32,52+29,64+30,86+10*4,5+11,30+7,23+13,51+12,30+7,23+13,51+8,33+10,54+12,15+51,21+24,11+25,37+26,5)</t>
  </si>
  <si>
    <t>"OP6 -díl2" 0,15*(27,03+11,49+5,86+1,86+10,50+40,45+25,5+9*4,5+7,97*5+2,81+2,90+7,97*5+9,43+2,98+10*4,5+29,65+30,85+10,50+1,86+11,47+23,37+14,40)</t>
  </si>
  <si>
    <t>"OP6 -díl3" 0,15*(13,24+15,35+18,38+21,89+18,17+7,97+35,45+21,09+32,60+77,81+7,97+14,81+7,23+13,51+13,47+11,76+13,57+23,02+5*4,5+48,0+6,50)</t>
  </si>
  <si>
    <t>"odvodňovací žlaby" 0,15*(18,5+31,5+43,5+19,5+64,0)</t>
  </si>
  <si>
    <t>28</t>
  </si>
  <si>
    <t>181301105</t>
  </si>
  <si>
    <t>Rozprostření a urovnání ornice v rovině nebo ve svahu sklonu do 1:5 při souvislé ploše do 500 m2, tl. vrstvy přes 250 do 300 mm</t>
  </si>
  <si>
    <t>115838104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</si>
  <si>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</si>
  <si>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Ohumusování prostoru pro výsadbu</t>
  </si>
  <si>
    <t>"skladba 5, hl. 280 mm" 23,5+3,5+3,5+20,0+41,5+3,5+3,5+21,0+12,0+14,0+18,5</t>
  </si>
  <si>
    <t xml:space="preserve"> Zakládání</t>
  </si>
  <si>
    <t>29</t>
  </si>
  <si>
    <t>211971121</t>
  </si>
  <si>
    <t>Zřízení opláštění výplně z geotextilie odvodňovacích žeber nebo trativodů v rýze nebo zářezu se stěnami svislými nebo šikmými o sklonu přes 1:2 při rozvinuté šířce opláštění do 2,5 m</t>
  </si>
  <si>
    <t>-330334437</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</si>
  <si>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</si>
  <si>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Opláštění drenáží viz B.101.6</t>
  </si>
  <si>
    <t>2,20*(18,5+12,30+43,5+5,25+19,5+6,50+31,50+11,30+64,0+25,80+18,30+48,70+21,09+55,43)</t>
  </si>
  <si>
    <t>30</t>
  </si>
  <si>
    <t>693111460</t>
  </si>
  <si>
    <t>geotextilie netkaná PP 300 g/m2 do š 8,8 m</t>
  </si>
  <si>
    <t>-1259066700</t>
  </si>
  <si>
    <t>31</t>
  </si>
  <si>
    <t>212752213</t>
  </si>
  <si>
    <t>Trativody z drenážních trubek se zřízením štěrkopískového lože pod trubky a s jejich obsypem v průměrném celkovém množství do 0,15 m3/m v otevřeném výkopu z trubek plastových flexibilních D přes 100 do 160 mm</t>
  </si>
  <si>
    <t>1266147155</t>
  </si>
  <si>
    <t>Drenážní trativod viz B.101.6</t>
  </si>
  <si>
    <t>18,5+12,30+43,5+5,25+19,5+6,50+31,50+11,30+64,0+25,80+18,30+48,70+21,09+55,43</t>
  </si>
  <si>
    <t>32</t>
  </si>
  <si>
    <t>213141113</t>
  </si>
  <si>
    <t>Zřízení vrstvy z geotextilie filtrační, separační, odvodňovací, ochranné, výztužné nebo protierozní v rovině nebo ve sklonu do 1:5, šířky přes 6 do 8,5 m</t>
  </si>
  <si>
    <t>935134556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</si>
  <si>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</si>
  <si>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Separační geotextilie eventuelní výměny podloží</t>
  </si>
  <si>
    <t>33</t>
  </si>
  <si>
    <t>2112820656</t>
  </si>
  <si>
    <t>34</t>
  </si>
  <si>
    <t>273321116</t>
  </si>
  <si>
    <t>Základové konstrukce z betonu železového desky ve výkopu nebo na hlavách pilot C 20/25</t>
  </si>
  <si>
    <t>691628767</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</si>
  <si>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</si>
  <si>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Konstrukční vrstva viz B.101.2 Situace a B.101.6 Vzorové řezy</t>
  </si>
  <si>
    <t>"skladba 3" 126,0*0,21</t>
  </si>
  <si>
    <t>35</t>
  </si>
  <si>
    <t>273361412</t>
  </si>
  <si>
    <t>Výztuž základových konstrukcí desek ze svařovaných sítí, hmotnosti přes 3,5 do 6 kg/m2</t>
  </si>
  <si>
    <t>342324087</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</si>
  <si>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</si>
  <si>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1 vrstva sítě tl. 10 - 12,35 kg/m2</t>
  </si>
  <si>
    <t>126,0*12,35*0,001</t>
  </si>
  <si>
    <t>Svislé a kompletní konstrukce</t>
  </si>
  <si>
    <t>36</t>
  </si>
  <si>
    <t>348942132R</t>
  </si>
  <si>
    <t>Zábradlí ocelové osazené do bloků z betonu se svislou výplní</t>
  </si>
  <si>
    <t>1722207108</t>
  </si>
  <si>
    <t>Zpětná montáž zábradlí u stávajícího vjezdu v nové poloze.</t>
  </si>
  <si>
    <t>6,0</t>
  </si>
  <si>
    <t xml:space="preserve"> Vodorovné konstrukce</t>
  </si>
  <si>
    <t>37</t>
  </si>
  <si>
    <t>452311121</t>
  </si>
  <si>
    <t>Podkladní a zajišťovací konstrukce z betonu prostého v otevřeném výkopu desky pod potrubí, stoky a drobné objekty z betonu tř. C 8/10</t>
  </si>
  <si>
    <t>1855025083</t>
  </si>
  <si>
    <t xml:space="preserve">Poznámka k souboru cen:
1. Ceny -1121 až -1181 a -1192 lze použít i pro ochrannou vrstvu pod železobetonové konstrukce. 2. Ceny -2121 až -2181 a -2192 jsou určeny pro jakékoliv úkosy sedel. </t>
  </si>
  <si>
    <t>Podkladní desky pod uliční vpusti</t>
  </si>
  <si>
    <t>3*1,00*1,00*0,15</t>
  </si>
  <si>
    <t xml:space="preserve"> Komunikace pozemní</t>
  </si>
  <si>
    <t>38</t>
  </si>
  <si>
    <t>564831112</t>
  </si>
  <si>
    <t>Podklad ze štěrkodrti ŠD s rozprostřením a zhutněním, po zhutnění tl. 110 mm</t>
  </si>
  <si>
    <t>-844238187</t>
  </si>
  <si>
    <t>Konstrukční vrstva ŠDa fr. 0/32 viz B.101.2 Situace a B.101.6 Vzorové řezy</t>
  </si>
  <si>
    <t>39</t>
  </si>
  <si>
    <t>564851111</t>
  </si>
  <si>
    <t>Podklad ze štěrkodrti ŠD s rozprostřením a zhutněním, po zhutnění tl. 150 mm</t>
  </si>
  <si>
    <t>1149535422</t>
  </si>
  <si>
    <t>"skladba 4 2x" 2*130,0/2</t>
  </si>
  <si>
    <t>40</t>
  </si>
  <si>
    <t>564851115</t>
  </si>
  <si>
    <t>Podklad ze štěrkodrti ŠD s rozprostřením a zhutněním, po zhutnění tl. 190 mm</t>
  </si>
  <si>
    <t>1957013700</t>
  </si>
  <si>
    <t>"skladba 1a" 45,0+495,5+182,5+166,0+239,0+40,0+16,5+7,0+138,0+66,5+72,0+7,5</t>
  </si>
  <si>
    <t>41</t>
  </si>
  <si>
    <t>564861111</t>
  </si>
  <si>
    <t>Podklad ze štěrkodrti ŠD s rozprostřením a zhutněním, po zhutnění tl. 200 mm</t>
  </si>
  <si>
    <t>-1347293986</t>
  </si>
  <si>
    <t>42</t>
  </si>
  <si>
    <t>565165112</t>
  </si>
  <si>
    <t>Asfaltový beton vrstva podkladní ACP 16 (obalované kamenivo střednězrnné - OKS) s rozprostřením a zhutněním v pruhu šířky do 3 m, po zhutnění tl. 90 mm</t>
  </si>
  <si>
    <t>-1192637902</t>
  </si>
  <si>
    <t xml:space="preserve">Poznámka k souboru cen:
1. ČSN EN 13108-1 připouští pro ACP 16 pouze tl. 50 až 80 mm. </t>
  </si>
  <si>
    <t>Konstrukční vrstva ACP 16+ viz B.101.2 Situace a B.101.6 Vzorové řezy</t>
  </si>
  <si>
    <t>"skladba 4" 130,0*2/3</t>
  </si>
  <si>
    <t>43</t>
  </si>
  <si>
    <t>567122111</t>
  </si>
  <si>
    <t>Podklad ze směsi stmelené cementem SC bez dilatačních spár, s rozprostřením a zhutněním SC C 8/10 (KSC I), po zhutnění tl. 120 mm</t>
  </si>
  <si>
    <t>-1781184958</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</si>
  <si>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</si>
  <si>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Konstrukční vrstva SC C8/10 viz B.101.2 Situace a B.101.6 Vzorové řezy</t>
  </si>
  <si>
    <t>"skladba 1, tl. 80 mm" 414,0+4,0+23,0+91,0+201,0+166,5+4,0+60,5+319,0</t>
  </si>
  <si>
    <t>"skladba 1a, tl. 80 mm" 45,0+495,5+182,5+166,0+239,0+40,0+16,5+7,0+138,0+66,5+72,0+7,5</t>
  </si>
  <si>
    <t>"skladba 2, tl. 120 mm" 262,0+246,0+78,0+160,0+37,0+49,0+221,0</t>
  </si>
  <si>
    <t>"skladba 2a, tl. 120 mm" 48,5+118,0+28,5+23,0+12,5+61,0+12,0+101,0+12,0+6,0+28,0+28,5+118,0</t>
  </si>
  <si>
    <t>44</t>
  </si>
  <si>
    <t>573191111</t>
  </si>
  <si>
    <t>Postřik infiltrační kationaktivní emulzí v množství 1,00 kg/m2</t>
  </si>
  <si>
    <t>221446825</t>
  </si>
  <si>
    <t xml:space="preserve">Poznámka k souboru cen:
1. V ceně nejsou započteny náklady na popř. projektem předepsané očištění vozovky, které se oceňuje cenou 938 90-8411 Očištění povrchu saponátovým roztokem části C 01 tohoto katalogu. </t>
  </si>
  <si>
    <t>viz B.101.2 Situace a B.101.6 Vzorové řezy</t>
  </si>
  <si>
    <t>"skladba 4" 130,0/2</t>
  </si>
  <si>
    <t>45</t>
  </si>
  <si>
    <t>573231106</t>
  </si>
  <si>
    <t>Postřik spojovací PS bez posypu kamenivem ze silniční emulze, v množství 0,30 kg/m2</t>
  </si>
  <si>
    <t>-602485897</t>
  </si>
  <si>
    <t>"skladba 4" 2*130,0</t>
  </si>
  <si>
    <t>46</t>
  </si>
  <si>
    <t>577144131</t>
  </si>
  <si>
    <t>Asfaltový beton vrstva obrusná ACO 11 (ABS) s rozprostřením a se zhutněním z modifikovaného asfaltu v pruhu šířky do 3 m, po zhutnění tl. 50 mm</t>
  </si>
  <si>
    <t>-1419376615</t>
  </si>
  <si>
    <t xml:space="preserve">Poznámka k souboru cen:
1. ČSN EN 13108-1 připouští pro ACO 11 pouze tl. 35 až 50 mm. </t>
  </si>
  <si>
    <t>Konstrukční vrstva ACO 11+ viz B.101.2 Situace a B.101.6 Vzorové řezy</t>
  </si>
  <si>
    <t>"skladba 4" 130,0</t>
  </si>
  <si>
    <t>47</t>
  </si>
  <si>
    <t>577155132</t>
  </si>
  <si>
    <t>Asfaltový beton vrstva ložní ACL 16 (ABH) s rozprostřením a zhutněním z modifikovaného asfaltu v pruhu šířky do 3 m, po zhutnění tl. 60 mm</t>
  </si>
  <si>
    <t>-893097324</t>
  </si>
  <si>
    <t xml:space="preserve">Poznámka k souboru cen:
1. ČSN EN 13108-1 připouští pro ACL 16 pouze tl. 50 až 70 mm. </t>
  </si>
  <si>
    <t>Konstrukční vrstva ACL 16+ viz B.101.2 Situace a B.101.6 Vzorové řezy</t>
  </si>
  <si>
    <t>48</t>
  </si>
  <si>
    <t>591111111</t>
  </si>
  <si>
    <t>Kladení dlažby z kostek s provedením lože do tl. 50 mm, s vyplněním spár, s dvojím beraněním a se smetením přebytečného materiálu na krajnici velkých z kamene, do lože z kameniva těženého</t>
  </si>
  <si>
    <t>-2134616622</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</si>
  <si>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</si>
  <si>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Kroužková dlažba ze středních kostek z žuly nebo čediče v závislosti na konkrétní ploše. Spárováno MC 25 XF4.</t>
  </si>
  <si>
    <t>"skladba 1a, stávající čedičová dlažba" 45,0+495,5+182,5+166,0+239,0+40,0+16,5+7,0+138,0+66,5+72,0+7,5</t>
  </si>
  <si>
    <t>"skladba 2, nová žulová dlažba" 262,0+246,0+78,0+160,0+37,0+49,0+221,0</t>
  </si>
  <si>
    <t>"skladba 2a, stávající čedičová dlažba, pro vodorovné dopravní značení použít žulu" 48,5+118,0+28,5+23,0+12,5+61,0+12,0+101,0+12,0+6,0+28,0+28,5+118,0</t>
  </si>
  <si>
    <t>"místo pro přecházení u muzea" 16*0,63</t>
  </si>
  <si>
    <t>"nehmatný kontrastní pás u autobusové zastávky"  5,50</t>
  </si>
  <si>
    <t>49</t>
  </si>
  <si>
    <t>583801590</t>
  </si>
  <si>
    <t>kostka dlažební velká, žula velikost 15/17 třída II šedá</t>
  </si>
  <si>
    <t>1308545965</t>
  </si>
  <si>
    <t>1t = cca 3m2</t>
  </si>
  <si>
    <t>"skladba 2, nová žulová dlažba" (262,0+246,0+78,0+160,0+37,0+49,0+221,0)/3</t>
  </si>
  <si>
    <t>Skladba 1a + 2a se vyskládá z materiálu vyzískaného ze stávajícího krytu.</t>
  </si>
  <si>
    <t>"skladba 2a - vodorovné dopravní značení označení míst pro vozíčkáře" 4*1,5/3</t>
  </si>
  <si>
    <t>50</t>
  </si>
  <si>
    <t>583800175</t>
  </si>
  <si>
    <t>kostka dlažební, mramor velikost 15/17 cm</t>
  </si>
  <si>
    <t>383866605</t>
  </si>
  <si>
    <t>16*0,63+5,50</t>
  </si>
  <si>
    <t>51</t>
  </si>
  <si>
    <t>591141111</t>
  </si>
  <si>
    <t>Kladení dlažby z kostek s provedením lože do tl. 50 mm, s vyplněním spár, s dvojím beraněním a se smetením přebytečného materiálu na krajnici velkých z kamene, do lože z cementové malty</t>
  </si>
  <si>
    <t>-1990166239</t>
  </si>
  <si>
    <t>Řádková dlažba zálivu zastávky ze středních kostek odpovídající zálivu na protější straně. Žulové kostky s vodorovným dopravním značením čedičem.</t>
  </si>
  <si>
    <t>viz B.101.2 Situace a B.101.6 Vzorové řezy. Lože a spárováno MC 25 XF4.</t>
  </si>
  <si>
    <t>"skladba 3 včetně vodící dvoulinky" 126,0</t>
  </si>
  <si>
    <t>52</t>
  </si>
  <si>
    <t>-1843089816</t>
  </si>
  <si>
    <t>126,0/3</t>
  </si>
  <si>
    <t>čedičové kostky pro vodorovné dopravní značení z místních zdrojů</t>
  </si>
  <si>
    <t>53</t>
  </si>
  <si>
    <t>591412111</t>
  </si>
  <si>
    <t>Kladení dlažby z mozaiky komunikací pro pěší s vyplněním spár, s dvojím beraněním a se smetením přebytečného materiálu na vzdálenost do 3 m dvoubarevné a vícebarevné, s ložem tl. do 40 mm z kameniva</t>
  </si>
  <si>
    <t>-1954598559</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</si>
  <si>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</si>
  <si>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Kroužková dlažba z mozaiky v kombinaci žuly a čediče 50%/50%. Spárováno MC 25 XF4.</t>
  </si>
  <si>
    <t>54</t>
  </si>
  <si>
    <t>583800100</t>
  </si>
  <si>
    <t>mozaika dlažební, žula 4/6 cm šedá</t>
  </si>
  <si>
    <t>-10059686</t>
  </si>
  <si>
    <t>1t = cca 9 m2</t>
  </si>
  <si>
    <t>1283,0/2/9</t>
  </si>
  <si>
    <t>55</t>
  </si>
  <si>
    <t>583800110</t>
  </si>
  <si>
    <t>mozaika dlažební,čedič 4/6 cm</t>
  </si>
  <si>
    <t>212827801</t>
  </si>
  <si>
    <t>56</t>
  </si>
  <si>
    <t>596841123</t>
  </si>
  <si>
    <t>Kladení dlažby z betonových nebo kameninových dlaždic komunikací pro pěší s vyplněním spár a se smetením přebytečného materiálu na vzdálenost do 3 m s ložem z cementové malty tl. do 30 mm velikosti dlaždic do 0,09 m2 (bez zámku), pro plochy přes 300 m2</t>
  </si>
  <si>
    <t>-890467938</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</si>
  <si>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</si>
  <si>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Reliéfní dlažba viz B.101.3 Situace obrub a reliéfní dlažby</t>
  </si>
  <si>
    <t>inženýrský kámen, varovné a signální pásy</t>
  </si>
  <si>
    <t>6,63+3,83+2,40+3,0+3,0+2,65+2,84+7,42+11,13+5,82</t>
  </si>
  <si>
    <t>umělá vodící linie</t>
  </si>
  <si>
    <t>30,00</t>
  </si>
  <si>
    <t>57</t>
  </si>
  <si>
    <t>5924531301</t>
  </si>
  <si>
    <t>dlažba inženýrský kámen 20x20x6 cm přírodní</t>
  </si>
  <si>
    <t>-2117702037</t>
  </si>
  <si>
    <t xml:space="preserve"> dlaždice 200/200/60mm odpovídá požadavkům technického návodu TN TZÚS 12.03.04</t>
  </si>
  <si>
    <t>48,72*1,01 'Přepočtené koeficientem množství</t>
  </si>
  <si>
    <t>58</t>
  </si>
  <si>
    <t>5924531702</t>
  </si>
  <si>
    <t>dlažba umělá vodící linie  tl. 70mm</t>
  </si>
  <si>
    <t>-108809602</t>
  </si>
  <si>
    <t xml:space="preserve"> dlaždice 95/200/70mm s vodící linií tvaru sinusovky odpovídají požadavkům technického návodu TN TZÚS 12.03.06 </t>
  </si>
  <si>
    <t>30*1,01 'Přepočtené koeficientem množství</t>
  </si>
  <si>
    <t>Trubní vedení</t>
  </si>
  <si>
    <t>59</t>
  </si>
  <si>
    <t>895941111</t>
  </si>
  <si>
    <t>Zřízení vpusti kanalizační uliční z betonových dílců typ UV-50 normální</t>
  </si>
  <si>
    <t>kus</t>
  </si>
  <si>
    <t>-245906863</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</si>
  <si>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</si>
  <si>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Uliční vpusti viz B.101.2 Situace a B.101.7 Detaily</t>
  </si>
  <si>
    <t>60</t>
  </si>
  <si>
    <t>592238520</t>
  </si>
  <si>
    <t>dno betonové pro uliční vpusť s kalovou prohlubní 45x30x5 cm</t>
  </si>
  <si>
    <t>265891752</t>
  </si>
  <si>
    <t>61</t>
  </si>
  <si>
    <t>592238540</t>
  </si>
  <si>
    <t>skruž betonová pro uliční vpusť s výtokovým otvorem PVC, 45x35x5 cm</t>
  </si>
  <si>
    <t>151049305</t>
  </si>
  <si>
    <t>62</t>
  </si>
  <si>
    <t>592238560</t>
  </si>
  <si>
    <t>skruž betonová pro uliční vpusť horní 45x19,5x5 cm</t>
  </si>
  <si>
    <t>-563378984</t>
  </si>
  <si>
    <t>63</t>
  </si>
  <si>
    <t>592238640</t>
  </si>
  <si>
    <t>prstenec betonový pro uliční vpusť vyrovnávací 39 x 6 x 13 cm</t>
  </si>
  <si>
    <t>374824933</t>
  </si>
  <si>
    <t>64</t>
  </si>
  <si>
    <t>8959R1</t>
  </si>
  <si>
    <t>Čištění uličních vpustí</t>
  </si>
  <si>
    <t>-1684088480</t>
  </si>
  <si>
    <t>Čištění vpusti u schodiště</t>
  </si>
  <si>
    <t>65</t>
  </si>
  <si>
    <t>8959R2</t>
  </si>
  <si>
    <t>Vybourání uličních vpustí kompletních</t>
  </si>
  <si>
    <t>1169920615</t>
  </si>
  <si>
    <t>Bourání nahrazované vpusti</t>
  </si>
  <si>
    <t>66</t>
  </si>
  <si>
    <t>899202111</t>
  </si>
  <si>
    <t>Osazení mříží litinových včetně rámů a košů na bahno hmotnosti jednotlivě přes 50 do 100 kg</t>
  </si>
  <si>
    <t>-1031129234</t>
  </si>
  <si>
    <t xml:space="preserve">Poznámka k souboru cen:
1. V cenách nejsou započteny náklady na dodání mříží, rámů a košů na bahno; tyto náklady se oceňují ve specifikaci. </t>
  </si>
  <si>
    <t>67</t>
  </si>
  <si>
    <t>592238780</t>
  </si>
  <si>
    <t>mříž vtoková pro uliční vpusti 500/500 mm</t>
  </si>
  <si>
    <t>-37673453</t>
  </si>
  <si>
    <t>68</t>
  </si>
  <si>
    <t>592238760</t>
  </si>
  <si>
    <t>rám zabetonovaný pro uliční vpusti 500/500 mm</t>
  </si>
  <si>
    <t>699894175</t>
  </si>
  <si>
    <t>69</t>
  </si>
  <si>
    <t>592238750</t>
  </si>
  <si>
    <t>koš nízký pro uliční vpusti, žárově zinkovaný plech,pro rám 500/500</t>
  </si>
  <si>
    <t>133079768</t>
  </si>
  <si>
    <t xml:space="preserve"> Ostatní konstrukce a práce, bourání</t>
  </si>
  <si>
    <t>70</t>
  </si>
  <si>
    <t>912111112</t>
  </si>
  <si>
    <t>Montáž zábrany parkovací tvaru sloupku do výšky 800 mm se zabetonovanou patkou</t>
  </si>
  <si>
    <t>-220706078</t>
  </si>
  <si>
    <t xml:space="preserve">Poznámka k souboru cen:
1. V cenách jsou započteny i náklady na: a) montáž sloupku včetně upevňovacího materiálu, b) vykopání jamky a zabetonování u cen -1111, -1112, c) upevňovací patky včetně betonu a upevňovacího materiálu u ceny -1112. 2. V cenách nejsou započteny náklady na dodání zábrany, tyto se oceňují ve specifikaci. </t>
  </si>
  <si>
    <t>Sloupky v parkovišti viz B.101.2 Situace a B.101.7 Detaily</t>
  </si>
  <si>
    <t>91</t>
  </si>
  <si>
    <t>71</t>
  </si>
  <si>
    <t>749101620R</t>
  </si>
  <si>
    <t>sloupek litinový odnímatelný v. 0,8 m</t>
  </si>
  <si>
    <t>-221623000</t>
  </si>
  <si>
    <t>72</t>
  </si>
  <si>
    <t>914111111</t>
  </si>
  <si>
    <t>Montáž svislé dopravní značky základní velikosti do 1 m2 objímkami na sloupky nebo konzoly</t>
  </si>
  <si>
    <t>1193443041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</si>
  <si>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</si>
  <si>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Značky viz B.101.2 Situace</t>
  </si>
  <si>
    <t>"přesun stávající značky označující okružní křižovatku" 2</t>
  </si>
  <si>
    <t>73</t>
  </si>
  <si>
    <t>404440040</t>
  </si>
  <si>
    <t>značka dopravní svislá reflexní výstražná AL 3M A1 - A30, P1,P4 700 mm</t>
  </si>
  <si>
    <t>-1731008547</t>
  </si>
  <si>
    <t>74</t>
  </si>
  <si>
    <t>404442040</t>
  </si>
  <si>
    <t>značka dopravní svislá reflexní zákazová C AL- 3M 500 mm</t>
  </si>
  <si>
    <t>719775205</t>
  </si>
  <si>
    <t>75</t>
  </si>
  <si>
    <t>404442580</t>
  </si>
  <si>
    <t>značka dopravní svislá reflexní AL- 3M 500 x 700 mm</t>
  </si>
  <si>
    <t>-305034184</t>
  </si>
  <si>
    <t>76</t>
  </si>
  <si>
    <t>914111121</t>
  </si>
  <si>
    <t>Montáž svislé dopravní značky základní velikosti do 2 m2 objímkami na sloupky nebo konzoly</t>
  </si>
  <si>
    <t>-2109199101</t>
  </si>
  <si>
    <t>IP 27a + IP 27b</t>
  </si>
  <si>
    <t>77</t>
  </si>
  <si>
    <t>404442720</t>
  </si>
  <si>
    <t>značka svislá reflexní AL- 3M 1000 x 1500 mm</t>
  </si>
  <si>
    <t>2053732186</t>
  </si>
  <si>
    <t>78</t>
  </si>
  <si>
    <t>914511112</t>
  </si>
  <si>
    <t>Montáž sloupku dopravních značek délky do 3,5 m do hliníkové patky</t>
  </si>
  <si>
    <t>218914469</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</si>
  <si>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</si>
  <si>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"IP 27a + IP 27b 2 sloupky" 4*2</t>
  </si>
  <si>
    <t>"přesun stávající značky označující okružní křižovatku" 1</t>
  </si>
  <si>
    <t>79</t>
  </si>
  <si>
    <t>404452350</t>
  </si>
  <si>
    <t>sloupek Al 60 - 350</t>
  </si>
  <si>
    <t>-2140174372</t>
  </si>
  <si>
    <t>80</t>
  </si>
  <si>
    <t>404452400</t>
  </si>
  <si>
    <t>patka hliníková pro sloupek D 60 mm</t>
  </si>
  <si>
    <t>256055762</t>
  </si>
  <si>
    <t>81</t>
  </si>
  <si>
    <t>404452530</t>
  </si>
  <si>
    <t>víčko plastové na sloupek 60</t>
  </si>
  <si>
    <t>308683413</t>
  </si>
  <si>
    <t>82</t>
  </si>
  <si>
    <t>404452560</t>
  </si>
  <si>
    <t>upínací svorka na sloupek D 60 mm</t>
  </si>
  <si>
    <t>905710686</t>
  </si>
  <si>
    <t>83</t>
  </si>
  <si>
    <t>915131112</t>
  </si>
  <si>
    <t>Vodorovné dopravní značení stříkané barvou přechody pro chodce, šipky, symboly bílé retroreflexní</t>
  </si>
  <si>
    <t>-805871</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</si>
  <si>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</si>
  <si>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Značení viz B.101.2 Situace</t>
  </si>
  <si>
    <t>"přechody pro chodce" 12,0+11,0</t>
  </si>
  <si>
    <t>84</t>
  </si>
  <si>
    <t>915621111</t>
  </si>
  <si>
    <t>Předznačení pro vodorovné značení stříkané barvou nebo prováděné z nátěrových hmot plošné šipky, symboly, nápisy</t>
  </si>
  <si>
    <t>-510531378</t>
  </si>
  <si>
    <t xml:space="preserve">Poznámka k souboru cen:
1. Množství měrných jednotek se určuje: a) pro cenu -1111 v m délky dělicí čáry nebo vodícího proužku (včetně mezer), b) pro cenu -1112 v m2 natírané nebo stříkané plochy. </t>
  </si>
  <si>
    <t>85</t>
  </si>
  <si>
    <t>916241213</t>
  </si>
  <si>
    <t>Osazení obrubníku kamenného se zřízením lože, s vyplněním a zatřením spár cementovou maltou stojatého s boční opěrou z betonu prostého tř. C 12/15, do lože z betonu prostého téže značky</t>
  </si>
  <si>
    <t>-1669024320</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</si>
  <si>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</si>
  <si>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Obruby viz B.101.2 situace a B.101.6 vzorové řezy</t>
  </si>
  <si>
    <t>"OP4" 25,80+48,70+55,43</t>
  </si>
  <si>
    <t>"v nástupní ploše zastávky" 18,30</t>
  </si>
  <si>
    <t>"OP6 -díl1" 60,66+29,85+26,30+7,97+7,97+32,52+29,64+30,86+10*4,5+11,30+7,23+13,51+12,30+7,23+13,51+8,33+10,54+12,15+51,21+24,11+25,37+26,5</t>
  </si>
  <si>
    <t>"OP6 -díl2" 27,03+11,49+5,86+1,86+10,50+40,45+25,5+9*4,5+7,97*5+2,81+2,90+7,97*5+9,43+2,98+10*4,5+29,65+30,85+10,50+1,86+11,47+23,37+14,40</t>
  </si>
  <si>
    <t>"OP6 -díl3" 13,24+15,35+18,38+21,89+18,17+7,97+35,45+21,09+32,60+77,81+7,97+14,81+7,23+13,51+13,47+11,76+13,57+23,02+5*4,5+48,0+6,50</t>
  </si>
  <si>
    <t>"OP 3 podél reliéfní dlažby" (4,15+2,54+1,50+42,30+1,94+4,85+2,51+1,40+5,57)/0,25</t>
  </si>
  <si>
    <t>86</t>
  </si>
  <si>
    <t>583803730</t>
  </si>
  <si>
    <t>obrubník kamenný přímý, žula, 15x25</t>
  </si>
  <si>
    <t>1562485845</t>
  </si>
  <si>
    <t>87</t>
  </si>
  <si>
    <t>583803330</t>
  </si>
  <si>
    <t>obrubník kamenný přímý, žula, 25x20</t>
  </si>
  <si>
    <t>1943819078</t>
  </si>
  <si>
    <t>88</t>
  </si>
  <si>
    <t>583803430</t>
  </si>
  <si>
    <t>obrubník kamenný přímý, žula, 20x25</t>
  </si>
  <si>
    <t>-1823655060</t>
  </si>
  <si>
    <t>89</t>
  </si>
  <si>
    <t>583803440R</t>
  </si>
  <si>
    <t>obrubník kamenný přímý, zastávkový</t>
  </si>
  <si>
    <t>-518711493</t>
  </si>
  <si>
    <t>90</t>
  </si>
  <si>
    <t>919726122</t>
  </si>
  <si>
    <t>Geotextilie netkaná pro ochranu, separaci nebo filtraci měrná hmotnost přes 200 do 300 g/m2</t>
  </si>
  <si>
    <t>546036515</t>
  </si>
  <si>
    <t xml:space="preserve">Poznámka k souboru cen:
1. V cenách jsou započteny i náklady na položení a dodání geotextilie včetně přesahů. </t>
  </si>
  <si>
    <t>919732211</t>
  </si>
  <si>
    <t>Styčná pracovní spára při napojení nového živičného povrchu na stávající se zalitím za tepla modifikovanou asfaltovou hmotou s posypem vápenným hydrátem šířky do 15 mm, hloubky do 25 mm včetně prořezání spáry</t>
  </si>
  <si>
    <t>1799932861</t>
  </si>
  <si>
    <t xml:space="preserve">Poznámka k souboru cen:
1. V cenách jsou započteny i náklady na vyčištění spár, na impregnaci a zalití spár včetně dodání hmot. </t>
  </si>
  <si>
    <t>Řezaná a zalitá spára ve styku nového a starého asfaltového krytu viz B.101.2 Situace</t>
  </si>
  <si>
    <t>133,0</t>
  </si>
  <si>
    <t>92</t>
  </si>
  <si>
    <t>935932321</t>
  </si>
  <si>
    <t>Odvodňovací plastový žlab pro třídu zatížení C 250 vnitřní šířky 150 mm s krycím roštem můstkovým z litiny</t>
  </si>
  <si>
    <t>-396833298</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</si>
  <si>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</si>
  <si>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Odvodňovací žlab viz B.101.2 Situace, B.101.6 Vzorové řezy a B.101.7 Detaily</t>
  </si>
  <si>
    <t>18,5+43,5+19,5+31,5+64,0</t>
  </si>
  <si>
    <t>93</t>
  </si>
  <si>
    <t>935932614</t>
  </si>
  <si>
    <t>Odvodňovací plastový žlab vpusť s kalovým košem pro žlab vnitřní šířky 150 mm</t>
  </si>
  <si>
    <t>71500765</t>
  </si>
  <si>
    <t>94</t>
  </si>
  <si>
    <t>962052211</t>
  </si>
  <si>
    <t>Bourání zdiva železobetonového nadzákladového, objemu přes 1 m3</t>
  </si>
  <si>
    <t>-590244327</t>
  </si>
  <si>
    <t xml:space="preserve">Poznámka k souboru cen:
1. Bourání pilířů o průřezu přes 0,36 m2 se oceňuje cenami - 2210 a -2211 jako bourání zdiva nadzákladového železobetonového. </t>
  </si>
  <si>
    <t>Opěrné zdi v zeleni u školy</t>
  </si>
  <si>
    <t>14,40*0,30*1,20</t>
  </si>
  <si>
    <t>95</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</si>
  <si>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</si>
  <si>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</si>
  <si>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-1543730341</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</si>
  <si>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</si>
  <si>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Rozebrání šikmé části zábradlí u stávajícího vjezdu.</t>
  </si>
  <si>
    <t>96</t>
  </si>
  <si>
    <t>966006132</t>
  </si>
  <si>
    <t>Odstranění dopravních nebo orientačních značek se sloupkem s uložením hmot na vzdálenost do 20 m nebo s naložením na dopravní prostředek, se zásypem jam a jeho zhutněním s betonovou patkou</t>
  </si>
  <si>
    <t>-1011688211</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</si>
  <si>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</si>
  <si>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Stávající značky</t>
  </si>
  <si>
    <t>97</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</si>
  <si>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</si>
  <si>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</si>
  <si>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2013014889</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</si>
  <si>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</si>
  <si>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Očištění kostek vytěžených z původního krytu, odstranění pozůstatků asfaltu, měřeno softvarem</t>
  </si>
  <si>
    <t>997</t>
  </si>
  <si>
    <t xml:space="preserve"> Přesun sutě</t>
  </si>
  <si>
    <t>98</t>
  </si>
  <si>
    <t>997221551</t>
  </si>
  <si>
    <t>Vodorovná doprava suti bez naložení, ale se složením a s hrubým urovnáním ze sypkých materiálů, na vzdálenost do 1 km</t>
  </si>
  <si>
    <t>-2024270262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</si>
  <si>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</si>
  <si>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přesun suti na řízenou skládku</t>
  </si>
  <si>
    <t>"kačírek" 7,380</t>
  </si>
  <si>
    <t>"zásyp kolem obrub" 25,500</t>
  </si>
  <si>
    <t>"podklad z kameniva" 28,600+33,512+771,707+2814,459</t>
  </si>
  <si>
    <t>"asfaltový podklad" 28,600</t>
  </si>
  <si>
    <t>"frézované" 33,28</t>
  </si>
  <si>
    <t>"opěrné zdi u školy" 12,442</t>
  </si>
  <si>
    <t>99</t>
  </si>
  <si>
    <t>997221559</t>
  </si>
  <si>
    <t>Vodorovná doprava suti bez naložení, ale se složením a s hrubým urovnáním Příplatek k ceně za každý další i započatý 1 km přes 1 km</t>
  </si>
  <si>
    <t>1435126403</t>
  </si>
  <si>
    <t>Přesun na skládku zvolenou dodavatelem, předpoklad 15 km</t>
  </si>
  <si>
    <t>3755,480*14</t>
  </si>
  <si>
    <t>100</t>
  </si>
  <si>
    <t>997221561</t>
  </si>
  <si>
    <t>Vodorovná doprava suti bez naložení, ale se složením a s hrubým urovnáním z kusových materiálů, na vzdálenost do 1 km</t>
  </si>
  <si>
    <t>52016365</t>
  </si>
  <si>
    <t>Přesun na skládku obce případně na deponii pro zpětné využití</t>
  </si>
  <si>
    <t>"dlažba" 17,045+1662,454+176,880</t>
  </si>
  <si>
    <t>"obruby" 72,632</t>
  </si>
  <si>
    <t>101</t>
  </si>
  <si>
    <t>997221569</t>
  </si>
  <si>
    <t>-1278325175</t>
  </si>
  <si>
    <t>Přesun na skládku obce případně na deponii pro zpětné využití, předpoklad 5 km</t>
  </si>
  <si>
    <t>1929,011*4</t>
  </si>
  <si>
    <t>102</t>
  </si>
  <si>
    <t>997221825</t>
  </si>
  <si>
    <t>Poplatek za uložení stavebního odpadu na skládce (skládkovné) železobetonového</t>
  </si>
  <si>
    <t>1681209866</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</si>
  <si>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</si>
  <si>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103</t>
  </si>
  <si>
    <t>997221845</t>
  </si>
  <si>
    <t>Poplatek za uložení stavebního odpadu na skládce (skládkovné) z asfaltových povrchů</t>
  </si>
  <si>
    <t>-403473871</t>
  </si>
  <si>
    <t>104</t>
  </si>
  <si>
    <t>997221855</t>
  </si>
  <si>
    <t>Poplatek za uložení stavebního odpadu na skládce (skládkovné) z kameniva</t>
  </si>
  <si>
    <t>-318912387</t>
  </si>
  <si>
    <t>998</t>
  </si>
  <si>
    <t xml:space="preserve"> Přesun hmot</t>
  </si>
  <si>
    <t>105</t>
  </si>
  <si>
    <t>998223011</t>
  </si>
  <si>
    <t>Přesun hmot pro pozemní komunikace s krytem dlážděným dopravní vzdálenost do 200 m jakékoliv délky objektu</t>
  </si>
  <si>
    <t>1526606456</t>
  </si>
  <si>
    <t>IO 301 - Vodovod</t>
  </si>
  <si>
    <t>Město Nový Bor Náměstí Míru 1, 473 01 Nový Bor</t>
  </si>
  <si>
    <t>HSV - Práce a dodávky HSV</t>
  </si>
  <si>
    <t xml:space="preserve">    1 - Zemní práce</t>
  </si>
  <si>
    <t xml:space="preserve">    11 - Zemní práce - přípravné a přidružené práce</t>
  </si>
  <si>
    <t xml:space="preserve">    4 - Vodorovné konstrukce</t>
  </si>
  <si>
    <t xml:space="preserve">    997 - Přesun sutě</t>
  </si>
  <si>
    <t xml:space="preserve">    998 - Přesun hmot</t>
  </si>
  <si>
    <t>Práce a dodávky HSV</t>
  </si>
  <si>
    <t>Zemní práce</t>
  </si>
  <si>
    <t>130001101</t>
  </si>
  <si>
    <t>Příplatek k cenám hloubených vykopávek za ztížení vykopávky v blízkosti podzemního vedení nebo výbušnin pro jakoukoliv třídu horniny</t>
  </si>
  <si>
    <t>-2057348734</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</si>
  <si>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</si>
  <si>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0,90*1,16*1,66+0,90*1,16*1,25*2+0,90*1,05*1,02+0,90*1,25*1,01+0,90*1,20*1,01</t>
  </si>
  <si>
    <t>0,90*1,16*0,99+0,90*1,15*0,99+0,90*1,16*1,00+0,90*1,16*1,00</t>
  </si>
  <si>
    <t>"viz.přílohy PD: B.301.1 až B.301.4</t>
  </si>
  <si>
    <t>132201201</t>
  </si>
  <si>
    <t>Hloubení zapažených i nezapažených rýh šířky přes 600 do 2 000 mm s urovnáním dna do předepsaného profilu a spádu v hornině tř. 3 do 100 m3</t>
  </si>
  <si>
    <t>1289186457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</si>
  <si>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</si>
  <si>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(31,90-0,50)*(1,40+1,03)/2*0,90+21,80*(1,03+1,01)/2*0,90</t>
  </si>
  <si>
    <t>5,10*(1,01+0,97)/2*0,90+(6,60-0,50)*(0,97+1,00)/2*0,90</t>
  </si>
  <si>
    <t>132201209</t>
  </si>
  <si>
    <t>Hloubení zapažených i nezapažených rýh šířky přes 600 do 2 000 mm s urovnáním dna do předepsaného profilu a spádu v hornině tř. 3 Příplatek k cenám za lepivost horniny tř. 3</t>
  </si>
  <si>
    <t>106778248</t>
  </si>
  <si>
    <t>64,300*0,50           "viz. položka 132201201</t>
  </si>
  <si>
    <t>132212202</t>
  </si>
  <si>
    <t>Hloubení zapažených i nezapažených rýh šířky přes 600 do 2 000 mm ručním nebo pneumatickým nářadím s urovnáním dna do předepsaného profilu a spádu v horninách tř. 3 nesoudržných</t>
  </si>
  <si>
    <t>1011437844</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</si>
  <si>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</si>
  <si>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0,50*1,40*0,90+0,50*1,00*0,90</t>
  </si>
  <si>
    <t>132212209</t>
  </si>
  <si>
    <t>Hloubení zapažených i nezapažených rýh šířky přes 600 do 2 000 mm ručním nebo pneumatickým nářadím s urovnáním dna do předepsaného profilu a spádu v horninách tř. 3 Příplatek k cenám za lepivost horniny tř. 3</t>
  </si>
  <si>
    <t>-301019223</t>
  </si>
  <si>
    <t>1,080*0,50           "viz. položka 132212202</t>
  </si>
  <si>
    <t>151101101</t>
  </si>
  <si>
    <t>Zřízení pažení a rozepření stěn rýh pro podzemní vedení pro všechny šířky rýhy příložné pro jakoukoliv mezerovitost, hloubky do 2 m</t>
  </si>
  <si>
    <t>748313849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</si>
  <si>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</si>
  <si>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31,90*(1,78+1,41)/2*0,90+21,80*(1,41+1,39)/2*0,90</t>
  </si>
  <si>
    <t>5,10*(1,39+1,35)/2*0,90+6,60*(1,35+1,38)/2*0,90</t>
  </si>
  <si>
    <t>151101111</t>
  </si>
  <si>
    <t>Odstranění pažení a rozepření stěn rýh pro podzemní vedení s uložením materiálu na vzdálenost do 3 m od kraje výkopu příložné, hloubky do 2 m</t>
  </si>
  <si>
    <t>931437111</t>
  </si>
  <si>
    <t>87,656          "viz. položka 151101101</t>
  </si>
  <si>
    <t>161101101</t>
  </si>
  <si>
    <t>Svislé přemístění výkopku bez naložení do dopravní nádoby avšak s vyprázdněním dopravní nádoby na hromadu nebo do dopravního prostředku z horniny tř. 1 až 4, při hloubce výkopu přes 1 do 2,5 m</t>
  </si>
  <si>
    <t>611750179</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</si>
  <si>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</si>
  <si>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64,300+1,080           "viz. položka 132201201 a 132212202</t>
  </si>
  <si>
    <t>162701105</t>
  </si>
  <si>
    <t>Vodorovné přemístění výkopku nebo sypaniny po suchu na obvyklém dopravním prostředku, bez naložení výkopku, avšak se složením bez rozhrnutí z horniny tř. 1 až 4 na vzdálenost přes 9 000 do 10 000 m</t>
  </si>
  <si>
    <t>63437909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</si>
  <si>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</si>
  <si>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</si>
  <si>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-75736919</t>
  </si>
  <si>
    <t>65,380*5</t>
  </si>
  <si>
    <t>612710822</t>
  </si>
  <si>
    <t>65,380             "viz. položka 162701105</t>
  </si>
  <si>
    <t>1839377288</t>
  </si>
  <si>
    <t>65,380*1,90              "viz. položka 162701105</t>
  </si>
  <si>
    <t>635648097</t>
  </si>
  <si>
    <t xml:space="preserve">-65,40*0,90*0,46    </t>
  </si>
  <si>
    <t>-5,886           "viz. položka 451572111</t>
  </si>
  <si>
    <t>583442000</t>
  </si>
  <si>
    <t>štěrkodrť frakce 0-63 třída C</t>
  </si>
  <si>
    <t>1963350907</t>
  </si>
  <si>
    <t>54,694*1,800</t>
  </si>
  <si>
    <t>175151101</t>
  </si>
  <si>
    <t>Obsypání potrubí strojně sypaninou z vhodných hornin tř. 1 až 4 nebo materiálem připraveným podél výkopu ve vzdálenosti do 3 m od jeho kraje, pro jakoukoliv hloubku výkopu a míru zhutnění bez prohození sypaniny</t>
  </si>
  <si>
    <t>1434037789</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</si>
  <si>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</si>
  <si>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65,40*(0,90*0,46-3,14*0,08*0,08)      "viz.přílohy PD: B.301.1 až B.301.4</t>
  </si>
  <si>
    <t>583373440</t>
  </si>
  <si>
    <t>štěrkopísek frakce 0-32</t>
  </si>
  <si>
    <t>-877879569</t>
  </si>
  <si>
    <t>25,761*1,800</t>
  </si>
  <si>
    <t>Zemní práce - přípravné a přidružené práce</t>
  </si>
  <si>
    <t>-241179071</t>
  </si>
  <si>
    <t>65,40*0,90     "viz.přílohy PD: B.301.1 až B.301.4</t>
  </si>
  <si>
    <t>113107166</t>
  </si>
  <si>
    <t>Odstranění podkladů nebo krytů s přemístěním hmot na skládku na vzdálenost do 20 m nebo s naložením na dopravní prostředek v ploše jednotlivě přes 50 m2 do 200 m2 z kameniva hrubého drceného se štětem, o tl. vrstvy přes 250 do 450 mm</t>
  </si>
  <si>
    <t>-892140668</t>
  </si>
  <si>
    <t>58,860            "viz. položka 113107161</t>
  </si>
  <si>
    <t>Vodorovné konstrukce</t>
  </si>
  <si>
    <t>451572111</t>
  </si>
  <si>
    <t>Lože pod potrubí, stoky a drobné objekty v otevřeném výkopu z kameniva drobného těženého 0 až 4 mm</t>
  </si>
  <si>
    <t>-340325879</t>
  </si>
  <si>
    <t xml:space="preserve">Poznámka k souboru cen:
1. Ceny -1111 a -1192 lze použít i pro zřízení sběrných vrstev nad drenážními trubkami. 2. V cenách -5111 a -1192 jsou započteny i náklady na prohození výkopku získaného při zemních pracích. </t>
  </si>
  <si>
    <t>65,40*0,90*0,10      "viz.přílohy PD: B.301.1 až B.301.4</t>
  </si>
  <si>
    <t>871321221</t>
  </si>
  <si>
    <t>Montáž vodovodního potrubí z plastů v otevřeném výkopu z polyetylenu PE 100 svařovaných elektrotvarovkou SDR 17/PN10 D 160 x 9,5 mm</t>
  </si>
  <si>
    <t>-1537223830</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</si>
  <si>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</si>
  <si>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65,40      "viz.přílohy PD: B.301.1 až B.301.5</t>
  </si>
  <si>
    <t>286135791X01</t>
  </si>
  <si>
    <t>potrubí z vysokohustotního polyetylenu PEHD 100 RC, SDR 17, d 160x9,5 mm, PAS 1075 – typ 2</t>
  </si>
  <si>
    <t>-792146320</t>
  </si>
  <si>
    <t>64,50*1,015</t>
  </si>
  <si>
    <t>877321110</t>
  </si>
  <si>
    <t>Montáž tvarovek na vodovodním plastovém potrubí z polyetylenu PE 100 elektrotvarovek SDR 11/PN16 kolen 22 st. nebo 45 st. d 160</t>
  </si>
  <si>
    <t>942785320</t>
  </si>
  <si>
    <t xml:space="preserve">Poznámka k souboru cen:
1. V cenách montáže tvarovek nejsou započteny náklady na dodání tvarovek. Tyto náklady se oceňují ve specifikaci. </t>
  </si>
  <si>
    <t>2      "viz.přílohy PD: B.301.1 až B.301.5</t>
  </si>
  <si>
    <t>286148561X02</t>
  </si>
  <si>
    <t>koleno 45°, z vysokohustotního polyetylenu PEHD 100 RC, SDR 17, d 160x9,5 mm, PAS 1075 – typ 2 d 160 mm</t>
  </si>
  <si>
    <t>-1510356146</t>
  </si>
  <si>
    <t>879321121X05</t>
  </si>
  <si>
    <t>Odpojení starého potrubí a napojení nového potrubí na stávající potrubí</t>
  </si>
  <si>
    <t>580725318</t>
  </si>
  <si>
    <t>891311112</t>
  </si>
  <si>
    <t>Montáž vodovodních armatur na potrubí šoupátek nebo klapek uzavíracích v otevřeném výkopu nebo v šachtách s osazením zemní soupravy (bez poklopů) DN 150</t>
  </si>
  <si>
    <t>-1511529766</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</si>
  <si>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</si>
  <si>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422211530</t>
  </si>
  <si>
    <t>sekční šoupátko s PE vevařovacími konci, voda PN10 DN 150/160 PE 100 tvárná litina</t>
  </si>
  <si>
    <t>-922107492</t>
  </si>
  <si>
    <t>422211531X03</t>
  </si>
  <si>
    <t>sekční šoupátko s přírubou a PE vevařovacím koncem, voda PN10 DN 150/160 PE 100 tvárná litina</t>
  </si>
  <si>
    <t>-363176187</t>
  </si>
  <si>
    <t>422910851X04</t>
  </si>
  <si>
    <t>souprava zemní pro šoupátka DN 100-150 mm teleskopická</t>
  </si>
  <si>
    <t>1953902022</t>
  </si>
  <si>
    <t>892351111</t>
  </si>
  <si>
    <t>Tlakové zkoušky vodou na potrubí DN 150 nebo 200</t>
  </si>
  <si>
    <t>229600192</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</si>
  <si>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</si>
  <si>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892353122</t>
  </si>
  <si>
    <t>Proplach a dezinfekce vodovodního potrubí DN 150 nebo 200</t>
  </si>
  <si>
    <t>1304220379</t>
  </si>
  <si>
    <t xml:space="preserve">Poznámka k souboru cen:
1. V cenách jsou započteny náklady na napuštění a vypuštění vody, dodání vody a dezinfekčního prostředku. </t>
  </si>
  <si>
    <t>899401112</t>
  </si>
  <si>
    <t>Osazení poklopů litinových šoupátkových</t>
  </si>
  <si>
    <t>2069751805</t>
  </si>
  <si>
    <t xml:space="preserve">Poznámka k souboru cen:
1. V cenách osazení poklopů jsou započteny i náklady na jejich podezdění. 2. V cenách nejsou započteny náklady na dodání poklopů; tyto se oceňují ve specifikaci. Ztratné se nestanoví. </t>
  </si>
  <si>
    <t>422913520</t>
  </si>
  <si>
    <t>poklop litinový šoupátkový</t>
  </si>
  <si>
    <t>428395585</t>
  </si>
  <si>
    <t>899721112</t>
  </si>
  <si>
    <t xml:space="preserve">Signalizační vodič na potrubí PVC DN nad 150 mm CYKY 4 mm2 </t>
  </si>
  <si>
    <t>1993537762</t>
  </si>
  <si>
    <t>899722113</t>
  </si>
  <si>
    <t xml:space="preserve">Krytí potrubí z plastů výstražnou fólií z PVC (bílé barvy s nápisem VODA) </t>
  </si>
  <si>
    <t>-960011632</t>
  </si>
  <si>
    <t>Přesun sutě</t>
  </si>
  <si>
    <t>-1198581432</t>
  </si>
  <si>
    <t>133436568</t>
  </si>
  <si>
    <t>46,499*5</t>
  </si>
  <si>
    <t>997221865X020</t>
  </si>
  <si>
    <t>Poplatek za uložení stavebního odpadu na skládce (skládkovné) stavební suti</t>
  </si>
  <si>
    <t>-893764964</t>
  </si>
  <si>
    <t>Přesun hmot</t>
  </si>
  <si>
    <t>998276101</t>
  </si>
  <si>
    <t>Přesun hmot pro trubní vedení hloubené z trub z plastických hmot nebo sklolaminátových pro vodovody nebo kanalizace v otevřeném výkopu dopravní vzdálenost do 15 m</t>
  </si>
  <si>
    <t>1302537617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</si>
  <si>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</si>
  <si>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IO 302 - Vodovodní přípojka</t>
  </si>
  <si>
    <t>-1229291809</t>
  </si>
  <si>
    <t>0,90*1,05*0,85</t>
  </si>
  <si>
    <t>-154486777</t>
  </si>
  <si>
    <t xml:space="preserve">(10,20-0,60)*0,90*(1,03+0,82)/2+3,95*4,60*2,32      </t>
  </si>
  <si>
    <t>"viz.přílohy PD: B.302.1 až B.302.5</t>
  </si>
  <si>
    <t>1252376757</t>
  </si>
  <si>
    <t>50,146*0,50           "viz. položka 132201201</t>
  </si>
  <si>
    <t>-1175785967</t>
  </si>
  <si>
    <t>(10,20-0,60)*2*(1,41+1,20)/2                      "viz.přílohy PD: B.302.1 až B.302.5</t>
  </si>
  <si>
    <t>151101102</t>
  </si>
  <si>
    <t>Zřízení pažení a rozepření stěn rýh pro podzemní vedení pro všechny šířky rýhy příložné pro jakoukoliv mezerovitost, hloubky do 4 m</t>
  </si>
  <si>
    <t>-902535056</t>
  </si>
  <si>
    <t>2*(4,60+3,05)*2,70      "viz.přílohy PD: B.302.1 až B.302.5</t>
  </si>
  <si>
    <t>1995930433</t>
  </si>
  <si>
    <t>25,056           "viz. položka 151101101</t>
  </si>
  <si>
    <t>151101112</t>
  </si>
  <si>
    <t>Odstranění pažení a rozepření stěn rýh pro podzemní vedení s uložením materiálu na vzdálenost do 3 m od kraje výkopu příložné, hloubky přes 2 do 4 m</t>
  </si>
  <si>
    <t>1413785703</t>
  </si>
  <si>
    <t>41,310      "viz.položka 151101102</t>
  </si>
  <si>
    <t>1846252323</t>
  </si>
  <si>
    <t>(10,20-0,60)*0,90*(1,03+0,82)/2    "viz.přílohy PD: B.302.1 až B.302.5</t>
  </si>
  <si>
    <t>161101102</t>
  </si>
  <si>
    <t>Svislé přemístění výkopku bez naložení do dopravní nádoby avšak s vyprázdněním dopravní nádoby na hromadu nebo do dopravního prostředku z horniny tř. 1 až 4, při hloubce výkopu přes 2,5 do 4 m</t>
  </si>
  <si>
    <t>1603192363</t>
  </si>
  <si>
    <t>3,95*4,60*2,32       "viz.přílohy PD: B.302.1 až B.302.5</t>
  </si>
  <si>
    <t>-545917986</t>
  </si>
  <si>
    <t>50,146              "viz. položka 132201201</t>
  </si>
  <si>
    <t>-1739868361</t>
  </si>
  <si>
    <t>50,146*5</t>
  </si>
  <si>
    <t>658738527</t>
  </si>
  <si>
    <t>1223032359</t>
  </si>
  <si>
    <t>50,146*1,90              "viz. položka 132201201</t>
  </si>
  <si>
    <t>1394961612</t>
  </si>
  <si>
    <t xml:space="preserve">(10,20-0,60)*0,90*(1,41+1,20)/2+3,95*4,60*2,70      </t>
  </si>
  <si>
    <t>-10,20*0,90*0,35</t>
  </si>
  <si>
    <t>-1,265           "viz. položka 451572111</t>
  </si>
  <si>
    <t>-1,538           "viz. položka 451541111</t>
  </si>
  <si>
    <t>-2,394           "viz. položka 452321161</t>
  </si>
  <si>
    <t>-3,40*2,75*2,11-1,00*1,00*0,25</t>
  </si>
  <si>
    <t>-1746847610</t>
  </si>
  <si>
    <t>31,945*1,800</t>
  </si>
  <si>
    <t>-1595862678</t>
  </si>
  <si>
    <t>10,20*(0,90*0,35-3,14*0,025*0,025)      "viz.přílohy PD: B.302.1 až B.302.4</t>
  </si>
  <si>
    <t>-1464083191</t>
  </si>
  <si>
    <t>3,193*2,000</t>
  </si>
  <si>
    <t>113107121</t>
  </si>
  <si>
    <t>Odstranění podkladů nebo krytů s přemístěním hmot na skládku na vzdálenost do 3 m nebo s naložením na dopravní prostředek v ploše jednotlivě do 50 m2 z kameniva hrubého drceného, o tl. vrstvy do 100 mm</t>
  </si>
  <si>
    <t>1895850092</t>
  </si>
  <si>
    <t>(10,20-0,60)*0,90+3,95*4,60      "viz.přílohy PD: B.302.1 až B.302.5</t>
  </si>
  <si>
    <t>113107126</t>
  </si>
  <si>
    <t>Odstranění podkladů nebo krytů s přemístěním hmot na skládku na vzdálenost do 3 m nebo s naložením na dopravní prostředek v ploše jednotlivě do 50 m2 z kameniva hrubého drceného se štětem, o tl. vrstvy přes 250 do 450 mm</t>
  </si>
  <si>
    <t>1652475724</t>
  </si>
  <si>
    <t>26,810            "viz. položka 113107121</t>
  </si>
  <si>
    <t>451541111</t>
  </si>
  <si>
    <t>Lože pod potrubí, stoky a drobné objekty v otevřeném výkopu ze štěrkodrtě 0-63 mm</t>
  </si>
  <si>
    <t>-1084736762</t>
  </si>
  <si>
    <t>3,92*3,27*0,12      "viz.přílohy PD: B.302.1 a B.302.5</t>
  </si>
  <si>
    <t>-1347203690</t>
  </si>
  <si>
    <t>10,20*0,90*0,10+3,74*3,09*0,03      "viz.přílohy PD: B.302.1 až B.302.5</t>
  </si>
  <si>
    <t>452321161</t>
  </si>
  <si>
    <t>Podkladní a zajišťovací konstrukce z betonu železového v otevřeném výkopu desky pod potrubí, stoky a drobné objekty z betonu tř. C 25/30</t>
  </si>
  <si>
    <t>113905006</t>
  </si>
  <si>
    <t>3,80*3,15*0,20      "viz.přílohy PD: B.302.1 a B.302.5</t>
  </si>
  <si>
    <t>452351101</t>
  </si>
  <si>
    <t>Bednění podkladních a zajišťovacích konstrukcí v otevřeném výkopu desek nebo sedlových loží pod potrubí, stoky a drobné objekty</t>
  </si>
  <si>
    <t>-604564873</t>
  </si>
  <si>
    <t>(3,80+3,15)*2*0,20      "viz.přílohy PD: B.302.1 a B.302.5</t>
  </si>
  <si>
    <t>452368211</t>
  </si>
  <si>
    <t>Výztuž podkladních desek, bloků nebo pražců v otevřeném výkopu ze svařovaných sítí typu Kari</t>
  </si>
  <si>
    <t>527168653</t>
  </si>
  <si>
    <t>3,80*3,15*2*0,004335*1,30      "viz.přílohy PD: B.302.1 a B.302.5</t>
  </si>
  <si>
    <t>452387131</t>
  </si>
  <si>
    <t>Podkladní a vyrovnávací konstrukce z betonu vyrovnávací rámy z prostého betonu tř. C 25/30 pod poklopy a mříže, výšky přes 200 mm</t>
  </si>
  <si>
    <t>1004614363</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</si>
  <si>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</si>
  <si>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1     "viz.přílohy PD: B.302.1 a B.302.5</t>
  </si>
  <si>
    <t>871181221X001</t>
  </si>
  <si>
    <t>Montáž vodovodního potrubí z plastů v otevřeném výkopu z polyetylenu PE 100 svařovaných elektrotvarovkou SDR 17/PN16 D 50 x 3 mm</t>
  </si>
  <si>
    <t>-1252285450</t>
  </si>
  <si>
    <t>10,20+0,80      "viz.přílohy PD: B.302.1 až B.302.6</t>
  </si>
  <si>
    <t>286136590</t>
  </si>
  <si>
    <t>potrubí vodovodní z PEHD 100 RC, SDR 17 50 x 3,0 mm</t>
  </si>
  <si>
    <t>-828648015</t>
  </si>
  <si>
    <t>11,000*1,015</t>
  </si>
  <si>
    <t>891192413X003</t>
  </si>
  <si>
    <t>Vodoměrná sestava v armaturní šachtě včetně montáže PŘECHODKA (SPOJKA) SE ZÁVITEM 50/2" PRŮCHOZÍ UZÁVĚR 2" REDUKCE PŘEVLEČNÁ MATICE PRO PŘIPOJENÍ VODOMĚRU 5/4" VODOMĚR Q3 =6,3 M3/HOD DN 25 MM PŘEVLEČNÁ MATICE PRO PŘIPOJENÍ VODOMĚRU 5/4" REDUKCE ZPĚTNÝ VENTIL 2" ZÁVITOVÁ VSUVKA PRŮCHOZÍ UZÁVĚR S VYPOUŠTĚNÍM 2" PŘECHODKA (SPOJKA) SE ZÁVITEM 2"/50 MM</t>
  </si>
  <si>
    <t>567686354</t>
  </si>
  <si>
    <t>1           "viz.přílohy PD: B.302.1 a B.302.5</t>
  </si>
  <si>
    <t>891211112</t>
  </si>
  <si>
    <t>Montáž vodovodních armatur na potrubí šoupátek nebo klapek uzavíracích v otevřeném výkopu nebo v šachtách s osazením zemní soupravy (bez poklopů) DN 50</t>
  </si>
  <si>
    <t>-308182735</t>
  </si>
  <si>
    <t>1     "viz.přílohy PD: B.302.1 až B.302.6</t>
  </si>
  <si>
    <t>422214230</t>
  </si>
  <si>
    <t>šoupátko přípojkové přímé DN 40 PN16 připoj. rozměr 50 x 2"</t>
  </si>
  <si>
    <t>-1587430462</t>
  </si>
  <si>
    <t>1      "viz.přílohy PD: B.302.1 až B.302.6</t>
  </si>
  <si>
    <t>422910881X002</t>
  </si>
  <si>
    <t>souprava zemní pro šoupátka pro domovní přípojky DN 40-50 mm, teleskopická</t>
  </si>
  <si>
    <t>-1604848137</t>
  </si>
  <si>
    <t>891319111</t>
  </si>
  <si>
    <t>Montáž vodovodních armatur na potrubí navrtávacích pasů s ventilem Jt 1 MPa, na potrubí z trub litinových, ocelových nebo plastických hmot DN 150</t>
  </si>
  <si>
    <t>1327282908</t>
  </si>
  <si>
    <t>422735620</t>
  </si>
  <si>
    <t>navrtávací pasy se závitovým výstupem z tvárné litiny, pro vodovodní PE a PVC potrubí 160-2”</t>
  </si>
  <si>
    <t>-224085113</t>
  </si>
  <si>
    <t>892233122</t>
  </si>
  <si>
    <t>Proplach a dezinfekce vodovodního potrubí DN od 40 do 70</t>
  </si>
  <si>
    <t>-2068282192</t>
  </si>
  <si>
    <t>10,20            "viz. položka 871181221X001</t>
  </si>
  <si>
    <t>892241111</t>
  </si>
  <si>
    <t>Tlakové zkoušky vodou na potrubí DN do 80</t>
  </si>
  <si>
    <t>1349556167</t>
  </si>
  <si>
    <t>893811334X018</t>
  </si>
  <si>
    <t>Osazení armaturní šachty betonové vodotěsné o vnitřních rozměrech 2,45 x 3,10 x 1,8 m se vstupním poklopem 600x600 mm třídy D400 prostup šachtou pro vodovodní přípojku vodotěsný pomocí těsnící vložky</t>
  </si>
  <si>
    <t>-746952865</t>
  </si>
  <si>
    <t>593861101X019</t>
  </si>
  <si>
    <t>Armaturní šachta vnitříní rozměr 3100x2450x1800 mm (tl.stěn 150 mm, síla dna 160 mm,výška strop 150 mm) včetně dopravy výrobků do Nového Boru, spojovacího a těsnícího materiálu a poplastovaných stupadel</t>
  </si>
  <si>
    <t>-793721023</t>
  </si>
  <si>
    <t>899102111</t>
  </si>
  <si>
    <t>Osazení poklopů litinových a ocelových včetně rámů hmotnosti jednotlivě přes 50 do 100 kg</t>
  </si>
  <si>
    <t>1674760918</t>
  </si>
  <si>
    <t xml:space="preserve">Poznámka k souboru cen:
1. Cena -1111 lze použít i pro osazení rektifikačních kroužků nebo rámečků. 2. V cenách nejsou započteny náklady na dodání poklopů včetně rámů; tyto náklady se oceňují ve specifikaci. </t>
  </si>
  <si>
    <t>1           "armaturní šachta viz.přílohy PD: B.302.1 a B.302.5</t>
  </si>
  <si>
    <t>552410210</t>
  </si>
  <si>
    <t>poklop šachtový třída D 400, čtvercový rám 850, vstup 600 mm, s ventilací</t>
  </si>
  <si>
    <t>663952146</t>
  </si>
  <si>
    <t>1717449493</t>
  </si>
  <si>
    <t>poklop litinový typ - šoupátkový</t>
  </si>
  <si>
    <t>1960719586</t>
  </si>
  <si>
    <t>-586904765</t>
  </si>
  <si>
    <t>10,20      "viz.přílohy PD: B.302.1 až B.302.4 a B.302.6</t>
  </si>
  <si>
    <t>149813229</t>
  </si>
  <si>
    <t>480664794</t>
  </si>
  <si>
    <t>371099412</t>
  </si>
  <si>
    <t>21,180*5</t>
  </si>
  <si>
    <t>-1529695103</t>
  </si>
  <si>
    <t>236633356</t>
  </si>
  <si>
    <t>80,166-59,134-6,386</t>
  </si>
  <si>
    <t>IO 303 - Kanalizace</t>
  </si>
  <si>
    <t>-1489027009</t>
  </si>
  <si>
    <t>1,30*1,16*1,66*2+1,30*1,05*1,55                       "DS-1</t>
  </si>
  <si>
    <t>1,30*1,05*1,18+1,30*1,30*1,03                            "DS-2</t>
  </si>
  <si>
    <t>1,00*1,30*1,19+1,00*1,16*1,15+1,00*1,05*0,77+0,90*1,05*0,61       "DS-3</t>
  </si>
  <si>
    <t>"viz.přílohy PD: B.303.1 až B.303.4</t>
  </si>
  <si>
    <t>132201202</t>
  </si>
  <si>
    <t>Hloubení zapažených i nezapažených rýh šířky přes 600 do 2 000 mm s urovnáním dna do předepsaného profilu a spádu v hornině tř. 3 přes 100 do 1 000 m3</t>
  </si>
  <si>
    <t>-1012853661</t>
  </si>
  <si>
    <t>DS-1</t>
  </si>
  <si>
    <t>(5,10-0,50)*(2,71+2,59)/2*1,300+1,80*0,50*2,59+1,80*1,80*0,20</t>
  </si>
  <si>
    <t>2,30*(2,59+2,56)/2*1,30+5,10*(2,56+2,51)/2*1,30</t>
  </si>
  <si>
    <t>14,00*(2,51+2,36)/2*1,30+1,80*0,50*2,36+1,80*1,80*0,20</t>
  </si>
  <si>
    <t>6,00*(2,36+2,27)/2*1,30+18,80*(2,27+1,99)/2*1,30+2,70*(1,99+1,95)/2*1,30</t>
  </si>
  <si>
    <t>2,30*(1,95+1,91)/2*1,30+4,00*(1,91+1,85)/2*1,30+1,80*0,50*1,85+1,80*1,80*0,20</t>
  </si>
  <si>
    <t>DS-2</t>
  </si>
  <si>
    <t>(8,20-0,50)*(1,65+1,39)/2*1,30+1,80*0,50*1,39+1,80*1,80*0,20</t>
  </si>
  <si>
    <t>6,80*(1,39+1,27)/2*1,00+10,50*(1,27+1,09)/2*1,00+7,20*(1,09+0,96)/2*1,00</t>
  </si>
  <si>
    <t>8,95*(0,96+0,80)/2*1,30+1,80*0,50*0,80+1,80*1,80*0,20</t>
  </si>
  <si>
    <t>8,35*(0,80+0,75)/2*1,30+1,80*0,50*0,75+1,80*1,80*0,20</t>
  </si>
  <si>
    <t>DS-3</t>
  </si>
  <si>
    <t>26,80*(1,38+0,68)/2*1,00+1,80*0,80*0,68+1,80*1,80*0,20</t>
  </si>
  <si>
    <t>13,20*(0,68+0,59)/2*0,90+1,80*0,90*0,59+1,80*1,80*0,20</t>
  </si>
  <si>
    <t>Přípojky</t>
  </si>
  <si>
    <t>7,00*2,56*1,20+11,00*2,51*1,20+11,00*1,99*0,90+8,00*1,95*0,90+8,50*1,95*0,90</t>
  </si>
  <si>
    <t>10,00*2,36*1,20+4,00*2,27*1,20+11,50*1,85*0,90+18,50*1,85*0,90+13,00*1,95*0,90</t>
  </si>
  <si>
    <t>15,50*1,27*0,90+3,20*1,09*0,90+11,00*1,65*0,90+9,00*0,96*0,90+3,00*0,80*0,80</t>
  </si>
  <si>
    <t>6,00*0,75*0,80+2,20*0,75*0,80+7,20*0,68*0,80+7,80*0,59*0,80</t>
  </si>
  <si>
    <t>565,641*0,50              "50% objemu</t>
  </si>
  <si>
    <t>1900544920</t>
  </si>
  <si>
    <t>282,821*0,50           "viz. položka 132201202</t>
  </si>
  <si>
    <t>291196629</t>
  </si>
  <si>
    <t>0,50*2,71*1,30                   "DS-1</t>
  </si>
  <si>
    <t>0,50*1,65*1,30                   "DS-2</t>
  </si>
  <si>
    <t>2,835*0,50              "50% objemu</t>
  </si>
  <si>
    <t>-1032092967</t>
  </si>
  <si>
    <t>1,418*0,50           "viz. položka 132212202</t>
  </si>
  <si>
    <t>132301202</t>
  </si>
  <si>
    <t>Hloubení zapažených i nezapažených rýh šířky přes 600 do 2 000 mm s urovnáním dna do předepsaného profilu a spádu v hornině tř. 4 přes 100 do 1 000 m3</t>
  </si>
  <si>
    <t>1700557506</t>
  </si>
  <si>
    <t>565,641*0,15              "15% objemu viz.položka 132201202</t>
  </si>
  <si>
    <t>132301209</t>
  </si>
  <si>
    <t>Hloubení zapažených i nezapažených rýh šířky přes 600 do 2 000 mm s urovnáním dna do předepsaného profilu a spádu v hornině tř. 4 Příplatek k cenám za lepivost horniny tř. 4</t>
  </si>
  <si>
    <t>-1001544226</t>
  </si>
  <si>
    <t>84,846*0,50           "viz. položka 132301202</t>
  </si>
  <si>
    <t>132312201</t>
  </si>
  <si>
    <t>Hloubení zapažených i nezapažených rýh šířky přes 600 do 2 000 mm ručním nebo pneumatickým nářadím s urovnáním dna do předepsaného profilu a spádu v horninách tř. 4 soudržných</t>
  </si>
  <si>
    <t>-1182696653</t>
  </si>
  <si>
    <t>2,835*0,15              "15% objemu viz.položka 132212202</t>
  </si>
  <si>
    <t>132312209</t>
  </si>
  <si>
    <t>Hloubení zapažených i nezapažených rýh šířky přes 600 do 2 000 mm ručním nebo pneumatickým nářadím s urovnáním dna do předepsaného profilu a spádu v horninách tř. 4 Příplatek k cenám za lepivost horniny tř. 4</t>
  </si>
  <si>
    <t>605285156</t>
  </si>
  <si>
    <t>0,425*0,50           "viz. položka 132312202</t>
  </si>
  <si>
    <t>132412201</t>
  </si>
  <si>
    <t>Hloubení zapažených i nezapažených rýh šířky přes 600 do 2 000 mm ručním nebo pneumatickým nářadím s urovnáním dna do předepsaného profilu a spádu v horninách tř. 5 soudržných</t>
  </si>
  <si>
    <t>-797446459</t>
  </si>
  <si>
    <t>-61,050              "viz.položka 138401202</t>
  </si>
  <si>
    <t>138401201</t>
  </si>
  <si>
    <t>Dolamování zapažených nebo nezapažených hloubených vykopávek v horninách tř. 5 až 7 s použitím pneumatického nářadí s příp. nutným přemístěním výkopku ve výkopišti, bez naložení rýh, ve vrstvě tl. do 500 mm v hornině tř. 5</t>
  </si>
  <si>
    <t>512015294</t>
  </si>
  <si>
    <t xml:space="preserve">Poznámka k souboru cen:
1. Ceny lze použít pouze tehdy, předepisuje-li projekt, že dno nebo boky hloubené vykopávky se musí dolámat bez použití trhavin, aby se neporušila skalní hornina v bocích nebo podložích vykopávky a dále podle čl. 3115 Všeobecných podmínek tohoto katalogu 2. V ceně jsou započteny i náklady na přehození výkopku na přilehlém terénu na vzdálenost: a) do 3 m od okraje jámy nebo zářezu, b) do 5 m od osy rýhy, c) do 5 m od hrany šachty. 3. Půdorysná plochy šachty se určuje v úrovni přilehlého terénu </t>
  </si>
  <si>
    <t>(60,30*1,30+1,80*0,50*3)*0,5</t>
  </si>
  <si>
    <t>(50,00*1,30+1,80*0,50*3)*0,5</t>
  </si>
  <si>
    <t>(40,00*1,00+1,80*0,80+1,80*0,90)*0,5</t>
  </si>
  <si>
    <t>(7,00*1,20+11,00*1,20+11,00*0,90+8,00*0,90+8,50*0,90+10,00*1,20+4,00*1,20)*0,5</t>
  </si>
  <si>
    <t>(11,50*0,90+18,50*0,90+13,00*0,90+15,50*0,90+3,20*0,90+11,00*0,90)*0,5</t>
  </si>
  <si>
    <t>(9,00*0,90+3,00*0,80+6,00*0,80+2,20*0,80+7,20*0,80+7,80*0,80)*0,5</t>
  </si>
  <si>
    <t>-113,695              "viz.položka 138501202</t>
  </si>
  <si>
    <t>138501201</t>
  </si>
  <si>
    <t>Dolamování zapažených nebo nezapažených hloubených vykopávek v horninách tř. 5 až 7 s použitím pneumatického nářadí s příp. nutným přemístěním výkopku ve výkopišti, bez naložení rýh, ve vrstvě tl. do 500 mm v hornině tř. 6</t>
  </si>
  <si>
    <t>-2030878108</t>
  </si>
  <si>
    <t>565,641*0,20              "20% objemu viz.položka 132201202</t>
  </si>
  <si>
    <t>2,835*0,20              "20% objemu viz.položka 132212202</t>
  </si>
  <si>
    <t>"viz.přílohy PD: B.303.1 až B.303.5</t>
  </si>
  <si>
    <t>151201101</t>
  </si>
  <si>
    <t>Zřízení pažení a rozepření stěn rýh pro podzemní vedení pro všechny šířky rýhy zátažné, hloubky do 2 m</t>
  </si>
  <si>
    <t>279692264</t>
  </si>
  <si>
    <t>8,20*(2,03+1,77)/2*2+2*0,50*1,77+2*1,80*0,20</t>
  </si>
  <si>
    <t>6,80*(1,77+1,65)/2*2+10,50*(1,65+1,47)/2*2+7,20*(1,47+1,34)/2*2</t>
  </si>
  <si>
    <t>8,95*(1,34+1,18)/2*2+2*0,50*0,80+2*1,80*0,20</t>
  </si>
  <si>
    <t>26,80*(1,76+1,06)/2*2+2*0,80*1,06+2*1,80*0,20</t>
  </si>
  <si>
    <t>15,50*1,65*2+3,20*1,47*2+9,00*1,34*2</t>
  </si>
  <si>
    <t>151201102</t>
  </si>
  <si>
    <t>Zřízení pažení a rozepření stěn rýh pro podzemní vedení pro všechny šířky rýhy zátažné, hloubky do 4 m</t>
  </si>
  <si>
    <t>-631599503</t>
  </si>
  <si>
    <t>5,10*(3,09+2,97)/2*2+2*0,50*2,97+2*1,80*0,20</t>
  </si>
  <si>
    <t>2,30*(2,97+2,94)/2*2+5,10*(2,94+2,89)/2*2</t>
  </si>
  <si>
    <t>14,00*(2,89+2,74)/2*2+2*0,50*2,74+2*1,80*0,20</t>
  </si>
  <si>
    <t>6,00*(2,74+2,65)/2*2+18,80*(2,65+2,37)/2*2+2,70*(2,37+2,33)/2*2</t>
  </si>
  <si>
    <t>2,30*(2,33+2,29)/2*2+4,00*(2,29+2,23)/2*2+2*0,50*2,23+2*1,80*0,20</t>
  </si>
  <si>
    <t>7,00*2,94*2+11,00*2,89*2+11,00*2,37*2+8,00*2,33*2+8,50*2,33*2</t>
  </si>
  <si>
    <t>10,00*2,74*2+4,00*2,55*2+11,50*2,23*2+18,50*2,23*2+13,00*2,33*2</t>
  </si>
  <si>
    <t>15,50*1,65*2+3,20*1,47*2+9,00*1,35*2</t>
  </si>
  <si>
    <t>151201111</t>
  </si>
  <si>
    <t>Odstranění pažení a rozepření stěn rýh pro podzemní vedení s uložením materiálu na vzdálenost do 3 m od kraje výkopu zátažné, hloubky do 2 m</t>
  </si>
  <si>
    <t>437311036</t>
  </si>
  <si>
    <t>296,642          "viz. položka 151101101</t>
  </si>
  <si>
    <t>151201113</t>
  </si>
  <si>
    <t>Odstranění pažení a rozepření stěn rýh pro podzemní vedení s uložením materiálu na vzdálenost do 3 m od kraje výkopu zátažné, hloubky přes 4 do 8 m</t>
  </si>
  <si>
    <t>206906462</t>
  </si>
  <si>
    <t>953,122          "viz. položka 151101102</t>
  </si>
  <si>
    <t>-822609306</t>
  </si>
  <si>
    <t>2,70*(1,99+1,95)/2*1,30</t>
  </si>
  <si>
    <t>577567770</t>
  </si>
  <si>
    <t>6,00*(2,36+2,27)/2*1,30+18,80*(2,27+1,99)/2*1,30</t>
  </si>
  <si>
    <t>-365978033</t>
  </si>
  <si>
    <t>282,821+1,418+84,846+0,425</t>
  </si>
  <si>
    <t>1579060065</t>
  </si>
  <si>
    <t>369,510*5</t>
  </si>
  <si>
    <t>162701155</t>
  </si>
  <si>
    <t>Vodorovné přemístění výkopku nebo sypaniny po suchu na obvyklém dopravním prostředku, bez naložení výkopku, avšak se složením bez rozhrnutí z horniny tř. 5 až 7 na vzdálenost přes 9 0000 do 10 000 m</t>
  </si>
  <si>
    <t>-1289073768</t>
  </si>
  <si>
    <t>24,221+61,050+113,695</t>
  </si>
  <si>
    <t>162701159</t>
  </si>
  <si>
    <t>Vodorovné přemístění výkopku nebo sypaniny po suchu na obvyklém dopravním prostředku, bez naložení výkopku, avšak se složením bez rozhrnutí z horniny tř. 5 až 7 na vzdálenost Příplatek k ceně za každých dalších i započatých 1 000 m</t>
  </si>
  <si>
    <t>-1190485085</t>
  </si>
  <si>
    <t>198,966*5</t>
  </si>
  <si>
    <t>-1856575813</t>
  </si>
  <si>
    <t>568,476             "viz. položka 162701105</t>
  </si>
  <si>
    <t>-357712561</t>
  </si>
  <si>
    <t>568,476*1,90              "viz. položka 162701105</t>
  </si>
  <si>
    <t>2116959791</t>
  </si>
  <si>
    <t>5,10*(3,09+2,97)/2*1,300+1,80*0,50*2,97+1,80*1,80*0,20</t>
  </si>
  <si>
    <t>2,30*(2,97+2,94)/2*1,30+5,10*(2,94+2,89)/2*1,30</t>
  </si>
  <si>
    <t>14,00*(2,89+2,74)/2*1,30+1,80*0,50*2,74+1,80*1,80*0,20</t>
  </si>
  <si>
    <t>6,00*(2,74+2,65)/2*1,30+18,80*(2,65+2,37)/2*1,30+2,70*(2,37+2,33)/2*1,30</t>
  </si>
  <si>
    <t>2,30*(2,33+2,29)/2*1,30+4,00*(2,29+2,23)/2*1,30+1,80*0,50*2,23+1,80*1,80*0,20</t>
  </si>
  <si>
    <t>-60,30*1,30*0,75-3,14*0,62*0,62*(2,07+1,84+1,33)</t>
  </si>
  <si>
    <t>8,20*(2,03+1,77)/2*1,30+1,80*0,50*1,77+1,80*1,80*0,20</t>
  </si>
  <si>
    <t>6,80*(1,77+1,65)/2*1,00+10,50*(1,65+1,47)/2*1,00+7,20*(1,47+1,34)/2*1,00</t>
  </si>
  <si>
    <t>8,95*(1,34+1,18)/2*1,30+1,80*0,50*1,18+1,80*1,80*0,20</t>
  </si>
  <si>
    <t>8,35*(1,18+1,13)/2*1,30+1,80*0,50*1,13+1,80*1,80*0,20</t>
  </si>
  <si>
    <t>-50,00*1,30*0,75-3,14*0,62*0,62*(0,87+0,28+0,23)</t>
  </si>
  <si>
    <t>26,80*(1,76+1,06)/2*1,00+1,80*0,80*1,06+1,80*1,80*0,20</t>
  </si>
  <si>
    <t>13,20*(1,06+0,97)/2*0,90+1,80*0,90*0,97+1,80*1,80*0,20</t>
  </si>
  <si>
    <t>-26,80*1,00*0,70-13,20*0,90*0,65-3,14*0,62*0,62*(0,26+0,17)</t>
  </si>
  <si>
    <t>7,00*2,94*1,20+11,00*2,89*1,20+11,00*2,37*0,90+8,00*2,33*0,90+8,50*2,33*0,90</t>
  </si>
  <si>
    <t>10,00*2,74*1,20+4,00*2,65*1,20+11,50*2,23*0,90+18,50*2,23*0,90+13,00*2,33*0,90</t>
  </si>
  <si>
    <t>15,50*1,65*0,90+3,20*1,47*0,90+11,00*2,03*0,90+9,00*1,34*0,90+3,00*1,18*0,80</t>
  </si>
  <si>
    <t>6,00*1,13*0,80+2,20*1,13*0,80+7,20*1,06*0,80+7,80*0,97*0,80</t>
  </si>
  <si>
    <t>-(7,00*1,20+11,00*1,20+11,00*0,90+8,00*0,90+8,50*0,90+10,00*1,20+4,00*1,20)*0,60</t>
  </si>
  <si>
    <t>-(11,50*0,90+18,50*0,90+13,00*0,90+15,50*0,90+3,20*0,90+11,00*0,90)*0,60</t>
  </si>
  <si>
    <t>-(9,00*0,90+3,00*0,80+6,00*0,80+2,20*0,80+7,20*0,80+7,80*0,80)*0,60</t>
  </si>
  <si>
    <t>-474615146</t>
  </si>
  <si>
    <t>460,745*1,800</t>
  </si>
  <si>
    <t>1149686817</t>
  </si>
  <si>
    <t>60,30*1,30*0,60-60,30*3,14*0,15*0,15</t>
  </si>
  <si>
    <t>50,00*1,30*0,60-50,00*3,14*0,15*0,15</t>
  </si>
  <si>
    <t>26,80*1,00*0,55-26,80*3,14*0,125*0,125+13,20*0,90*0,50-13,20*3,14*0,10*0,10</t>
  </si>
  <si>
    <t>(7,00*1,20+11,00*1,20+11,00*0,90+8,00*0,90+8,50*0,90+10,00*1,20+4,00*1,20)*0,45</t>
  </si>
  <si>
    <t>(11,50*0,90+18,50*0,90+13,00*0,90+15,50*0,90+3,20*0,90+11,00*0,90)*0,45</t>
  </si>
  <si>
    <t>(9,00*0,90+3,00*0,80+6,00*0,80+2,20*0,80+7,20*0,80+7,80*0,80)*0,45</t>
  </si>
  <si>
    <t>-(7,00+11,00+11,00+8,00+8,50+10,00+4,00+11,50+18,50+13,00+15,50)*3,14*0,075*0,075</t>
  </si>
  <si>
    <t>-(3,20+11,00+9,00+3,00+6,00+2,20+7,20+7,80)*3,14*0,075*0,075</t>
  </si>
  <si>
    <t>-1867308979</t>
  </si>
  <si>
    <t>165,175*1,800</t>
  </si>
  <si>
    <t>940190697</t>
  </si>
  <si>
    <t>60,30*1,30+1,80*0,50*3</t>
  </si>
  <si>
    <t>50,00*1,30+1,80*0,50*3</t>
  </si>
  <si>
    <t>40,00*1,00+1,80*0,80+1,80*0,90</t>
  </si>
  <si>
    <t>7,00*1,20+11,00*1,20+11,00*0,90+8,00*0,90+8,50*0,90+10,00*1,20+4,00*1,20</t>
  </si>
  <si>
    <t>11,50*0,90+18,50*0,90+13,00*0,90+15,50*0,90+3,20*0,90+11,00*0,90</t>
  </si>
  <si>
    <t>9,00*0,90+3,00*0,80+6,00*0,80+2,20*0,80+7,20*0,80+7,80*0,80</t>
  </si>
  <si>
    <t>840792431</t>
  </si>
  <si>
    <t>349,490           "viz. položka 113107161</t>
  </si>
  <si>
    <t>359901111</t>
  </si>
  <si>
    <t>Vyčištění stok jakékoliv výšky</t>
  </si>
  <si>
    <t>222819713</t>
  </si>
  <si>
    <t xml:space="preserve">Poznámka k souboru cen:
1. Cena je určena pro konečné vyčištění stok před předáním a převzetím. </t>
  </si>
  <si>
    <t>180,600           "viz. položka 871350410</t>
  </si>
  <si>
    <t>26,800             "viz. položka 871360410</t>
  </si>
  <si>
    <t>110,300           "viz. položka 871370410</t>
  </si>
  <si>
    <t>359901211</t>
  </si>
  <si>
    <t>Monitoring stok (kamerový systém) jakékoli výšky nová kanalizace</t>
  </si>
  <si>
    <t>155714517</t>
  </si>
  <si>
    <t xml:space="preserve">Poznámka k souboru cen:
1. V ceně jsou započteny náklady na zhotovení záznamu o prohlídce a protokolu prohlídky. </t>
  </si>
  <si>
    <t>-1156465585</t>
  </si>
  <si>
    <t>(60,30*1,30+1,80*0,50*3)*0,15</t>
  </si>
  <si>
    <t>(50,00*1,30+1,80*0,50*3)*0,15</t>
  </si>
  <si>
    <t>(40,00*1,00+1,80*0,80+1,80*0,90)*0,15</t>
  </si>
  <si>
    <t>(7,00*1,20+11,00*1,20+11,00*0,90+8,00*0,90+8,50*0,90+10,00*1,20+4,00*1,20)*0,15</t>
  </si>
  <si>
    <t>(11,50*0,90+18,50*0,90+13,00*0,90+15,50*0,90+3,20*0,90+11,00*0,90)*0,15</t>
  </si>
  <si>
    <t>(9,00*0,90+3,00*0,80+6,00*0,80+2,20*0,80+7,20*0,80+7,80*0,80)*0,15</t>
  </si>
  <si>
    <t>452112111</t>
  </si>
  <si>
    <t>Osazení betonových dílců prstenců nebo rámů pod poklopy a mříže, výšky do 100 mm</t>
  </si>
  <si>
    <t>978716676</t>
  </si>
  <si>
    <t xml:space="preserve">Poznámka k souboru cen:
1. V cenách nejsou započteny náklady na dodávku betonových výrobků; tyto se oceňují ve specifikaci. </t>
  </si>
  <si>
    <t>3+10+3          "viz.přílohy PD: B.303.1 až B.303.4</t>
  </si>
  <si>
    <t>592240110</t>
  </si>
  <si>
    <t>prstenec betonový vyrovnávací ke krytu šachty 62,5x6x10 cm</t>
  </si>
  <si>
    <t>369518873</t>
  </si>
  <si>
    <t>592240120</t>
  </si>
  <si>
    <t>prstenec betonový vyrovnávací ke krytu šachty 62,5x8x10 cm</t>
  </si>
  <si>
    <t>-1809944133</t>
  </si>
  <si>
    <t>592240130</t>
  </si>
  <si>
    <t>prstenec betonový vyrovnávací ke krytu šachty 62,5x10x10 cm</t>
  </si>
  <si>
    <t>-1867436982</t>
  </si>
  <si>
    <t>871350410</t>
  </si>
  <si>
    <t>Montáž kanalizačního potrubí z plastů z polypropylenu PP korugovaného SN 10 DN 200</t>
  </si>
  <si>
    <t>-1145589746</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</si>
  <si>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</si>
  <si>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DN 150 mm</t>
  </si>
  <si>
    <t>7,00+11,00+11,00+8,00+8,50+10,00+11,50+18,50+13,00+4,00</t>
  </si>
  <si>
    <t>15,50+3,20+11,00+3,00+6,00+2,20+9,00</t>
  </si>
  <si>
    <t>7,20+7,80</t>
  </si>
  <si>
    <t>DN 200 mm</t>
  </si>
  <si>
    <t>13,20</t>
  </si>
  <si>
    <t>286147160</t>
  </si>
  <si>
    <t>trubka kanalizační žebrovaná PP vnitřní průměr 150mm, dl. 2m</t>
  </si>
  <si>
    <t>2127270960</t>
  </si>
  <si>
    <t>12*1,015</t>
  </si>
  <si>
    <t>286147170</t>
  </si>
  <si>
    <t>trubka kanalizační žebrovaná PP vnitřní průměr 150mm, dl. 3m</t>
  </si>
  <si>
    <t>-682855363</t>
  </si>
  <si>
    <t>16*1,015</t>
  </si>
  <si>
    <t>286147180</t>
  </si>
  <si>
    <t>trubka kanalizační žebrovaná PP vnitřní průměr 150mm, dl. 5m</t>
  </si>
  <si>
    <t>-353336415</t>
  </si>
  <si>
    <t>20*1,015</t>
  </si>
  <si>
    <t>286147200</t>
  </si>
  <si>
    <t>trubka kanalizační žebrovaná PP vnitřní průměr 200mm, dl. 2m</t>
  </si>
  <si>
    <t>-1478016664</t>
  </si>
  <si>
    <t>2*1,015</t>
  </si>
  <si>
    <t>286147220</t>
  </si>
  <si>
    <t>trubka kanalizační žebrovaná PP vnitřní průměr 200mm, dl. 5m</t>
  </si>
  <si>
    <t>-1319340654</t>
  </si>
  <si>
    <t>871360410</t>
  </si>
  <si>
    <t>Montáž kanalizačního potrubí z plastů z polypropylenu PP korugovaného SN 10 DN 250</t>
  </si>
  <si>
    <t>42615045</t>
  </si>
  <si>
    <t>26,80          "viz.přílohy PD: B.303.1 až B.303.4</t>
  </si>
  <si>
    <t>286147260</t>
  </si>
  <si>
    <t>trubka kanalizační žebrovaná PP vnitřní průměr 250mm, dl. 5m</t>
  </si>
  <si>
    <t>559012557</t>
  </si>
  <si>
    <t>5*1,015</t>
  </si>
  <si>
    <t>286147240</t>
  </si>
  <si>
    <t>trubka kanalizační žebrovaná PP vnitřní průměr 250mm, dl. 2m</t>
  </si>
  <si>
    <t>-1182351667</t>
  </si>
  <si>
    <t>1*1,015</t>
  </si>
  <si>
    <t>871370410</t>
  </si>
  <si>
    <t>Montáž kanalizačního potrubí z plastů z polypropylenu PP korugovaného SN 10 DN 300</t>
  </si>
  <si>
    <t>1482186901</t>
  </si>
  <si>
    <t>60,30+50,00              "viz.přílohy PD: B.303.1 až B.303.4</t>
  </si>
  <si>
    <t>286147280</t>
  </si>
  <si>
    <t>trubka kanalizační žebrovaná PP vnitřní průměr 300mm, dl. 2m</t>
  </si>
  <si>
    <t>-1810115000</t>
  </si>
  <si>
    <t>13*1,015</t>
  </si>
  <si>
    <t>286147290</t>
  </si>
  <si>
    <t>trubka kanalizační žebrovaná PP vnitřní průměr 300mm, dl. 3m</t>
  </si>
  <si>
    <t>2029663622</t>
  </si>
  <si>
    <t>8*1,015</t>
  </si>
  <si>
    <t>286147300</t>
  </si>
  <si>
    <t>trubka kanalizační žebrovaná PP vnitřní průměr 300mm, dl. 5m</t>
  </si>
  <si>
    <t>-501852560</t>
  </si>
  <si>
    <t>877310410</t>
  </si>
  <si>
    <t>Montáž tvarovek na kanalizačním plastovém potrubí z polypropylenu PP korugovaného kolen DN 150</t>
  </si>
  <si>
    <t>873127782</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</si>
  <si>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</si>
  <si>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3+9            "viz.přílohy PD: B.303.1 až B.303.4</t>
  </si>
  <si>
    <t>286147540</t>
  </si>
  <si>
    <t>koleno 30st. 160mm pro potrubí kanalizační žebrované PP</t>
  </si>
  <si>
    <t>1345130447</t>
  </si>
  <si>
    <t>3*1,015</t>
  </si>
  <si>
    <t>286147580</t>
  </si>
  <si>
    <t>koleno 45st. 160mm pro potrubí kanalizační žebrované PP</t>
  </si>
  <si>
    <t>-680797736</t>
  </si>
  <si>
    <t>9*1,015</t>
  </si>
  <si>
    <t>877310430</t>
  </si>
  <si>
    <t>Montáž tvarovek na kanalizačním plastovém potrubí z polypropylenu PP korugovaného spojek, redukcí nebo navrtávacích sedel DN 150</t>
  </si>
  <si>
    <t>-1838791261</t>
  </si>
  <si>
    <t>1             "viz.přílohy PD: B.303.1 až B.303.4</t>
  </si>
  <si>
    <t>286147440</t>
  </si>
  <si>
    <t>objímka přesuvná 160mm pro potrubí kanalizační žebrované PP</t>
  </si>
  <si>
    <t>-525261200</t>
  </si>
  <si>
    <t>877370420</t>
  </si>
  <si>
    <t>Montáž tvarovek na kanalizačním plastovém potrubí z polypropylenu PP korugovaného odboček DN 300</t>
  </si>
  <si>
    <t>1701196891</t>
  </si>
  <si>
    <t>10              "viz.přílohy PD: B.303.1 až B.303.4</t>
  </si>
  <si>
    <t>286147720</t>
  </si>
  <si>
    <t>odbočka 45st. 315/160mm pro potrubí kanalizační žebrované PP</t>
  </si>
  <si>
    <t>-1442578915</t>
  </si>
  <si>
    <t>10*1,015</t>
  </si>
  <si>
    <t>951214922</t>
  </si>
  <si>
    <t>892381111</t>
  </si>
  <si>
    <t>Tlakové zkoušky vodou na potrubí DN 250, 300 nebo 350</t>
  </si>
  <si>
    <t>-529303923</t>
  </si>
  <si>
    <t>894118001</t>
  </si>
  <si>
    <t>Šachty kanalizační zděné Příplatek k cenám za každých dalších 0,60 m výšky vstupu</t>
  </si>
  <si>
    <t>5320414</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</si>
  <si>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</si>
  <si>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3+3+2+1       "Š2 až Š6 viz.přílohy PD: B.303.1 až B.303.5</t>
  </si>
  <si>
    <t>894411111</t>
  </si>
  <si>
    <t>Zřízení šachet kanalizačních z betonových dílců výšky vstupu do 1,50 m s obložením dna betonem tř. C 25/30, na potrubí DN do 200</t>
  </si>
  <si>
    <t>1695439158</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</si>
  <si>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</si>
  <si>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1         "Š10 viz.přílohy PD: B.303.1 až B.303.5</t>
  </si>
  <si>
    <t>894411121</t>
  </si>
  <si>
    <t>Zřízení šachet kanalizačních z betonových dílců výšky vstupu do 1,50 m s obložením dna betonem tř. C 25/30, na potrubí DN přes 200 do 300</t>
  </si>
  <si>
    <t>797448687</t>
  </si>
  <si>
    <t>1+6         "Š9+š2 až Š8 viz.přílohy PD: B.303.1 až B.303.5</t>
  </si>
  <si>
    <t>592240230</t>
  </si>
  <si>
    <t>dno betonové šachtové DN 200 betonový žlab i nástupnice  100 x 63,5 x 15 cm</t>
  </si>
  <si>
    <t>-560997914</t>
  </si>
  <si>
    <t>592240251X01</t>
  </si>
  <si>
    <t>dno betonové šachtové DN 250 mm betonový žlab i nástupnice   100 x 68,5 x 15 cm</t>
  </si>
  <si>
    <t>-1833862442</t>
  </si>
  <si>
    <t>592240290</t>
  </si>
  <si>
    <t>dno betonové šachtové DN 300 betonový žlab i nástupnice   100 x 78,5 x 15 cm</t>
  </si>
  <si>
    <t>2074947940</t>
  </si>
  <si>
    <t>592240660</t>
  </si>
  <si>
    <t>skruž betonová DN 1000x250 PS, 100x25x12 cm</t>
  </si>
  <si>
    <t>-670110519</t>
  </si>
  <si>
    <t>592240680</t>
  </si>
  <si>
    <t>skruž betonová DN 1000x500 PS, 100x50x12 cm</t>
  </si>
  <si>
    <t>-2076522599</t>
  </si>
  <si>
    <t>592240700</t>
  </si>
  <si>
    <t>skruž betonová DN 1000x1000 PS, 100x100x12 cm</t>
  </si>
  <si>
    <t>1397575170</t>
  </si>
  <si>
    <t>592240781X02</t>
  </si>
  <si>
    <t>deska betonová zákrytová k ukončení šachet 1000/625x270 mm</t>
  </si>
  <si>
    <t>-132858132</t>
  </si>
  <si>
    <t>592240560</t>
  </si>
  <si>
    <t>kónus pro kanalizační šachty s kapsovým stupadlem 100/62,5 x 67 x 12 cm</t>
  </si>
  <si>
    <t>562792965</t>
  </si>
  <si>
    <t>899103111</t>
  </si>
  <si>
    <t>Osazení poklopů litinových a ocelových včetně rámů hmotnosti jednotlivě přes 100 do 150 kg</t>
  </si>
  <si>
    <t>-1415516387</t>
  </si>
  <si>
    <t>8          "viz.přílohy PD: B.303.1 až B.303.4</t>
  </si>
  <si>
    <t>552410321X03</t>
  </si>
  <si>
    <t>poklop GU-B-1 DN 600 s odvětráním, tříbodový uzamykatelný, rám hochziehbar ČSN EN 124 D10-tv.litina ECON+D400 se znakem města Nový Bor</t>
  </si>
  <si>
    <t>1701505069</t>
  </si>
  <si>
    <t>899331111</t>
  </si>
  <si>
    <t>Výšková úprava uličního vstupu nebo vpusti do 200 mm zvýšením poklopu</t>
  </si>
  <si>
    <t>1559184401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</si>
  <si>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</si>
  <si>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1+1          "Š1+š5 viz.přílohy PD: B.303.1 až B.303.5</t>
  </si>
  <si>
    <t>592240100</t>
  </si>
  <si>
    <t>prstenec betonový vyrovnávací ke krytu šachty 62,5x4x10 cm</t>
  </si>
  <si>
    <t>1065248868</t>
  </si>
  <si>
    <t>-694928270</t>
  </si>
  <si>
    <t>38507623</t>
  </si>
  <si>
    <t>-1402241878</t>
  </si>
  <si>
    <t>276,097*5</t>
  </si>
  <si>
    <t>1072430278</t>
  </si>
  <si>
    <t>1402724013</t>
  </si>
  <si>
    <t>1172,340-829,341-297,315</t>
  </si>
  <si>
    <t>IO 401 - Veřejné osvětlení</t>
  </si>
  <si>
    <t>PSV - Práce a dodávky PSV</t>
  </si>
  <si>
    <t xml:space="preserve">    741 - Elektromontáže</t>
  </si>
  <si>
    <t xml:space="preserve">      741m - Montážní materiál</t>
  </si>
  <si>
    <t xml:space="preserve">      D1 - Montážní práce</t>
  </si>
  <si>
    <t xml:space="preserve">      D2 - Přemístění signalizačního zařízení</t>
  </si>
  <si>
    <t xml:space="preserve">      D3 - Zemní práce</t>
  </si>
  <si>
    <t>PSV</t>
  </si>
  <si>
    <t>Práce a dodávky PSV</t>
  </si>
  <si>
    <t>741</t>
  </si>
  <si>
    <t>Elektromontáže</t>
  </si>
  <si>
    <t>741m</t>
  </si>
  <si>
    <t>Montážní materiál</t>
  </si>
  <si>
    <t>341 11032</t>
  </si>
  <si>
    <t>CYKY-J 3x1,5  -  uložený pevně</t>
  </si>
  <si>
    <t>-1380614844</t>
  </si>
  <si>
    <t>341 11076</t>
  </si>
  <si>
    <t>CYKY-J 4x10  -  uložený pevně</t>
  </si>
  <si>
    <t>2025215214</t>
  </si>
  <si>
    <t>15615225</t>
  </si>
  <si>
    <t>Drát uzem.  FeZn  pr. 10 mm v zemi  0,62kg/1m</t>
  </si>
  <si>
    <t>673435512</t>
  </si>
  <si>
    <t>354 35584</t>
  </si>
  <si>
    <t>Koncovka  smršťovací  do 16mm2</t>
  </si>
  <si>
    <t>ks</t>
  </si>
  <si>
    <t>-1343976076</t>
  </si>
  <si>
    <t>R položka01</t>
  </si>
  <si>
    <t>Spojka zalévací v zemi pro 4x16  AL/Cu</t>
  </si>
  <si>
    <t>-1223320879</t>
  </si>
  <si>
    <t>R položka02</t>
  </si>
  <si>
    <t>Zelenožlutá smršťovací hadice pro FeZn  pr.10 mm</t>
  </si>
  <si>
    <t>1280343961</t>
  </si>
  <si>
    <t>345 71064</t>
  </si>
  <si>
    <t>Trubka ohebná  do betonu DN29</t>
  </si>
  <si>
    <t>774952985</t>
  </si>
  <si>
    <t>R položka03</t>
  </si>
  <si>
    <t>Trubka PVC do základu pro stožár</t>
  </si>
  <si>
    <t>616772455</t>
  </si>
  <si>
    <t>R položka04</t>
  </si>
  <si>
    <t>Trubka ohebná do země DN63mm</t>
  </si>
  <si>
    <t>-53499091</t>
  </si>
  <si>
    <t>R položka05</t>
  </si>
  <si>
    <t>Chránička do země  dělená DN110</t>
  </si>
  <si>
    <t>-435925343</t>
  </si>
  <si>
    <t>354 41895</t>
  </si>
  <si>
    <t>Svorka  SP 1  připojovací</t>
  </si>
  <si>
    <t>1048653975</t>
  </si>
  <si>
    <t>354 41996</t>
  </si>
  <si>
    <t>Svorka  SR 03  pro spojení pásku s drátem</t>
  </si>
  <si>
    <t>-1388747133</t>
  </si>
  <si>
    <t>R položka06</t>
  </si>
  <si>
    <t>LED svítidlo 90W silniční - historizující POPIS SVÍTIDEL VO a STOŽÁRŮ  viz- technická zpráva VO  B.401.1,  čl.3</t>
  </si>
  <si>
    <t>-1777855798</t>
  </si>
  <si>
    <t>R položka07</t>
  </si>
  <si>
    <t>zdroj  CPO 90W</t>
  </si>
  <si>
    <t>1982957256</t>
  </si>
  <si>
    <t>R položka08</t>
  </si>
  <si>
    <t>výložník jednoduchý - historizující POPIS SVÍTIDEL VO a STOŽÁRŮ  viz- technická zpráva VO  B.401.1,  čl.3</t>
  </si>
  <si>
    <t>748142289</t>
  </si>
  <si>
    <t>R položka09</t>
  </si>
  <si>
    <t>výložník dvojitý - historizující POPIS SVÍTIDEL VO a STOŽÁRŮ  viz- technická zpráva VO  B.401.1,  čl.3</t>
  </si>
  <si>
    <t>1466640490</t>
  </si>
  <si>
    <t>R položka10</t>
  </si>
  <si>
    <t>sloup 8,5m - historizující POPIS SVÍTIDEL VO a STOŽÁRŮ  viz- technická zpráva VO  B.401.1,  čl.3</t>
  </si>
  <si>
    <t>-1402519935</t>
  </si>
  <si>
    <t>R položka11</t>
  </si>
  <si>
    <t>LED svítidlo 90W sadové - historizující POPIS SVÍTIDEL VO a STOŽÁRŮ  viz- technická zpráva VO  B.401.1,  čl.3</t>
  </si>
  <si>
    <t>81129063</t>
  </si>
  <si>
    <t>R položka12</t>
  </si>
  <si>
    <t>-534368674</t>
  </si>
  <si>
    <t>R položka13</t>
  </si>
  <si>
    <t>sloup 5,5m včetně výložníku - historizující POPIS SVÍTIDEL VO a STOŽÁRŮ  viz- technická zpráva VO  B.401.1,  čl.3</t>
  </si>
  <si>
    <t>-341285843</t>
  </si>
  <si>
    <t>R položka14</t>
  </si>
  <si>
    <t>LED svítidlo 60W/8250lm  pro osvětlení přechodu pro chodce - historizující POPIS SVÍTIDEL VO a STOŽÁRŮ  viz- technická zpráva VO  B.401.1,  čl.3</t>
  </si>
  <si>
    <t>-1017483936</t>
  </si>
  <si>
    <t>R položka15</t>
  </si>
  <si>
    <t>-1590085035</t>
  </si>
  <si>
    <t>R položka16</t>
  </si>
  <si>
    <t>sloup 5,5m - historizující POPIS SVÍTIDEL VO a STOŽÁRŮ  viz- technická zpráva VO  B.401.1,  čl.3</t>
  </si>
  <si>
    <t>257302450</t>
  </si>
  <si>
    <t>R položka17</t>
  </si>
  <si>
    <t>LED svítidlo 60W/8250lm  pro osvětlení přechodu pro chodce</t>
  </si>
  <si>
    <t>-9427840</t>
  </si>
  <si>
    <t>R položka18</t>
  </si>
  <si>
    <t>výložník jednoduchý</t>
  </si>
  <si>
    <t>-1578909824</t>
  </si>
  <si>
    <t>R položka19</t>
  </si>
  <si>
    <t>sloup 6m</t>
  </si>
  <si>
    <t>-433976928</t>
  </si>
  <si>
    <t>R položka20</t>
  </si>
  <si>
    <t>Reflektor pro osvětlení kostela,  svítidlo LED 102W / 10° / 9000lm / 3000K, IP66</t>
  </si>
  <si>
    <t>-1446219268</t>
  </si>
  <si>
    <t>R položka20.1</t>
  </si>
  <si>
    <t>Reflektor pro osvětlení kostela,  svítidlo LED 102W / 40° / 9000lm / 3000K, IP66</t>
  </si>
  <si>
    <t>-657585552</t>
  </si>
  <si>
    <t>R položka22</t>
  </si>
  <si>
    <t>Dvojitý výložník pro reflektory  + upevnění na sloup</t>
  </si>
  <si>
    <t>-2080508570</t>
  </si>
  <si>
    <t>R položka23</t>
  </si>
  <si>
    <t>El.zapojení reflektorů a nastevní dle výpočtu osvětlení</t>
  </si>
  <si>
    <t>1725933447</t>
  </si>
  <si>
    <t>R položka24</t>
  </si>
  <si>
    <t>Příprava pro napojení vánočního osvětlení,  u sloupu 5,5m a  8,5m</t>
  </si>
  <si>
    <t>-1557372061</t>
  </si>
  <si>
    <t>R položka25</t>
  </si>
  <si>
    <t>El. výzbroj stožáru</t>
  </si>
  <si>
    <t>576986224</t>
  </si>
  <si>
    <t>R položka27</t>
  </si>
  <si>
    <t>Stávající reroduktory (4x reproduktor + 1x rozvodnice) na nový sloup včetně zapojení a kabeláže</t>
  </si>
  <si>
    <t>-1545112945</t>
  </si>
  <si>
    <t>D1</t>
  </si>
  <si>
    <t>Montážní práce</t>
  </si>
  <si>
    <t>744441100</t>
  </si>
  <si>
    <t>CYKY-J 3x1,5 - uložený pevně</t>
  </si>
  <si>
    <t>-1679465900</t>
  </si>
  <si>
    <t>744441300</t>
  </si>
  <si>
    <t>CYKY-J 4x10 - uložený pevně</t>
  </si>
  <si>
    <t>-1579865665</t>
  </si>
  <si>
    <t>743612121</t>
  </si>
  <si>
    <t>Drát uzem. FeZn pr. 10 mm v zemi 0,62kg/1m</t>
  </si>
  <si>
    <t>1146385630</t>
  </si>
  <si>
    <t>746413150</t>
  </si>
  <si>
    <t>Ukončení kabelu do 3 x 4 mm2</t>
  </si>
  <si>
    <t>-523447208</t>
  </si>
  <si>
    <t>746413430</t>
  </si>
  <si>
    <t>Ukončení kabelu do 4 x 10 mm2</t>
  </si>
  <si>
    <t>196671084</t>
  </si>
  <si>
    <t>746515123</t>
  </si>
  <si>
    <t>Koncovka smršťovací do 16mm2</t>
  </si>
  <si>
    <t>1999129145</t>
  </si>
  <si>
    <t>7položka01</t>
  </si>
  <si>
    <t>Spojka zalévací v zemi pro 4x16 AL/Cu</t>
  </si>
  <si>
    <t>723909828</t>
  </si>
  <si>
    <t>7položka02</t>
  </si>
  <si>
    <t>Zelenožlutá smršťovací hadice pro FeZn pr.10 mm</t>
  </si>
  <si>
    <t>1459476178</t>
  </si>
  <si>
    <t>743112316</t>
  </si>
  <si>
    <t>Trubka ohebná do betonu DN29</t>
  </si>
  <si>
    <t>-1774445666</t>
  </si>
  <si>
    <t>7položka03</t>
  </si>
  <si>
    <t>-1476827988</t>
  </si>
  <si>
    <t>7položka04</t>
  </si>
  <si>
    <t>-1502233379</t>
  </si>
  <si>
    <t>7položka05</t>
  </si>
  <si>
    <t>Chránička do země dělená DN110</t>
  </si>
  <si>
    <t>928003984</t>
  </si>
  <si>
    <t>743622200</t>
  </si>
  <si>
    <t>Svorka SP 1 připojovací</t>
  </si>
  <si>
    <t>110155714</t>
  </si>
  <si>
    <t>743622200.1</t>
  </si>
  <si>
    <t>Svorka SR 03 pro spojení pásku s drátem</t>
  </si>
  <si>
    <t>-737825101</t>
  </si>
  <si>
    <t>7položka06</t>
  </si>
  <si>
    <t>LED svítidlo 90W silniční - historizující POPIS SVÍTIDEL VO a STOŽÁRŮ viz- technická zpráva VO B.401.1, čl.3</t>
  </si>
  <si>
    <t>-810241683</t>
  </si>
  <si>
    <t>7položka07</t>
  </si>
  <si>
    <t>zdroj CPO 90W</t>
  </si>
  <si>
    <t>664831874</t>
  </si>
  <si>
    <t>7položka08</t>
  </si>
  <si>
    <t>výložník jednoduchý - historizující POPIS SVÍTIDEL VO a STOŽÁRŮ viz- technická zpráva VO B.401.1, čl.3</t>
  </si>
  <si>
    <t>-421225926</t>
  </si>
  <si>
    <t>7položka09</t>
  </si>
  <si>
    <t>výložník dvojitý - historizující POPIS SVÍTIDEL VO a STOŽÁRŮ viz- technická zpráva VO B.401.1, čl.3</t>
  </si>
  <si>
    <t>1755041128</t>
  </si>
  <si>
    <t>7položka10</t>
  </si>
  <si>
    <t>sloup 8,5m - historizující POPIS SVÍTIDEL VO a STOŽÁRŮ viz- technická zpráva VO B.401.1, čl.3</t>
  </si>
  <si>
    <t>526891239</t>
  </si>
  <si>
    <t>7položka11</t>
  </si>
  <si>
    <t>LED svítidlo 90W sadové - historizující POPIS SVÍTIDEL VO a STOŽÁRŮ viz- technická zpráva VO B.401.1, čl.3</t>
  </si>
  <si>
    <t>928408716</t>
  </si>
  <si>
    <t>7položka12</t>
  </si>
  <si>
    <t>1217510268</t>
  </si>
  <si>
    <t>7položka13</t>
  </si>
  <si>
    <t>sloup 5,5m včetně výložníku - historizující POPIS SVÍTIDEL VO a STOŽÁRŮ viz- technická zpráva VO B.401.1, čl.3</t>
  </si>
  <si>
    <t>1560057481</t>
  </si>
  <si>
    <t>7položka14</t>
  </si>
  <si>
    <t>LED svítidlo 60W/8250lm pro osvětlení přechodu pro chodce - historizující POPIS SVÍTIDEL VO a STOŽÁRŮ viz- technická zpráva VO B.401.1, čl.3</t>
  </si>
  <si>
    <t>2078563530</t>
  </si>
  <si>
    <t>7položka15</t>
  </si>
  <si>
    <t>-1295020334</t>
  </si>
  <si>
    <t>7položka16</t>
  </si>
  <si>
    <t>sloup 5,5m - historizující POPIS SVÍTIDEL VO a STOŽÁRŮ viz- technická zpráva VO B.401.1, čl.3</t>
  </si>
  <si>
    <t>324675542</t>
  </si>
  <si>
    <t>7položka17</t>
  </si>
  <si>
    <t>LED svítidlo 60W/8250lm pro osvětlení přechodu pro chodce</t>
  </si>
  <si>
    <t>-1386735526</t>
  </si>
  <si>
    <t>7položka18</t>
  </si>
  <si>
    <t>906671222</t>
  </si>
  <si>
    <t>7položka19</t>
  </si>
  <si>
    <t>1389858933</t>
  </si>
  <si>
    <t>7položka20</t>
  </si>
  <si>
    <t>Reflektor pro osvětlení kostela, svítidlo LED 102W / 10° / 9000lm / 3000K, IP66</t>
  </si>
  <si>
    <t>-581170790</t>
  </si>
  <si>
    <t>7položka21</t>
  </si>
  <si>
    <t>Reflektor pro osvětlení kostela, svítidlo LED 102W / 40° / 9000lm / 3000K, IP66</t>
  </si>
  <si>
    <t>-890174049</t>
  </si>
  <si>
    <t>7položka22</t>
  </si>
  <si>
    <t>Dvojitý výložník pro reflektory + upevnění na sloup</t>
  </si>
  <si>
    <t>-671331766</t>
  </si>
  <si>
    <t>7položka23</t>
  </si>
  <si>
    <t>621771266</t>
  </si>
  <si>
    <t>7položka24</t>
  </si>
  <si>
    <t>Příprava pro napojení vánočního osvětlení, u sloupu 5,5m a 8,5m</t>
  </si>
  <si>
    <t>1316196240</t>
  </si>
  <si>
    <t>7položka25</t>
  </si>
  <si>
    <t>1231863386</t>
  </si>
  <si>
    <t>7položka26</t>
  </si>
  <si>
    <t>Demontáž stávajících reroduktorů (4x reproduktor + 1x rozvodnice)</t>
  </si>
  <si>
    <t>922124676</t>
  </si>
  <si>
    <t>7položka27</t>
  </si>
  <si>
    <t>Montáž stávajících reroduktorů (4x reproduktor + 1x rozvodnice) na nový sloup včetně zapojení a kabeláže</t>
  </si>
  <si>
    <t>613026694</t>
  </si>
  <si>
    <t>7položka28</t>
  </si>
  <si>
    <t>Demontáž stávajícího stožáru a svítidla VO + odvezení a uložení na skládku</t>
  </si>
  <si>
    <t>202927901</t>
  </si>
  <si>
    <t>7položka29</t>
  </si>
  <si>
    <t>Zabezpečení pracoviště</t>
  </si>
  <si>
    <t>h</t>
  </si>
  <si>
    <t>-912569313</t>
  </si>
  <si>
    <t>7položka30</t>
  </si>
  <si>
    <t>Koordinace s ostatními profesemi</t>
  </si>
  <si>
    <t>-2035266471</t>
  </si>
  <si>
    <t>7položka31</t>
  </si>
  <si>
    <t>Pomocné práce a uvedení do provozu</t>
  </si>
  <si>
    <t>111138729</t>
  </si>
  <si>
    <t>740991200</t>
  </si>
  <si>
    <t>celková prohlídka a vyhotovení revizní zprávy pro objem montážních prací přes 100 do 500 tis. Kč</t>
  </si>
  <si>
    <t>656007175</t>
  </si>
  <si>
    <t>7položka32</t>
  </si>
  <si>
    <t>Projektová dokumentace skutečného provedení</t>
  </si>
  <si>
    <t>-302070222</t>
  </si>
  <si>
    <t>7položka33</t>
  </si>
  <si>
    <t>Geodetické zaměření skutečného provedení</t>
  </si>
  <si>
    <t>-254103941</t>
  </si>
  <si>
    <t>D2</t>
  </si>
  <si>
    <t>Přemístění signalizačního zařízení</t>
  </si>
  <si>
    <t>7položka35</t>
  </si>
  <si>
    <t>Kompletní řešení přemístění signalizačního zařízení (semaforů) bude při provádění stavby provedeno dle požadavku správce zařízení a dle norem a vyhlášek. Dodávka + montáž včetně zemních prací a sloupů pro semafory pro chodce. Správce stávajícího signalizačního zařízení fa.Compag http://www.compag.cz/</t>
  </si>
  <si>
    <t>-669420999</t>
  </si>
  <si>
    <t>D3</t>
  </si>
  <si>
    <t>460010016</t>
  </si>
  <si>
    <t>Vytyč trati venk vedení NN</t>
  </si>
  <si>
    <t>km</t>
  </si>
  <si>
    <t>-1837535459</t>
  </si>
  <si>
    <t>460030035</t>
  </si>
  <si>
    <t>Přípravné terénní práce vytrhání dlažby včetně ručního rozebrání, vytřídění, odhozu na hromady nebo naložení na dopravní prostředek a očistění kostek nebo dlaždic z pískového podkladu z kostek mozaikových, spáry zalité</t>
  </si>
  <si>
    <t>-436382698</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</si>
  <si>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</si>
  <si>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23,00*0,50                 "u pošty</t>
  </si>
  <si>
    <t xml:space="preserve">13,00*0,50                 "před kostelem  </t>
  </si>
  <si>
    <t xml:space="preserve">3,00*0,50             </t>
  </si>
  <si>
    <t xml:space="preserve">"od stávajícího stožáru VO u telefonní budky k novému stožáru VO </t>
  </si>
  <si>
    <t>"na kraji okružní křižovatky</t>
  </si>
  <si>
    <t>460030152</t>
  </si>
  <si>
    <t>Přípravné terénní práce odstranění podkladu nebo krytu komunikace včetně rozpojení na kusy a zarovnání styčné spáry z kameniva drceného, tloušťky přes 10 do 20 cm</t>
  </si>
  <si>
    <t>438195642</t>
  </si>
  <si>
    <t>19,50+3,00</t>
  </si>
  <si>
    <t>460030172</t>
  </si>
  <si>
    <t>Přípravné terénní práce odstranění podkladu nebo krytu komunikace včetně rozpojení na kusy a zarovnání styčné spáry ze živice, tloušťky přes 5 do 10 cm</t>
  </si>
  <si>
    <t>-1340000765</t>
  </si>
  <si>
    <t>6,00*0,50</t>
  </si>
  <si>
    <t>460030192</t>
  </si>
  <si>
    <t>Přípravné terénní práce řezání spár v podkladu nebo krytu živičném, tloušťky přes 5 do 10 cm</t>
  </si>
  <si>
    <t>648361938</t>
  </si>
  <si>
    <t>6,00*2+0,50</t>
  </si>
  <si>
    <t>460050105</t>
  </si>
  <si>
    <t>Jáma stožár výšky 5,5m zemina tř 5</t>
  </si>
  <si>
    <t>449734261</t>
  </si>
  <si>
    <t>460050115</t>
  </si>
  <si>
    <t>Jáma stožár výšky 8,5m zemina tř 5</t>
  </si>
  <si>
    <t>1308343430</t>
  </si>
  <si>
    <t>4položka41</t>
  </si>
  <si>
    <t>Betonový základ</t>
  </si>
  <si>
    <t>-1211713165</t>
  </si>
  <si>
    <t>460200263</t>
  </si>
  <si>
    <t>Kabelová rýha š 50 hl 80 tř 3</t>
  </si>
  <si>
    <t>621540679</t>
  </si>
  <si>
    <t>460200303</t>
  </si>
  <si>
    <t>Kabelová rýha š 50 hl 120 tř 3</t>
  </si>
  <si>
    <t>1349047889</t>
  </si>
  <si>
    <t>460571520</t>
  </si>
  <si>
    <t>Výstražná fólie PVC šíře 33cm</t>
  </si>
  <si>
    <t>1548522280</t>
  </si>
  <si>
    <t>460421101</t>
  </si>
  <si>
    <t>Zřízení kabelového lože z písku - tl.25cm bez zakrytí</t>
  </si>
  <si>
    <t>1377582400</t>
  </si>
  <si>
    <t>460510258</t>
  </si>
  <si>
    <t>Uložení kabelové chráničky</t>
  </si>
  <si>
    <t>541501564</t>
  </si>
  <si>
    <t>4položka42</t>
  </si>
  <si>
    <t>Ochranná zákrytová deska 150/2mm</t>
  </si>
  <si>
    <t>393851639</t>
  </si>
  <si>
    <t>460520151</t>
  </si>
  <si>
    <t>Křižovatka se silovým kabelem</t>
  </si>
  <si>
    <t>1386955596</t>
  </si>
  <si>
    <t>460560163</t>
  </si>
  <si>
    <t>Zához rýhy š 35cm hl 80cm tř 3</t>
  </si>
  <si>
    <t>-517028477</t>
  </si>
  <si>
    <t>460560303</t>
  </si>
  <si>
    <t>Zához rýhy š 50cm hl 120cm tř 3</t>
  </si>
  <si>
    <t>1390399666</t>
  </si>
  <si>
    <t>460600023</t>
  </si>
  <si>
    <t>Odvoz zeminy do vzdálenosti 1 km</t>
  </si>
  <si>
    <t>-2121144944</t>
  </si>
  <si>
    <t>460600061</t>
  </si>
  <si>
    <t>Přemístění (odvoz) horniny, suti a vybouraných hmot odvoz suti a vybouraných hmot do 1 km</t>
  </si>
  <si>
    <t>-1140973312</t>
  </si>
  <si>
    <t xml:space="preserve">Poznámka k souboru cen:
1. V cenách -0021 až -0031 nejsou započteny místní poplatky za uložení výkopku na řízenou skládku. 2. V cenách -0041 až -0071 nejsou započteny poplatky za uložení suti na řízenou skládku a recyklaci. </t>
  </si>
  <si>
    <t>22,500*0,20*1,800+3,00*0,10*2,40</t>
  </si>
  <si>
    <t>460600071</t>
  </si>
  <si>
    <t>Přemístění (odvoz) horniny, suti a vybouraných hmot odvoz suti a vybouraných hmot Příplatek k ceně za každý další i započatý 1 km</t>
  </si>
  <si>
    <t>186535863</t>
  </si>
  <si>
    <t>8,820*14</t>
  </si>
  <si>
    <t>460620013</t>
  </si>
  <si>
    <t>Provizorní úprava terénu tř 3</t>
  </si>
  <si>
    <t>-1699054759</t>
  </si>
  <si>
    <t>460650054</t>
  </si>
  <si>
    <t>Vozovky a chodníky zřízení podkladní vrstvy včetně rozprostření a úpravy podkladu ze štěrkodrti, včetně zhutnění, tloušťky přes 15 do 20 cm</t>
  </si>
  <si>
    <t>-746221404</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</si>
  <si>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</si>
  <si>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460650912</t>
  </si>
  <si>
    <t>Vozovky a chodníky vyspravení krytu komunikací bezesparých po překopech pro pokládání kabelů, včetně rozprostření, urovnání a zhutnění podkladu kamenivem obalovaným asfaltem tloušťky 6 cm</t>
  </si>
  <si>
    <t>1588485464</t>
  </si>
  <si>
    <t>3,00*2</t>
  </si>
  <si>
    <t>460650923</t>
  </si>
  <si>
    <t>Vozovky a chodníky vyspravení krytu komunikací kladení dlažby po překopech pro pokládání kabelů, včetně rozprostření, urovnání a zhutnění podkladu a provedení lože z kameniva těženého z kostek kamenných mozaikových</t>
  </si>
  <si>
    <t>150192651</t>
  </si>
  <si>
    <t>460650173</t>
  </si>
  <si>
    <t>Vozovky a chodníky očištění vybouraných kostek nebo dlaždic od spojovacího materiálu s původní výplní spár kamenivem, s odklizením a uložením očištěného materiálu na vzdálenost 3 m z kostek mozaikových</t>
  </si>
  <si>
    <t>-88749871</t>
  </si>
  <si>
    <t>460600991X02</t>
  </si>
  <si>
    <t>Poplatek za uložení suti na skládku</t>
  </si>
  <si>
    <t>1792929255</t>
  </si>
  <si>
    <t>IO 402 - Kabely NN a datové kabely</t>
  </si>
  <si>
    <t xml:space="preserve">      741M - Montážní materiál</t>
  </si>
  <si>
    <t xml:space="preserve">      M46 - Zemní práce</t>
  </si>
  <si>
    <t>741M</t>
  </si>
  <si>
    <t>341 11038</t>
  </si>
  <si>
    <t>CYKY-J 3x2,5  -  uložený pevně</t>
  </si>
  <si>
    <t>-2122542660</t>
  </si>
  <si>
    <t>341 11098</t>
  </si>
  <si>
    <t>CYKY-J 5x4    -  uložený pevně</t>
  </si>
  <si>
    <t>519636800</t>
  </si>
  <si>
    <t>341 11631</t>
  </si>
  <si>
    <t>1-CYKY-J 3x35+25  -  uložený pevně</t>
  </si>
  <si>
    <t>-1328588705</t>
  </si>
  <si>
    <t>Drát uzem. FeZn pr.10mm v zemi  0,62kg/1m</t>
  </si>
  <si>
    <t>-882195495</t>
  </si>
  <si>
    <t>Datový kabel FTP 4x2x0,5 Cat.5e</t>
  </si>
  <si>
    <t>-1479285904</t>
  </si>
  <si>
    <t>Mikrotrubička 14/10mm</t>
  </si>
  <si>
    <t>1181729494</t>
  </si>
  <si>
    <t>345 71065</t>
  </si>
  <si>
    <t>Trubka ohebná do země pr.40mm</t>
  </si>
  <si>
    <t>1443352353</t>
  </si>
  <si>
    <t>1218527467</t>
  </si>
  <si>
    <t>-842257417</t>
  </si>
  <si>
    <t>1055291807</t>
  </si>
  <si>
    <t>883383657</t>
  </si>
  <si>
    <t>1937230794</t>
  </si>
  <si>
    <t>ENERGO SLOUPEK 80A/3 se zásuvkami včetně kabelové komory, montáže a zapojení , rozměry 800x800x1025mm, náplň výsuvného energo sloupku:, - 1x hlavní vypínač 80A/3 , - 1x zásuvka 400V/32A, , - 1x zásuvka 400V/16A, , - 9x zásuvka 230V/16A.</t>
  </si>
  <si>
    <t>790378009</t>
  </si>
  <si>
    <t>PARKOVACÍ AUTOMAT + připojení a nastavení, Specifikace parkovacího automatu: rozměry 1660x450x375mm + základ 450x375x600mm, - Samoobslužná platba parkovného, - Robustní konstrukce, - Víceúrovňová ochrana hotovosti, - 3 bodové mechanické zabezpečení/uzamknutí, - Mechanická clona proti neoprávněné manipulaci s bezpečnostní vložkou zámku, - Volba jazyka (min 3 jazyky), - Příjem až 16 nominálu mincí, - Vracení mincí až do 6 nominálu, - 4 x 20 LCD modrý/bílý displej, - Tiskárna daňových dokladů, - Základní deska bez OS, - Záložní baterie, - Volitelná barva RAL, - GSM Interkom / možnost integrace zařízení třetích stran, - RFID čtečka karet /možnost integrace zařízení třetích stran, - Příjem až do 16 nominálu bankovek (600/1000 nových bankovek), - Platba platební kartou / NFC, - Topení / ventilace (příkon 230 V), - GSM modem pro vzdálený monitoring</t>
  </si>
  <si>
    <t>-1356739319</t>
  </si>
  <si>
    <t>CYKY-J 3x2,5 - uložený pevně</t>
  </si>
  <si>
    <t>-325618910</t>
  </si>
  <si>
    <t>744441200</t>
  </si>
  <si>
    <t>CYKY-J 5x4 - uložený pevně</t>
  </si>
  <si>
    <t>1121503278</t>
  </si>
  <si>
    <t>744441500</t>
  </si>
  <si>
    <t>1-CYKY-J 3x35+25 - uložený pevně</t>
  </si>
  <si>
    <t>972306733</t>
  </si>
  <si>
    <t>Drát uzem. FeZn pr.10mm v zemi 0,62kg/1m</t>
  </si>
  <si>
    <t>-1244288445</t>
  </si>
  <si>
    <t>1537457892</t>
  </si>
  <si>
    <t>-712609027</t>
  </si>
  <si>
    <t>746413560</t>
  </si>
  <si>
    <t>Ukončení kabelu do 5 x 4 mm2</t>
  </si>
  <si>
    <t>1431382033</t>
  </si>
  <si>
    <t>746413460</t>
  </si>
  <si>
    <t>Ukončení kabelu do 4 x 35 mm2</t>
  </si>
  <si>
    <t>-1848350469</t>
  </si>
  <si>
    <t>1503835653</t>
  </si>
  <si>
    <t>743112317</t>
  </si>
  <si>
    <t>1190850682</t>
  </si>
  <si>
    <t>1905797002</t>
  </si>
  <si>
    <t>74797642</t>
  </si>
  <si>
    <t>-1568325680</t>
  </si>
  <si>
    <t>-1546795418</t>
  </si>
  <si>
    <t>-90589863</t>
  </si>
  <si>
    <t>Průraz a hydroizolace průchodu do stávajícího rozvaděče R1</t>
  </si>
  <si>
    <t>425325306</t>
  </si>
  <si>
    <t>Pojistka 80A Gg</t>
  </si>
  <si>
    <t>555079476</t>
  </si>
  <si>
    <t>1170694909</t>
  </si>
  <si>
    <t>-520688344</t>
  </si>
  <si>
    <t>-1958602383</t>
  </si>
  <si>
    <t>2025292702</t>
  </si>
  <si>
    <t>-1409973365</t>
  </si>
  <si>
    <t>-637799983</t>
  </si>
  <si>
    <t>-1058609624</t>
  </si>
  <si>
    <t>77236335</t>
  </si>
  <si>
    <t>M46</t>
  </si>
  <si>
    <t>1046083448</t>
  </si>
  <si>
    <t>46položka01</t>
  </si>
  <si>
    <t>Jáma základ parkovacího automatu zemina tř 5</t>
  </si>
  <si>
    <t>1854599079</t>
  </si>
  <si>
    <t>46položka02</t>
  </si>
  <si>
    <t>Jáma pro energo sloupek zemina tř 5</t>
  </si>
  <si>
    <t>-330780248</t>
  </si>
  <si>
    <t>46položka03</t>
  </si>
  <si>
    <t>-127634363</t>
  </si>
  <si>
    <t>-1318349055</t>
  </si>
  <si>
    <t>-1488701593</t>
  </si>
  <si>
    <t>1545462590</t>
  </si>
  <si>
    <t>1629625986</t>
  </si>
  <si>
    <t>Uložení kabelové chráničky do pr. 63mm</t>
  </si>
  <si>
    <t>143860509</t>
  </si>
  <si>
    <t>46položka04</t>
  </si>
  <si>
    <t>562678841</t>
  </si>
  <si>
    <t>2068282004</t>
  </si>
  <si>
    <t>-1268632311</t>
  </si>
  <si>
    <t>-551949273</t>
  </si>
  <si>
    <t>1382050530</t>
  </si>
  <si>
    <t>478545346</t>
  </si>
  <si>
    <t>SO 801 - Výsadba dřevin</t>
  </si>
  <si>
    <t>112101122</t>
  </si>
  <si>
    <t>Kácení stromů s odřezáním kmene a s odvětvením jehličnatých bez odkornění, kmene průměru přes 300 do 500 mm</t>
  </si>
  <si>
    <t>-2121479060</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</si>
  <si>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</si>
  <si>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2                  "viz.přílohy PD: B.801.1 a B.801.2</t>
  </si>
  <si>
    <t>112201102</t>
  </si>
  <si>
    <t>Odstranění pařezů s jejich vykopáním, vytrháním nebo odstřelením, s přesekáním kořenů průměru přes 300 do 500 mm</t>
  </si>
  <si>
    <t>-118764211</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</si>
  <si>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</si>
  <si>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162301406</t>
  </si>
  <si>
    <t>Vodorovné přemístění větví, kmenů nebo pařezů s naložením, složením a dopravou do 5000 m větví stromů jehličnatých, průměru kmene přes 300 do 500 mm</t>
  </si>
  <si>
    <t>36360913</t>
  </si>
  <si>
    <t xml:space="preserve">Poznámka k souboru cen:
1. Průměr kmene i pařezu se měří v místě řezu. 2. Měrná jednotka je 1 strom. </t>
  </si>
  <si>
    <t>162301416</t>
  </si>
  <si>
    <t>Vodorovné přemístění větví, kmenů nebo pařezů s naložením, složením a dopravou do 5000 m kmenů stromů jehličnatých, průměru přes 300 do 500 mm</t>
  </si>
  <si>
    <t>-678925122</t>
  </si>
  <si>
    <t>162301422</t>
  </si>
  <si>
    <t>Vodorovné přemístění větví, kmenů nebo pařezů s naložením, složením a dopravou do 5000 m pařezů kmenů, průměru přes 300 do 500 mm</t>
  </si>
  <si>
    <t>1542826790</t>
  </si>
  <si>
    <t>162301906</t>
  </si>
  <si>
    <t>Vodorovné přemístění větví, kmenů nebo pařezů s naložením, složením a dopravou Příplatek k cenám za každých dalších i započatých 5000 m přes 5000 m větví stromů jehličnatých, o průměru kmene přes 300 do 500 mm</t>
  </si>
  <si>
    <t>-83953011</t>
  </si>
  <si>
    <t>2*2                  "viz.přílohy PD: B.801.1 a B.801.2</t>
  </si>
  <si>
    <t>162301916</t>
  </si>
  <si>
    <t>Vodorovné přemístění větví, kmenů nebo pařezů s naložením, složením a dopravou Příplatek k cenám za každých dalších i započatých 5000 m přes 5000 m kmenů stromů jehličnatých, průměru přes 300 do 500 mm</t>
  </si>
  <si>
    <t>1486606404</t>
  </si>
  <si>
    <t>162301922</t>
  </si>
  <si>
    <t>Vodorovné přemístění větví, kmenů nebo pařezů s naložením, složením a dopravou Příplatek k cenám za každých dalších i započatých 5000 m přes 5000 m pařezů kmenů, průměru přes 300 do 500 mm</t>
  </si>
  <si>
    <t>-414397066</t>
  </si>
  <si>
    <t>162301932X05</t>
  </si>
  <si>
    <t>Poplatek za uložení a likvidaci na skládce pařezů kmenů a větví jehličnatých stromů, průměru přes 300 do 500 mm</t>
  </si>
  <si>
    <t>1260248342</t>
  </si>
  <si>
    <t>657488102</t>
  </si>
  <si>
    <t>(4+14)*1,000+276*0,01                  "viz.přílohy PD: B.801.1 a B.801.2</t>
  </si>
  <si>
    <t>1205668558</t>
  </si>
  <si>
    <t>20,760*1,90                  "viz.přílohy PD: B.801.1 a B.801.2</t>
  </si>
  <si>
    <t>183101321</t>
  </si>
  <si>
    <t>Hloubení jamek pro vysazování rostlin v zemině tř.1 až 4 s výměnou půdy z 100% v rovině nebo na svahu do 1:5, objemu přes 0,40 do 1,00 m3</t>
  </si>
  <si>
    <t>387179255</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</si>
  <si>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</si>
  <si>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4+14                  "viz.přílohy PD: B.801.1 a B.801.2</t>
  </si>
  <si>
    <t>183111313</t>
  </si>
  <si>
    <t>Hloubení jamek pro vysazování rostlin v zemině tř.1 až 4 s výměnou půdy z 100% v rovině nebo na svahu do 1:5, objemu přes 0,005 do 0,01 m3</t>
  </si>
  <si>
    <t>354406197</t>
  </si>
  <si>
    <t>92,00*3                  "viz.přílohy PD: B.801.1 a B.801.2</t>
  </si>
  <si>
    <t>103211000</t>
  </si>
  <si>
    <t>zahradní substrát pro výsadbu VL</t>
  </si>
  <si>
    <t>1631844809</t>
  </si>
  <si>
    <t>((4+14)*1,000+276*0,01)*1,03                "viz.přílohy PD: B.801.1 a B.801.2</t>
  </si>
  <si>
    <t>183403111</t>
  </si>
  <si>
    <t>Obdělání půdy nakopáním hl. přes 50 do 100 mm v rovině nebo na svahu do 1:5</t>
  </si>
  <si>
    <t>-1276914931</t>
  </si>
  <si>
    <t xml:space="preserve">Poznámka k souboru cen:
1. Každé opakované obdělání půdy se oceňuje samostatně. 2. Ceny -3114 a -3115 lze použít i pro obdělání půdy aktivními branami. </t>
  </si>
  <si>
    <t>92,00                  "viz.přílohy PD: B.801.1 a B.801.2</t>
  </si>
  <si>
    <t>183403153</t>
  </si>
  <si>
    <t>Obdělání půdy hrabáním v rovině nebo na svahu do 1:5</t>
  </si>
  <si>
    <t>125458957</t>
  </si>
  <si>
    <t>92,00*2                  "viz.přílohy PD: B.801.1 a B.801.2</t>
  </si>
  <si>
    <t>184701112</t>
  </si>
  <si>
    <t>Výsadba živého plotu v rovině nebo na svahu do 1:5, z dřevin s balem</t>
  </si>
  <si>
    <t>226247520</t>
  </si>
  <si>
    <t xml:space="preserve">Poznámka k souboru cen:
1. V cenách jsou započteny i náklady na vyhloubení rýhy pro výsadbu živého plotu a zálivka. 2. Ceny -1111, -1113 a -1115 jsou určeny pro výsadby dřevin výšky do 1 m; výsadby dřevin výšky nad 1 m se oceňují cenami části A02 184 10-2311, -2511 a -2711 Výsadba keře nebo cenami 184 20-1111, -1121 a -1131 Výsadba stromu. 3. Ceny -1112; -1114 a -1116 jsou určeny pouze pro výsadby dřevin o průměru balu do 300 mm. Výsadba dřevin o průměru balu nad 300 mm se oceňuje cenami části A02 184 10-21 Výsadba dřeviny s balem do předem vyhloubené jamky se zalitím. 4. Výška dřeviny se měří před sestřižením. </t>
  </si>
  <si>
    <t>026530011X01</t>
  </si>
  <si>
    <t>ptačí zob velikosti 15-100cm hustota výsadeb 3 ks/m2</t>
  </si>
  <si>
    <t>1649607592</t>
  </si>
  <si>
    <t>276*1,03</t>
  </si>
  <si>
    <t>184102116</t>
  </si>
  <si>
    <t>Výsadba dřeviny s balem do předem vyhloubené jamky se zalitím v rovině nebo na svahu do 1:5, při průměru balu přes 600 do 800 mm</t>
  </si>
  <si>
    <t>-1951821500</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</si>
  <si>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</si>
  <si>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026530011X02</t>
  </si>
  <si>
    <t>Sakura strom se zemním balem, velikost stromů 150-400cm, velikost zemního balu 60-80cm</t>
  </si>
  <si>
    <t>222067855</t>
  </si>
  <si>
    <t>4*1,03</t>
  </si>
  <si>
    <t>026530011X03</t>
  </si>
  <si>
    <t>Akát strom se zemním balem, velikost stromů 150-400cm, velikost zemního balu 60-80cm</t>
  </si>
  <si>
    <t>1892862846</t>
  </si>
  <si>
    <t>14*1,03</t>
  </si>
  <si>
    <t>184215133</t>
  </si>
  <si>
    <t>Ukotvení dřeviny kůly třemi kůly, délky přes 2 do 3 m</t>
  </si>
  <si>
    <t>1937630753</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</si>
  <si>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</si>
  <si>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605912570</t>
  </si>
  <si>
    <t>kůl vyvazovací dřevěný impregnovaný délka 300 cm průměr 8 cm</t>
  </si>
  <si>
    <t>1403301978</t>
  </si>
  <si>
    <t>18*3*1,01</t>
  </si>
  <si>
    <t>605913200</t>
  </si>
  <si>
    <t>kulatina odkorněná průměr od 7 do 15 cm, délka do 5 m</t>
  </si>
  <si>
    <t>904677837</t>
  </si>
  <si>
    <t>18*1,50*1,01</t>
  </si>
  <si>
    <t>184215412</t>
  </si>
  <si>
    <t>Zhotovení závlahové mísy u solitérních dřevin v rovině nebo na svahu do 1:5, o průměru mísy přes 0,5 do 1 m</t>
  </si>
  <si>
    <t>-2009801866</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</si>
  <si>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</si>
  <si>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14                  "viz.přílohy PD: B.801.1 a B.801.2</t>
  </si>
  <si>
    <t>184215413</t>
  </si>
  <si>
    <t>Zhotovení závlahové mísy u solitérních dřevin v rovině nebo na svahu do 1:5, o průměru mísy přes 1 m</t>
  </si>
  <si>
    <t>169595147</t>
  </si>
  <si>
    <t>4                  "viz.přílohy PD: B.801.1 a B.801.2</t>
  </si>
  <si>
    <t>184501141</t>
  </si>
  <si>
    <t>Zhotovení obalu kmene z rákosové nebo kokosové rohože v rovině nebo na svahu do 1:5</t>
  </si>
  <si>
    <t>-1577175555</t>
  </si>
  <si>
    <t xml:space="preserve">Poznámka k souboru cen:
1. V cenách nejsou započteny náklady na dodání rohože tyto náklady se oceňují ve specifikaci. </t>
  </si>
  <si>
    <t>(4+14)*0,50*1,80                  "viz.přílohy PD: B.801.1 a B.801.2</t>
  </si>
  <si>
    <t>618940141</t>
  </si>
  <si>
    <t>rákos ohradový neloupaný 60 x 200 cm</t>
  </si>
  <si>
    <t>-1520142686</t>
  </si>
  <si>
    <t>16,200*1,04</t>
  </si>
  <si>
    <t>184802111</t>
  </si>
  <si>
    <t>Chemické odplevelení půdy před založením kultury, trávníku nebo zpevněných ploch o výměře jednotlivě přes 20 m2 v rovině nebo na svahu do 1:5 postřikem na široko</t>
  </si>
  <si>
    <t>-2075043696</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</si>
  <si>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</si>
  <si>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164,50</t>
  </si>
  <si>
    <t>"viz.přílohy PD: B.801.1 a B.801.2</t>
  </si>
  <si>
    <t>252340130</t>
  </si>
  <si>
    <t>herbicid totální systémový neselektivní, bal. 1 l</t>
  </si>
  <si>
    <t>litr</t>
  </si>
  <si>
    <t>431687514</t>
  </si>
  <si>
    <t>184911421</t>
  </si>
  <si>
    <t>Mulčování vysazených rostlin mulčovací kůrou, tl. do 100 mm v rovině nebo na svahu do 1:5</t>
  </si>
  <si>
    <t>1594674870</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</si>
  <si>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</si>
  <si>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103911000</t>
  </si>
  <si>
    <t>kůra mulčovací VL</t>
  </si>
  <si>
    <t>1201411535</t>
  </si>
  <si>
    <t>164,50*0,10*1,03</t>
  </si>
  <si>
    <t>185802114</t>
  </si>
  <si>
    <t>Hnojení půdy nebo trávníku v rovině nebo na svahu do 1:5 umělým hnojivem s rozdělením k jednotlivým rostlinám</t>
  </si>
  <si>
    <t>519993505</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</si>
  <si>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</si>
  <si>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(4+14)*0,0005                  "viz.přílohy PD: B.801.1 a B.801.2</t>
  </si>
  <si>
    <t>251911561</t>
  </si>
  <si>
    <t>půdní kondicioner</t>
  </si>
  <si>
    <t>kg</t>
  </si>
  <si>
    <t>-706639656</t>
  </si>
  <si>
    <t>18*0,50*1,03</t>
  </si>
  <si>
    <t>185800X04</t>
  </si>
  <si>
    <t>Kultivační a udržovací práce včetně zavlažování (2 roky po předání stavby) Odplevelení mís stromů 2x ročně Řez keřů 2x ročně Řez stromů 1x ročně Zálivka dle potřeby (i v zimě)</t>
  </si>
  <si>
    <t>-1272562646</t>
  </si>
  <si>
    <t>998231311</t>
  </si>
  <si>
    <t>Přesun hmot pro sadovnické a krajinářské úpravy - strojně dopravní vzdálenost do 5000 m</t>
  </si>
  <si>
    <t>1684512425</t>
  </si>
  <si>
    <t>SO 901 - Mobiliář</t>
  </si>
  <si>
    <t xml:space="preserve">    2 - Zakládání</t>
  </si>
  <si>
    <t xml:space="preserve">    9 - Ostatní konstrukce a práce, bourání</t>
  </si>
  <si>
    <t xml:space="preserve">    767 - Konstrukce zámečnické</t>
  </si>
  <si>
    <t>130901121</t>
  </si>
  <si>
    <t>Bourání konstrukcí v hloubených vykopávkách - ručně z betonu prostého neprokládaného</t>
  </si>
  <si>
    <t>-500650883</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</si>
  <si>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</si>
  <si>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0,80*0,80*1,50*2*2</t>
  </si>
  <si>
    <t>stávající vlajkové stožáry -ZŠ a MěÚ viz.přílohy PD: B.901.1 a B.901.2</t>
  </si>
  <si>
    <t>132212201</t>
  </si>
  <si>
    <t>Hloubení zapažených i nezapažených rýh šířky přes 600 do 2 000 mm ručním nebo pneumatickým nářadím s urovnáním dna do předepsaného profilu a spádu v horninách tř. 3 soudržných</t>
  </si>
  <si>
    <t>852971020</t>
  </si>
  <si>
    <t>0,75*1,30*0,91*2                "viz.přílohy PD: B.901.3</t>
  </si>
  <si>
    <t>-1772948350</t>
  </si>
  <si>
    <t>133202011</t>
  </si>
  <si>
    <t>Hloubení zapažených i nezapažených šachet plocha výkopu do 20 m2 ručním nebo pneumatickým nářadím s případným nutným přemístěním výkopku ve výkopišti v horninách soudržných tř. 3, plocha výkopu do 4 m2</t>
  </si>
  <si>
    <t>1055339458</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</si>
  <si>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</si>
  <si>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0,80*0,80*1,50*2</t>
  </si>
  <si>
    <t>stávající vlajkové stožáry -ZŠ viz.přílohy PD: B.901.1 a B.901.2</t>
  </si>
  <si>
    <t>0,50*0,50*0,71*5              "viz.přílohy PD: B.901.3</t>
  </si>
  <si>
    <t>133202019</t>
  </si>
  <si>
    <t>Hloubení zapažených i nezapažených šachet plocha výkopu do 20 m2 ručním nebo pneumatickým nářadím s případným nutným přemístěním výkopku ve výkopišti v horninách soudržných tř. 3, plocha výkopu Příplatek k cenám za lepivost horniny tř. 3</t>
  </si>
  <si>
    <t>1576955479</t>
  </si>
  <si>
    <t>1462902882</t>
  </si>
  <si>
    <t>1,775+2,808           "viz. položka 132212201 a 133202019</t>
  </si>
  <si>
    <t>-486205335</t>
  </si>
  <si>
    <t>4,583*5</t>
  </si>
  <si>
    <t>2025946985</t>
  </si>
  <si>
    <t>3,840           "viz. položka 130901121</t>
  </si>
  <si>
    <t>1054121719</t>
  </si>
  <si>
    <t>3,840*5</t>
  </si>
  <si>
    <t>2102058719</t>
  </si>
  <si>
    <t>4,583+3,840             "viz. položka 162701105 + 162701155</t>
  </si>
  <si>
    <t>-1466353355</t>
  </si>
  <si>
    <t>4,583*1,900+3,840*2,200             "viz. položka 162701105 + 162701155</t>
  </si>
  <si>
    <t>Zakládání</t>
  </si>
  <si>
    <t>271572211</t>
  </si>
  <si>
    <t>Podsyp pod základové konstrukce se zhutněním a urovnáním povrchu ze štěrkopísku netříděného</t>
  </si>
  <si>
    <t>63066831</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</si>
  <si>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</si>
  <si>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0,75*1,30*0,10*2                "viz.přílohy PD: B.901.3</t>
  </si>
  <si>
    <t>275313711</t>
  </si>
  <si>
    <t>Základy z betonu prostého patky a bloky z betonu kamenem neprokládaného tř. C 20/25</t>
  </si>
  <si>
    <t>897234481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</si>
  <si>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</si>
  <si>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0,75*1,30*0,60*1,035*2                "viz.přílohy PD: B.901.3</t>
  </si>
  <si>
    <t>0,80*0,80*1,50*1,035*2</t>
  </si>
  <si>
    <t>0,50*0,50*0,50*1,035*5              "viz.přílohy PD: B.901.3</t>
  </si>
  <si>
    <t>Ostatní konstrukce a práce, bourání</t>
  </si>
  <si>
    <t>919791013</t>
  </si>
  <si>
    <t>Montáž ochrany stromů v komunikaci s vnitřní litinovou nebo ocelovou výplní (mříží) se zabetonováním ocelového rámu, plochy přes 1 m2</t>
  </si>
  <si>
    <t>-749858030</t>
  </si>
  <si>
    <t xml:space="preserve">Poznámka k souboru cen:
1. V cenách nejsou započteny náklady na: a) dodávku hlavních materiálů, tyto se oceňují ve specifikaci, b) provedení podkladu, který se oceňuje cenami souboru cen 451 51..Podklad nebo lože pod dlažbu v části A01 tohoto katalogu, c) doplnění zeminy, která se oceňuje cenami souboru cen 1823031.. Doplnění zeminy nebo substrátu katalogem 823-1 Plochy a úprava území. d) vybourání původní komunikace, která se oceňuje částí B01 tohoto katalogu. </t>
  </si>
  <si>
    <t>4     "viz.přílohy PD: B.901.1 a B.901.2</t>
  </si>
  <si>
    <t>749102041X03</t>
  </si>
  <si>
    <t>Kruhová ozdobná litinová mříž ke stromům rozměry 2000/630 mm povrchová úprava černá barva - černošedá litina mříž je složena ze čtyř segmentů</t>
  </si>
  <si>
    <t>713148940</t>
  </si>
  <si>
    <t>936001001</t>
  </si>
  <si>
    <t>Montáž prvků městské a zahradní architektury hmotnosti do 0,1 t</t>
  </si>
  <si>
    <t>595100397</t>
  </si>
  <si>
    <t xml:space="preserve">Poznámka k souboru cen:
1. V cenách nejsou započteny náklady na dodání architektonických prvků, tyto se ocení ve specifikaci. </t>
  </si>
  <si>
    <t>8     "viz.přílohy PD: B.901.1 a B.901.2</t>
  </si>
  <si>
    <t>749102231X04</t>
  </si>
  <si>
    <t>Dřevěný květináč rozměry 1250 x 400 x 345 mm + vložka pozink 0,8 mm s pozinkovou vložkou</t>
  </si>
  <si>
    <t>-1981490618</t>
  </si>
  <si>
    <t>936001002</t>
  </si>
  <si>
    <t>Montáž prvků městské a zahradní architektury hmotnosti přes 0,1 do 1,5 t</t>
  </si>
  <si>
    <t>-1068112786</t>
  </si>
  <si>
    <t>2     "stávající vlajkové stožáry -ZŠ viz.přílohy PD: B.901.1 a B.901.2</t>
  </si>
  <si>
    <t>936002001X06</t>
  </si>
  <si>
    <t>Montáž zastávkového přístřešku REG 310a</t>
  </si>
  <si>
    <t>1     "viz.přílohy PD: B.901.1 a B.901.2</t>
  </si>
  <si>
    <t>749107011</t>
  </si>
  <si>
    <t>Zastávkový přístřešek s rovnou střechou REGIO typu REG 310a ocelová nosná konstrukce, střecha, zadní a boční stěny z kaleného skla, dřevěné prvky, bez osvětlené reklamní vitríny včetně dopravy</t>
  </si>
  <si>
    <t>-342811369</t>
  </si>
  <si>
    <t>936104213</t>
  </si>
  <si>
    <t>Montáž odpadkového koše přichycením kotevními šrouby</t>
  </si>
  <si>
    <t>661013202</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</si>
  <si>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</si>
  <si>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12     "viz.přílohy PD: B.901.1 a B.901.2</t>
  </si>
  <si>
    <t>749101351X01</t>
  </si>
  <si>
    <t>Odpadkový koš Styl rozměry podstavy 390x390 mm výška 1 000 mm</t>
  </si>
  <si>
    <t>836253563</t>
  </si>
  <si>
    <t>936124113</t>
  </si>
  <si>
    <t>Montáž lavičky parkové stabilní přichycené kotevními šrouby</t>
  </si>
  <si>
    <t>-432763179</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</si>
  <si>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</si>
  <si>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24     "viz.přílohy PD: B.901.1 a B.901.2</t>
  </si>
  <si>
    <t>749101081X02</t>
  </si>
  <si>
    <t>Lavička START rozměry šířka 540 mm výška 800 mm výška sedáku 380 mm, litinové bočnice s práškovou barvou se smrkovým dřevem o délce 1600 mm kotvená do dlažby</t>
  </si>
  <si>
    <t>-1880086350</t>
  </si>
  <si>
    <t>953961213</t>
  </si>
  <si>
    <t>Kotvy chemické s vyvrtáním otvoru do betonu, železobetonu nebo tvrdého kamene chemická patrona, velikost M 12, hloubka 110 mm</t>
  </si>
  <si>
    <t>-988968877</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</si>
  <si>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</si>
  <si>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4*5              "viz.přílohy PD: B.901.3</t>
  </si>
  <si>
    <t>953961215</t>
  </si>
  <si>
    <t>Kotvy chemické s vyvrtáním otvoru do betonu, železobetonu nebo tvrdého kamene chemická patrona, velikost M 20, hloubka 170 mm</t>
  </si>
  <si>
    <t>1669125494</t>
  </si>
  <si>
    <t>4*2              "viz.přílohy PD: B.901.3</t>
  </si>
  <si>
    <t>966001212</t>
  </si>
  <si>
    <t xml:space="preserve">Odstranění lavičky parkové stabilní </t>
  </si>
  <si>
    <t>-817521838</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</si>
  <si>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</si>
  <si>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966001511X05</t>
  </si>
  <si>
    <t>Demontáž stávajících vlajkových stožárů pro zpětnou montáž (dva předány odboru správy majetku MěÚ Nový Bor)</t>
  </si>
  <si>
    <t>1259205879</t>
  </si>
  <si>
    <t>2+2     "stávající vlajkové stožáry -ZŠ a MěÚ viz.přílohy PD: B.901.1 a B.901.2</t>
  </si>
  <si>
    <t>966001511X08</t>
  </si>
  <si>
    <t xml:space="preserve">Demontáž stávající mapy v ocelové konstrukci pro zpětnou montáž </t>
  </si>
  <si>
    <t>-1093936660</t>
  </si>
  <si>
    <t>1     "stávající mapa</t>
  </si>
  <si>
    <t>936174401X09</t>
  </si>
  <si>
    <t>Osazení a montáž stávající mapy v ocelové konstrukci</t>
  </si>
  <si>
    <t>-281766939</t>
  </si>
  <si>
    <t>966001512X10</t>
  </si>
  <si>
    <t xml:space="preserve">Demontáž stávající informační tabule v ocelové konstrukci pro zpětnou montáž </t>
  </si>
  <si>
    <t>1855215060</t>
  </si>
  <si>
    <t>1     "stávající informační tabule</t>
  </si>
  <si>
    <t>936174402X11</t>
  </si>
  <si>
    <t>Osazení a montáž stávající informační tabule v ocelové konstrukci</t>
  </si>
  <si>
    <t>1303611951</t>
  </si>
  <si>
    <t>976085511X07</t>
  </si>
  <si>
    <t>Demontáž vstupních čistících zón z rohoží kovových 1500x1500 mm včetně rámu pro zpětnou montáž</t>
  </si>
  <si>
    <t>2064506579</t>
  </si>
  <si>
    <t>997013501</t>
  </si>
  <si>
    <t>Odvoz suti a vybouraných hmot na skládku nebo meziskládku se složením, na vzdálenost do 1 km</t>
  </si>
  <si>
    <t>1942034555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</si>
  <si>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</si>
  <si>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</si>
  <si>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</si>
  <si>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968583071</t>
  </si>
  <si>
    <t>0,465*14</t>
  </si>
  <si>
    <t>997221866X021</t>
  </si>
  <si>
    <t>Poplatek za uložení stavebního odpadu na skládce (skládkovné) vybouraných hmot</t>
  </si>
  <si>
    <t>2043100000</t>
  </si>
  <si>
    <t>250356342</t>
  </si>
  <si>
    <t>767</t>
  </si>
  <si>
    <t>Konstrukce zámečnické</t>
  </si>
  <si>
    <t>767531111</t>
  </si>
  <si>
    <t>Montáž vstupních čistících zón z rohoží kovových nebo plastových</t>
  </si>
  <si>
    <t>1325866899</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</si>
  <si>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</si>
  <si>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1,50*1,50*2             "stávající čistící zóny</t>
  </si>
  <si>
    <t>767531121</t>
  </si>
  <si>
    <t>Montáž vstupních čistících zón z rohoží osazení rámu mosazného nebo hliníkového zapuštěného z L profilů</t>
  </si>
  <si>
    <t>1942855562</t>
  </si>
  <si>
    <t>1,55*4*2</t>
  </si>
  <si>
    <t>998767101</t>
  </si>
  <si>
    <t>Přesun hmot pro zámečnické konstrukce stanovený z hmotnosti přesunovaného materiálu vodorovná dopravní vzdálenost do 50 m v objektech výšky do 6 m</t>
  </si>
  <si>
    <t>887347925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</si>
  <si>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</si>
  <si>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VON - Vedlejší a ostatní náklady</t>
  </si>
  <si>
    <t>VRN - Vedlejší rozpočtové náklady</t>
  </si>
  <si>
    <t xml:space="preserve">    O02 - Ostatní náklady</t>
  </si>
  <si>
    <t xml:space="preserve">    0 - Vedlejší rozpočtové náklady</t>
  </si>
  <si>
    <t>VRN</t>
  </si>
  <si>
    <t>Vedlejší rozpočtové náklady</t>
  </si>
  <si>
    <t>O02</t>
  </si>
  <si>
    <t>Ostatní náklady</t>
  </si>
  <si>
    <t>0330020X1</t>
  </si>
  <si>
    <t>Inženýrské sítě stávající</t>
  </si>
  <si>
    <t>soubor</t>
  </si>
  <si>
    <t>1024</t>
  </si>
  <si>
    <t>1461411205</t>
  </si>
  <si>
    <t>P</t>
  </si>
  <si>
    <t xml:space="preserve">Poznámka k položce:
Náklady na seznámení se s rozmístěním a trasou stávajících známých inženýrských sítí na staveništi a přilehlých pozemcích dotčených prováděním díla nebo ochrana tak, aby v průběhu provádění díla nedošlo k jejich poškození, včetně zpětného protokolárního předání jejich správcům. Zhotovitel je povinen dodržovat všechny podmínky správců nebo vlastníků těchto sítí a nese veškeré důsledky a škody vzniklé jejich nedodržením.
</t>
  </si>
  <si>
    <t>0330021X2</t>
  </si>
  <si>
    <t>Vytyčení podzemních sítí od jejich správců</t>
  </si>
  <si>
    <t>-1465416368</t>
  </si>
  <si>
    <t xml:space="preserve">Poznámka k položce:
</t>
  </si>
  <si>
    <t>0330022X011</t>
  </si>
  <si>
    <t>Vytyčení stavby – geodetické zaměření vč. stabilizace bodů apod., vyhotovení protokolu o vytyčení stavby</t>
  </si>
  <si>
    <t>-602759623</t>
  </si>
  <si>
    <t>049003X008</t>
  </si>
  <si>
    <t>Náklady spojené s vyřízením požadavků orgánů a organizací nutných před započetím výstavby</t>
  </si>
  <si>
    <t>-618406434</t>
  </si>
  <si>
    <t>301000X010</t>
  </si>
  <si>
    <t xml:space="preserve">Výrobní a dílenská dokumentace </t>
  </si>
  <si>
    <t>1462989275</t>
  </si>
  <si>
    <t>045002000</t>
  </si>
  <si>
    <t>Kompletační a koordinační činnost</t>
  </si>
  <si>
    <t>-1076958490</t>
  </si>
  <si>
    <t xml:space="preserve">Poznámka k položce:
Náklady  na zajištění oznámení zahájení stavebních prací v souladu s pravomocnými rozhodnutími a vyjádřeními například správců sítí.; poskytnutí součinnosti při tvorbě povinných monitorovacích zpráv projektu; zajištění koordinační činnosti subdodavatelů zhotovitele; zajištění a provedení všech nezbytných opatření organizačního a stavebně technologického charakteru k řádnému provedení předmětu díla. Předání všech dokladů o dokončené stavbě.
</t>
  </si>
  <si>
    <t>0132540X1</t>
  </si>
  <si>
    <t>Projektové práce dokumentace (výkresová a textová) skutečného provedení stavby - tištěná verze - 3ks</t>
  </si>
  <si>
    <t>1752670724</t>
  </si>
  <si>
    <t>0132540X2</t>
  </si>
  <si>
    <t>Projektové práce dokumentace stavby skutečného provedení - elektronická verze - 1ks</t>
  </si>
  <si>
    <t>-287319164</t>
  </si>
  <si>
    <t>0132541X3</t>
  </si>
  <si>
    <t>Geodetické zaměření</t>
  </si>
  <si>
    <t>-200334182</t>
  </si>
  <si>
    <t>0132740X1</t>
  </si>
  <si>
    <t>Fotodokumentace prováděného díla</t>
  </si>
  <si>
    <t>1204710805</t>
  </si>
  <si>
    <t xml:space="preserve">Poznámka k položce:
Náklady na zajištění průběžné fotodokumentace provádění díla – zhotovitel zajistí a předá objednateli průběžnou fotodokumentaci realizace díla v 1 digitálním vyhotovení. Fotodokumentace bude dokladovat průběh díla a bude zejména dokumentovat části stavby a konstrukce před jejich zakrytím.
</t>
  </si>
  <si>
    <t>0430020X1</t>
  </si>
  <si>
    <t>Zkoušky, atesty a revize</t>
  </si>
  <si>
    <t>2129152026</t>
  </si>
  <si>
    <t xml:space="preserve">Poznámka k položce:
Náklady na zajištění všech nezbytných zkoušek, atestů a revizí podle ČSN a případných jiných právních nebo technických předpisů platných v době provádění a předání díla, kterými bude prokázáno dosažení předepsané kvality a předepsaných technických parametrů díla. Položka zahrnuje i výtažné a odtrhové zkoušky.
</t>
  </si>
  <si>
    <t>0915040X2</t>
  </si>
  <si>
    <t>Informační cedule se základními údaji o stavbě</t>
  </si>
  <si>
    <t>1404779796</t>
  </si>
  <si>
    <t>0300010X1</t>
  </si>
  <si>
    <t>Vybudování, provoz, údržba a odstraněnní zařízení staveniště</t>
  </si>
  <si>
    <t>1914439067</t>
  </si>
  <si>
    <t xml:space="preserve">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
</t>
  </si>
  <si>
    <t>041403001</t>
  </si>
  <si>
    <t>Zajištění stavby dočasná dopravní opatření</t>
  </si>
  <si>
    <t>-735429049</t>
  </si>
  <si>
    <t>"označení staveniště, dopravní značení,"1</t>
  </si>
  <si>
    <t>0700010X1</t>
  </si>
  <si>
    <t>Provozní a územní vlivy</t>
  </si>
  <si>
    <t>237026158</t>
  </si>
  <si>
    <t xml:space="preserve">Poznámka k položce:
Náklady na úpravu pozemků, jež  nejsou součástí díla, ale budou stavbou dotčeny, uvede zhotovitel po ukončení prací neprodleně do původního stavu; náklady na zajištění opatření k dočasné ochraně vzrostlých dřevin, jež mají být zachovány, konstrukcí a staveb, náklady na opatření k ochraně a zabezpečení strojů a materiálů na staveništi. Náklady na zábor pozemku, který není v majetku zadavatele.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</si>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</sst>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4" tint="0.7999799847602844"/>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8" fillId="0" borderId="0" xfId="0"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4" fontId="36" fillId="6" borderId="27"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pane ySplit="1" topLeftCell="A2" activePane="bottomLeft" state="frozen"/>
      <selection pane="bottomLeft" activeCell="C2" sqref="C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62"/>
      <c r="AS2" s="362"/>
      <c r="AT2" s="362"/>
      <c r="AU2" s="362"/>
      <c r="AV2" s="362"/>
      <c r="AW2" s="362"/>
      <c r="AX2" s="362"/>
      <c r="AY2" s="362"/>
      <c r="AZ2" s="362"/>
      <c r="BA2" s="362"/>
      <c r="BB2" s="362"/>
      <c r="BC2" s="362"/>
      <c r="BD2" s="362"/>
      <c r="BE2" s="36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91" t="s">
        <v>16</v>
      </c>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29"/>
      <c r="AQ5" s="31"/>
      <c r="BE5" s="389" t="s">
        <v>17</v>
      </c>
      <c r="BS5" s="24" t="s">
        <v>8</v>
      </c>
    </row>
    <row r="6" spans="2:71" ht="36.95" customHeight="1">
      <c r="B6" s="28"/>
      <c r="C6" s="29"/>
      <c r="D6" s="36" t="s">
        <v>18</v>
      </c>
      <c r="E6" s="29"/>
      <c r="F6" s="29"/>
      <c r="G6" s="29"/>
      <c r="H6" s="29"/>
      <c r="I6" s="29"/>
      <c r="J6" s="29"/>
      <c r="K6" s="393" t="s">
        <v>19</v>
      </c>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29"/>
      <c r="AQ6" s="31"/>
      <c r="BE6" s="390"/>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90"/>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90"/>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0"/>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29</v>
      </c>
      <c r="AO10" s="29"/>
      <c r="AP10" s="29"/>
      <c r="AQ10" s="31"/>
      <c r="BE10" s="390"/>
      <c r="BS10" s="24" t="s">
        <v>8</v>
      </c>
    </row>
    <row r="11" spans="2:71" ht="18.4"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32</v>
      </c>
      <c r="AO11" s="29"/>
      <c r="AP11" s="29"/>
      <c r="AQ11" s="31"/>
      <c r="BE11" s="390"/>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0"/>
      <c r="BS12" s="24" t="s">
        <v>8</v>
      </c>
    </row>
    <row r="13" spans="2:71" ht="14.45"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34</v>
      </c>
      <c r="AO13" s="29"/>
      <c r="AP13" s="29"/>
      <c r="AQ13" s="31"/>
      <c r="BE13" s="390"/>
      <c r="BS13" s="24" t="s">
        <v>8</v>
      </c>
    </row>
    <row r="14" spans="2:71" ht="15">
      <c r="B14" s="28"/>
      <c r="C14" s="29"/>
      <c r="D14" s="29"/>
      <c r="E14" s="394" t="s">
        <v>34</v>
      </c>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7" t="s">
        <v>31</v>
      </c>
      <c r="AL14" s="29"/>
      <c r="AM14" s="29"/>
      <c r="AN14" s="39" t="s">
        <v>34</v>
      </c>
      <c r="AO14" s="29"/>
      <c r="AP14" s="29"/>
      <c r="AQ14" s="31"/>
      <c r="BE14" s="390"/>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0"/>
      <c r="BS15" s="24" t="s">
        <v>6</v>
      </c>
    </row>
    <row r="16" spans="2:71" ht="14.45"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36</v>
      </c>
      <c r="AO16" s="29"/>
      <c r="AP16" s="29"/>
      <c r="AQ16" s="31"/>
      <c r="BE16" s="390"/>
      <c r="BS16" s="24" t="s">
        <v>6</v>
      </c>
    </row>
    <row r="17" spans="2:71" ht="18.4" customHeight="1">
      <c r="B17" s="28"/>
      <c r="C17" s="29"/>
      <c r="D17" s="29"/>
      <c r="E17" s="35" t="s">
        <v>37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38</v>
      </c>
      <c r="AO17" s="29"/>
      <c r="AP17" s="29"/>
      <c r="AQ17" s="31"/>
      <c r="BE17" s="390"/>
      <c r="BS17" s="24" t="s">
        <v>39</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0"/>
      <c r="BS18" s="24" t="s">
        <v>8</v>
      </c>
    </row>
    <row r="19" spans="2:71" ht="14.45" customHeight="1">
      <c r="B19" s="28"/>
      <c r="C19" s="29"/>
      <c r="D19" s="37"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0"/>
      <c r="BS19" s="24" t="s">
        <v>8</v>
      </c>
    </row>
    <row r="20" spans="2:71" ht="48.75" customHeight="1">
      <c r="B20" s="28"/>
      <c r="C20" s="29"/>
      <c r="D20" s="29"/>
      <c r="E20" s="396" t="s">
        <v>41</v>
      </c>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29"/>
      <c r="AP20" s="29"/>
      <c r="AQ20" s="31"/>
      <c r="BE20" s="390"/>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0"/>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90"/>
    </row>
    <row r="23" spans="2:57" s="1" customFormat="1" ht="25.9" customHeight="1">
      <c r="B23" s="41"/>
      <c r="C23" s="42"/>
      <c r="D23" s="43" t="s">
        <v>42</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97">
        <f>ROUND(AG51,2)</f>
        <v>250000</v>
      </c>
      <c r="AL23" s="398"/>
      <c r="AM23" s="398"/>
      <c r="AN23" s="398"/>
      <c r="AO23" s="398"/>
      <c r="AP23" s="42"/>
      <c r="AQ23" s="45"/>
      <c r="BE23" s="390"/>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90"/>
    </row>
    <row r="25" spans="2:57" s="1" customFormat="1" ht="13.5">
      <c r="B25" s="41"/>
      <c r="C25" s="42"/>
      <c r="D25" s="42"/>
      <c r="E25" s="42"/>
      <c r="F25" s="42"/>
      <c r="G25" s="42"/>
      <c r="H25" s="42"/>
      <c r="I25" s="42"/>
      <c r="J25" s="42"/>
      <c r="K25" s="42"/>
      <c r="L25" s="399" t="s">
        <v>43</v>
      </c>
      <c r="M25" s="399"/>
      <c r="N25" s="399"/>
      <c r="O25" s="399"/>
      <c r="P25" s="42"/>
      <c r="Q25" s="42"/>
      <c r="R25" s="42"/>
      <c r="S25" s="42"/>
      <c r="T25" s="42"/>
      <c r="U25" s="42"/>
      <c r="V25" s="42"/>
      <c r="W25" s="399" t="s">
        <v>44</v>
      </c>
      <c r="X25" s="399"/>
      <c r="Y25" s="399"/>
      <c r="Z25" s="399"/>
      <c r="AA25" s="399"/>
      <c r="AB25" s="399"/>
      <c r="AC25" s="399"/>
      <c r="AD25" s="399"/>
      <c r="AE25" s="399"/>
      <c r="AF25" s="42"/>
      <c r="AG25" s="42"/>
      <c r="AH25" s="42"/>
      <c r="AI25" s="42"/>
      <c r="AJ25" s="42"/>
      <c r="AK25" s="399" t="s">
        <v>45</v>
      </c>
      <c r="AL25" s="399"/>
      <c r="AM25" s="399"/>
      <c r="AN25" s="399"/>
      <c r="AO25" s="399"/>
      <c r="AP25" s="42"/>
      <c r="AQ25" s="45"/>
      <c r="BE25" s="390"/>
    </row>
    <row r="26" spans="2:57" s="2" customFormat="1" ht="14.45" customHeight="1">
      <c r="B26" s="47"/>
      <c r="C26" s="48"/>
      <c r="D26" s="49" t="s">
        <v>46</v>
      </c>
      <c r="E26" s="48"/>
      <c r="F26" s="49" t="s">
        <v>47</v>
      </c>
      <c r="G26" s="48"/>
      <c r="H26" s="48"/>
      <c r="I26" s="48"/>
      <c r="J26" s="48"/>
      <c r="K26" s="48"/>
      <c r="L26" s="382">
        <v>0.21</v>
      </c>
      <c r="M26" s="383"/>
      <c r="N26" s="383"/>
      <c r="O26" s="383"/>
      <c r="P26" s="48"/>
      <c r="Q26" s="48"/>
      <c r="R26" s="48"/>
      <c r="S26" s="48"/>
      <c r="T26" s="48"/>
      <c r="U26" s="48"/>
      <c r="V26" s="48"/>
      <c r="W26" s="384">
        <f>ROUND(AZ51,2)</f>
        <v>250000</v>
      </c>
      <c r="X26" s="383"/>
      <c r="Y26" s="383"/>
      <c r="Z26" s="383"/>
      <c r="AA26" s="383"/>
      <c r="AB26" s="383"/>
      <c r="AC26" s="383"/>
      <c r="AD26" s="383"/>
      <c r="AE26" s="383"/>
      <c r="AF26" s="48"/>
      <c r="AG26" s="48"/>
      <c r="AH26" s="48"/>
      <c r="AI26" s="48"/>
      <c r="AJ26" s="48"/>
      <c r="AK26" s="384">
        <f>ROUND(AV51,2)</f>
        <v>52500</v>
      </c>
      <c r="AL26" s="383"/>
      <c r="AM26" s="383"/>
      <c r="AN26" s="383"/>
      <c r="AO26" s="383"/>
      <c r="AP26" s="48"/>
      <c r="AQ26" s="50"/>
      <c r="BE26" s="390"/>
    </row>
    <row r="27" spans="2:57" s="2" customFormat="1" ht="14.45" customHeight="1">
      <c r="B27" s="47"/>
      <c r="C27" s="48"/>
      <c r="D27" s="48"/>
      <c r="E27" s="48"/>
      <c r="F27" s="49" t="s">
        <v>48</v>
      </c>
      <c r="G27" s="48"/>
      <c r="H27" s="48"/>
      <c r="I27" s="48"/>
      <c r="J27" s="48"/>
      <c r="K27" s="48"/>
      <c r="L27" s="382">
        <v>0.15</v>
      </c>
      <c r="M27" s="383"/>
      <c r="N27" s="383"/>
      <c r="O27" s="383"/>
      <c r="P27" s="48"/>
      <c r="Q27" s="48"/>
      <c r="R27" s="48"/>
      <c r="S27" s="48"/>
      <c r="T27" s="48"/>
      <c r="U27" s="48"/>
      <c r="V27" s="48"/>
      <c r="W27" s="384">
        <f>ROUND(BA51,2)</f>
        <v>0</v>
      </c>
      <c r="X27" s="383"/>
      <c r="Y27" s="383"/>
      <c r="Z27" s="383"/>
      <c r="AA27" s="383"/>
      <c r="AB27" s="383"/>
      <c r="AC27" s="383"/>
      <c r="AD27" s="383"/>
      <c r="AE27" s="383"/>
      <c r="AF27" s="48"/>
      <c r="AG27" s="48"/>
      <c r="AH27" s="48"/>
      <c r="AI27" s="48"/>
      <c r="AJ27" s="48"/>
      <c r="AK27" s="384">
        <f>ROUND(AW51,2)</f>
        <v>0</v>
      </c>
      <c r="AL27" s="383"/>
      <c r="AM27" s="383"/>
      <c r="AN27" s="383"/>
      <c r="AO27" s="383"/>
      <c r="AP27" s="48"/>
      <c r="AQ27" s="50"/>
      <c r="BE27" s="390"/>
    </row>
    <row r="28" spans="2:57" s="2" customFormat="1" ht="14.45" customHeight="1" hidden="1">
      <c r="B28" s="47"/>
      <c r="C28" s="48"/>
      <c r="D28" s="48"/>
      <c r="E28" s="48"/>
      <c r="F28" s="49" t="s">
        <v>49</v>
      </c>
      <c r="G28" s="48"/>
      <c r="H28" s="48"/>
      <c r="I28" s="48"/>
      <c r="J28" s="48"/>
      <c r="K28" s="48"/>
      <c r="L28" s="382">
        <v>0.21</v>
      </c>
      <c r="M28" s="383"/>
      <c r="N28" s="383"/>
      <c r="O28" s="383"/>
      <c r="P28" s="48"/>
      <c r="Q28" s="48"/>
      <c r="R28" s="48"/>
      <c r="S28" s="48"/>
      <c r="T28" s="48"/>
      <c r="U28" s="48"/>
      <c r="V28" s="48"/>
      <c r="W28" s="384">
        <f>ROUND(BB51,2)</f>
        <v>0</v>
      </c>
      <c r="X28" s="383"/>
      <c r="Y28" s="383"/>
      <c r="Z28" s="383"/>
      <c r="AA28" s="383"/>
      <c r="AB28" s="383"/>
      <c r="AC28" s="383"/>
      <c r="AD28" s="383"/>
      <c r="AE28" s="383"/>
      <c r="AF28" s="48"/>
      <c r="AG28" s="48"/>
      <c r="AH28" s="48"/>
      <c r="AI28" s="48"/>
      <c r="AJ28" s="48"/>
      <c r="AK28" s="384">
        <v>0</v>
      </c>
      <c r="AL28" s="383"/>
      <c r="AM28" s="383"/>
      <c r="AN28" s="383"/>
      <c r="AO28" s="383"/>
      <c r="AP28" s="48"/>
      <c r="AQ28" s="50"/>
      <c r="BE28" s="390"/>
    </row>
    <row r="29" spans="2:57" s="2" customFormat="1" ht="14.45" customHeight="1" hidden="1">
      <c r="B29" s="47"/>
      <c r="C29" s="48"/>
      <c r="D29" s="48"/>
      <c r="E29" s="48"/>
      <c r="F29" s="49" t="s">
        <v>50</v>
      </c>
      <c r="G29" s="48"/>
      <c r="H29" s="48"/>
      <c r="I29" s="48"/>
      <c r="J29" s="48"/>
      <c r="K29" s="48"/>
      <c r="L29" s="382">
        <v>0.15</v>
      </c>
      <c r="M29" s="383"/>
      <c r="N29" s="383"/>
      <c r="O29" s="383"/>
      <c r="P29" s="48"/>
      <c r="Q29" s="48"/>
      <c r="R29" s="48"/>
      <c r="S29" s="48"/>
      <c r="T29" s="48"/>
      <c r="U29" s="48"/>
      <c r="V29" s="48"/>
      <c r="W29" s="384">
        <f>ROUND(BC51,2)</f>
        <v>0</v>
      </c>
      <c r="X29" s="383"/>
      <c r="Y29" s="383"/>
      <c r="Z29" s="383"/>
      <c r="AA29" s="383"/>
      <c r="AB29" s="383"/>
      <c r="AC29" s="383"/>
      <c r="AD29" s="383"/>
      <c r="AE29" s="383"/>
      <c r="AF29" s="48"/>
      <c r="AG29" s="48"/>
      <c r="AH29" s="48"/>
      <c r="AI29" s="48"/>
      <c r="AJ29" s="48"/>
      <c r="AK29" s="384">
        <v>0</v>
      </c>
      <c r="AL29" s="383"/>
      <c r="AM29" s="383"/>
      <c r="AN29" s="383"/>
      <c r="AO29" s="383"/>
      <c r="AP29" s="48"/>
      <c r="AQ29" s="50"/>
      <c r="BE29" s="390"/>
    </row>
    <row r="30" spans="2:57" s="2" customFormat="1" ht="14.45" customHeight="1" hidden="1">
      <c r="B30" s="47"/>
      <c r="C30" s="48"/>
      <c r="D30" s="48"/>
      <c r="E30" s="48"/>
      <c r="F30" s="49" t="s">
        <v>51</v>
      </c>
      <c r="G30" s="48"/>
      <c r="H30" s="48"/>
      <c r="I30" s="48"/>
      <c r="J30" s="48"/>
      <c r="K30" s="48"/>
      <c r="L30" s="382">
        <v>0</v>
      </c>
      <c r="M30" s="383"/>
      <c r="N30" s="383"/>
      <c r="O30" s="383"/>
      <c r="P30" s="48"/>
      <c r="Q30" s="48"/>
      <c r="R30" s="48"/>
      <c r="S30" s="48"/>
      <c r="T30" s="48"/>
      <c r="U30" s="48"/>
      <c r="V30" s="48"/>
      <c r="W30" s="384">
        <f>ROUND(BD51,2)</f>
        <v>0</v>
      </c>
      <c r="X30" s="383"/>
      <c r="Y30" s="383"/>
      <c r="Z30" s="383"/>
      <c r="AA30" s="383"/>
      <c r="AB30" s="383"/>
      <c r="AC30" s="383"/>
      <c r="AD30" s="383"/>
      <c r="AE30" s="383"/>
      <c r="AF30" s="48"/>
      <c r="AG30" s="48"/>
      <c r="AH30" s="48"/>
      <c r="AI30" s="48"/>
      <c r="AJ30" s="48"/>
      <c r="AK30" s="384">
        <v>0</v>
      </c>
      <c r="AL30" s="383"/>
      <c r="AM30" s="383"/>
      <c r="AN30" s="383"/>
      <c r="AO30" s="383"/>
      <c r="AP30" s="48"/>
      <c r="AQ30" s="50"/>
      <c r="BE30" s="390"/>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90"/>
    </row>
    <row r="32" spans="2:57" s="1" customFormat="1" ht="25.9" customHeight="1">
      <c r="B32" s="41"/>
      <c r="C32" s="51"/>
      <c r="D32" s="52" t="s">
        <v>52</v>
      </c>
      <c r="E32" s="53"/>
      <c r="F32" s="53"/>
      <c r="G32" s="53"/>
      <c r="H32" s="53"/>
      <c r="I32" s="53"/>
      <c r="J32" s="53"/>
      <c r="K32" s="53"/>
      <c r="L32" s="53"/>
      <c r="M32" s="53"/>
      <c r="N32" s="53"/>
      <c r="O32" s="53"/>
      <c r="P32" s="53"/>
      <c r="Q32" s="53"/>
      <c r="R32" s="53"/>
      <c r="S32" s="53"/>
      <c r="T32" s="54" t="s">
        <v>53</v>
      </c>
      <c r="U32" s="53"/>
      <c r="V32" s="53"/>
      <c r="W32" s="53"/>
      <c r="X32" s="385" t="s">
        <v>54</v>
      </c>
      <c r="Y32" s="386"/>
      <c r="Z32" s="386"/>
      <c r="AA32" s="386"/>
      <c r="AB32" s="386"/>
      <c r="AC32" s="53"/>
      <c r="AD32" s="53"/>
      <c r="AE32" s="53"/>
      <c r="AF32" s="53"/>
      <c r="AG32" s="53"/>
      <c r="AH32" s="53"/>
      <c r="AI32" s="53"/>
      <c r="AJ32" s="53"/>
      <c r="AK32" s="387">
        <f>SUM(AK23:AK30)</f>
        <v>302500</v>
      </c>
      <c r="AL32" s="386"/>
      <c r="AM32" s="386"/>
      <c r="AN32" s="386"/>
      <c r="AO32" s="388"/>
      <c r="AP32" s="51"/>
      <c r="AQ32" s="55"/>
      <c r="BE32" s="390"/>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55</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517116</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8" t="str">
        <f>K6</f>
        <v>Rekonstrukce historického středu města Nový Bor – III. etapa, změna stavby před dokončením</v>
      </c>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23</v>
      </c>
      <c r="D44" s="63"/>
      <c r="E44" s="63"/>
      <c r="F44" s="63"/>
      <c r="G44" s="63"/>
      <c r="H44" s="63"/>
      <c r="I44" s="63"/>
      <c r="J44" s="63"/>
      <c r="K44" s="63"/>
      <c r="L44" s="72" t="str">
        <f>IF(K8="","",K8)</f>
        <v>Nový Bor náměstí Míru</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70" t="str">
        <f>IF(AN8="","",AN8)</f>
        <v>20. 4. 2017</v>
      </c>
      <c r="AN44" s="370"/>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27</v>
      </c>
      <c r="D46" s="63"/>
      <c r="E46" s="63"/>
      <c r="F46" s="63"/>
      <c r="G46" s="63"/>
      <c r="H46" s="63"/>
      <c r="I46" s="63"/>
      <c r="J46" s="63"/>
      <c r="K46" s="63"/>
      <c r="L46" s="66" t="str">
        <f>IF(E11="","",E11)</f>
        <v>Město Nový Bor náměstí Míru 1, 473 01 Nový Bor</v>
      </c>
      <c r="M46" s="63"/>
      <c r="N46" s="63"/>
      <c r="O46" s="63"/>
      <c r="P46" s="63"/>
      <c r="Q46" s="63"/>
      <c r="R46" s="63"/>
      <c r="S46" s="63"/>
      <c r="T46" s="63"/>
      <c r="U46" s="63"/>
      <c r="V46" s="63"/>
      <c r="W46" s="63"/>
      <c r="X46" s="63"/>
      <c r="Y46" s="63"/>
      <c r="Z46" s="63"/>
      <c r="AA46" s="63"/>
      <c r="AB46" s="63"/>
      <c r="AC46" s="63"/>
      <c r="AD46" s="63"/>
      <c r="AE46" s="63"/>
      <c r="AF46" s="63"/>
      <c r="AG46" s="63"/>
      <c r="AH46" s="63"/>
      <c r="AI46" s="65" t="s">
        <v>35</v>
      </c>
      <c r="AJ46" s="63"/>
      <c r="AK46" s="63"/>
      <c r="AL46" s="63"/>
      <c r="AM46" s="371" t="str">
        <f>IF(E17="","",E17)</f>
        <v>BKN,spol.s r.o.Vladislavova 29/I,566 01Vysoké Mýto</v>
      </c>
      <c r="AN46" s="371"/>
      <c r="AO46" s="371"/>
      <c r="AP46" s="371"/>
      <c r="AQ46" s="63"/>
      <c r="AR46" s="61"/>
      <c r="AS46" s="372" t="s">
        <v>56</v>
      </c>
      <c r="AT46" s="373"/>
      <c r="AU46" s="74"/>
      <c r="AV46" s="74"/>
      <c r="AW46" s="74"/>
      <c r="AX46" s="74"/>
      <c r="AY46" s="74"/>
      <c r="AZ46" s="74"/>
      <c r="BA46" s="74"/>
      <c r="BB46" s="74"/>
      <c r="BC46" s="74"/>
      <c r="BD46" s="75"/>
    </row>
    <row r="47" spans="2:56" s="1" customFormat="1" ht="15">
      <c r="B47" s="41"/>
      <c r="C47" s="65" t="s">
        <v>33</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4"/>
      <c r="AT47" s="375"/>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6"/>
      <c r="AT48" s="377"/>
      <c r="AU48" s="42"/>
      <c r="AV48" s="42"/>
      <c r="AW48" s="42"/>
      <c r="AX48" s="42"/>
      <c r="AY48" s="42"/>
      <c r="AZ48" s="42"/>
      <c r="BA48" s="42"/>
      <c r="BB48" s="42"/>
      <c r="BC48" s="42"/>
      <c r="BD48" s="78"/>
    </row>
    <row r="49" spans="2:56" s="1" customFormat="1" ht="29.25" customHeight="1">
      <c r="B49" s="41"/>
      <c r="C49" s="378" t="s">
        <v>57</v>
      </c>
      <c r="D49" s="379"/>
      <c r="E49" s="379"/>
      <c r="F49" s="379"/>
      <c r="G49" s="379"/>
      <c r="H49" s="79"/>
      <c r="I49" s="380" t="s">
        <v>58</v>
      </c>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81" t="s">
        <v>59</v>
      </c>
      <c r="AH49" s="379"/>
      <c r="AI49" s="379"/>
      <c r="AJ49" s="379"/>
      <c r="AK49" s="379"/>
      <c r="AL49" s="379"/>
      <c r="AM49" s="379"/>
      <c r="AN49" s="380" t="s">
        <v>60</v>
      </c>
      <c r="AO49" s="379"/>
      <c r="AP49" s="379"/>
      <c r="AQ49" s="80" t="s">
        <v>61</v>
      </c>
      <c r="AR49" s="61"/>
      <c r="AS49" s="81" t="s">
        <v>62</v>
      </c>
      <c r="AT49" s="82" t="s">
        <v>63</v>
      </c>
      <c r="AU49" s="82" t="s">
        <v>64</v>
      </c>
      <c r="AV49" s="82" t="s">
        <v>65</v>
      </c>
      <c r="AW49" s="82" t="s">
        <v>66</v>
      </c>
      <c r="AX49" s="82" t="s">
        <v>67</v>
      </c>
      <c r="AY49" s="82" t="s">
        <v>68</v>
      </c>
      <c r="AZ49" s="82" t="s">
        <v>69</v>
      </c>
      <c r="BA49" s="82" t="s">
        <v>70</v>
      </c>
      <c r="BB49" s="82" t="s">
        <v>71</v>
      </c>
      <c r="BC49" s="82" t="s">
        <v>72</v>
      </c>
      <c r="BD49" s="83" t="s">
        <v>73</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74</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66">
        <f>ROUND(SUM(AG52:AG60),2)</f>
        <v>250000</v>
      </c>
      <c r="AH51" s="366"/>
      <c r="AI51" s="366"/>
      <c r="AJ51" s="366"/>
      <c r="AK51" s="366"/>
      <c r="AL51" s="366"/>
      <c r="AM51" s="366"/>
      <c r="AN51" s="367">
        <f aca="true" t="shared" si="0" ref="AN51:AN60">SUM(AG51,AT51)</f>
        <v>302500</v>
      </c>
      <c r="AO51" s="367"/>
      <c r="AP51" s="367"/>
      <c r="AQ51" s="89" t="s">
        <v>21</v>
      </c>
      <c r="AR51" s="71"/>
      <c r="AS51" s="90">
        <f>ROUND(SUM(AS52:AS60),2)</f>
        <v>0</v>
      </c>
      <c r="AT51" s="91">
        <f aca="true" t="shared" si="1" ref="AT51:AT60">ROUND(SUM(AV51:AW51),2)</f>
        <v>52500</v>
      </c>
      <c r="AU51" s="92">
        <f>ROUND(SUM(AU52:AU60),5)</f>
        <v>0</v>
      </c>
      <c r="AV51" s="91">
        <f>ROUND(AZ51*L26,2)</f>
        <v>52500</v>
      </c>
      <c r="AW51" s="91">
        <f>ROUND(BA51*L27,2)</f>
        <v>0</v>
      </c>
      <c r="AX51" s="91">
        <f>ROUND(BB51*L26,2)</f>
        <v>0</v>
      </c>
      <c r="AY51" s="91">
        <f>ROUND(BC51*L27,2)</f>
        <v>0</v>
      </c>
      <c r="AZ51" s="91">
        <f>ROUND(SUM(AZ52:AZ60),2)</f>
        <v>250000</v>
      </c>
      <c r="BA51" s="91">
        <f>ROUND(SUM(BA52:BA60),2)</f>
        <v>0</v>
      </c>
      <c r="BB51" s="91">
        <f>ROUND(SUM(BB52:BB60),2)</f>
        <v>0</v>
      </c>
      <c r="BC51" s="91">
        <f>ROUND(SUM(BC52:BC60),2)</f>
        <v>0</v>
      </c>
      <c r="BD51" s="93">
        <f>ROUND(SUM(BD52:BD60),2)</f>
        <v>0</v>
      </c>
      <c r="BS51" s="94" t="s">
        <v>75</v>
      </c>
      <c r="BT51" s="94" t="s">
        <v>76</v>
      </c>
      <c r="BU51" s="95" t="s">
        <v>77</v>
      </c>
      <c r="BV51" s="94" t="s">
        <v>78</v>
      </c>
      <c r="BW51" s="94" t="s">
        <v>7</v>
      </c>
      <c r="BX51" s="94" t="s">
        <v>79</v>
      </c>
      <c r="CL51" s="94" t="s">
        <v>21</v>
      </c>
    </row>
    <row r="52" spans="1:91" s="5" customFormat="1" ht="22.5" customHeight="1">
      <c r="A52" s="96" t="s">
        <v>80</v>
      </c>
      <c r="B52" s="97"/>
      <c r="C52" s="98"/>
      <c r="D52" s="365" t="s">
        <v>81</v>
      </c>
      <c r="E52" s="365"/>
      <c r="F52" s="365"/>
      <c r="G52" s="365"/>
      <c r="H52" s="365"/>
      <c r="I52" s="99"/>
      <c r="J52" s="365" t="s">
        <v>82</v>
      </c>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3">
        <f>'IO 101 - Komunikace'!J27</f>
        <v>0</v>
      </c>
      <c r="AH52" s="364"/>
      <c r="AI52" s="364"/>
      <c r="AJ52" s="364"/>
      <c r="AK52" s="364"/>
      <c r="AL52" s="364"/>
      <c r="AM52" s="364"/>
      <c r="AN52" s="363">
        <f t="shared" si="0"/>
        <v>0</v>
      </c>
      <c r="AO52" s="364"/>
      <c r="AP52" s="364"/>
      <c r="AQ52" s="100" t="s">
        <v>83</v>
      </c>
      <c r="AR52" s="101"/>
      <c r="AS52" s="102">
        <v>0</v>
      </c>
      <c r="AT52" s="103">
        <f t="shared" si="1"/>
        <v>0</v>
      </c>
      <c r="AU52" s="104">
        <f>'IO 101 - Komunikace'!P86</f>
        <v>0</v>
      </c>
      <c r="AV52" s="103">
        <f>'IO 101 - Komunikace'!J30</f>
        <v>0</v>
      </c>
      <c r="AW52" s="103">
        <f>'IO 101 - Komunikace'!J31</f>
        <v>0</v>
      </c>
      <c r="AX52" s="103">
        <f>'IO 101 - Komunikace'!J32</f>
        <v>0</v>
      </c>
      <c r="AY52" s="103">
        <f>'IO 101 - Komunikace'!J33</f>
        <v>0</v>
      </c>
      <c r="AZ52" s="103">
        <f>'IO 101 - Komunikace'!F30</f>
        <v>0</v>
      </c>
      <c r="BA52" s="103">
        <f>'IO 101 - Komunikace'!F31</f>
        <v>0</v>
      </c>
      <c r="BB52" s="103">
        <f>'IO 101 - Komunikace'!F32</f>
        <v>0</v>
      </c>
      <c r="BC52" s="103">
        <f>'IO 101 - Komunikace'!F33</f>
        <v>0</v>
      </c>
      <c r="BD52" s="105">
        <f>'IO 101 - Komunikace'!F34</f>
        <v>0</v>
      </c>
      <c r="BT52" s="106" t="s">
        <v>84</v>
      </c>
      <c r="BV52" s="106" t="s">
        <v>78</v>
      </c>
      <c r="BW52" s="106" t="s">
        <v>85</v>
      </c>
      <c r="BX52" s="106" t="s">
        <v>7</v>
      </c>
      <c r="CL52" s="106" t="s">
        <v>86</v>
      </c>
      <c r="CM52" s="106" t="s">
        <v>87</v>
      </c>
    </row>
    <row r="53" spans="1:91" s="5" customFormat="1" ht="22.5" customHeight="1">
      <c r="A53" s="96" t="s">
        <v>80</v>
      </c>
      <c r="B53" s="97"/>
      <c r="C53" s="98"/>
      <c r="D53" s="365" t="s">
        <v>88</v>
      </c>
      <c r="E53" s="365"/>
      <c r="F53" s="365"/>
      <c r="G53" s="365"/>
      <c r="H53" s="365"/>
      <c r="I53" s="99"/>
      <c r="J53" s="365" t="s">
        <v>89</v>
      </c>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3">
        <f>'IO 301 - Vodovod'!J27</f>
        <v>0</v>
      </c>
      <c r="AH53" s="364"/>
      <c r="AI53" s="364"/>
      <c r="AJ53" s="364"/>
      <c r="AK53" s="364"/>
      <c r="AL53" s="364"/>
      <c r="AM53" s="364"/>
      <c r="AN53" s="363">
        <f t="shared" si="0"/>
        <v>0</v>
      </c>
      <c r="AO53" s="364"/>
      <c r="AP53" s="364"/>
      <c r="AQ53" s="100" t="s">
        <v>83</v>
      </c>
      <c r="AR53" s="101"/>
      <c r="AS53" s="102">
        <v>0</v>
      </c>
      <c r="AT53" s="103">
        <f t="shared" si="1"/>
        <v>0</v>
      </c>
      <c r="AU53" s="104">
        <f>'IO 301 - Vodovod'!P83</f>
        <v>0</v>
      </c>
      <c r="AV53" s="103">
        <f>'IO 301 - Vodovod'!J30</f>
        <v>0</v>
      </c>
      <c r="AW53" s="103">
        <f>'IO 301 - Vodovod'!J31</f>
        <v>0</v>
      </c>
      <c r="AX53" s="103">
        <f>'IO 301 - Vodovod'!J32</f>
        <v>0</v>
      </c>
      <c r="AY53" s="103">
        <f>'IO 301 - Vodovod'!J33</f>
        <v>0</v>
      </c>
      <c r="AZ53" s="103">
        <f>'IO 301 - Vodovod'!F30</f>
        <v>0</v>
      </c>
      <c r="BA53" s="103">
        <f>'IO 301 - Vodovod'!F31</f>
        <v>0</v>
      </c>
      <c r="BB53" s="103">
        <f>'IO 301 - Vodovod'!F32</f>
        <v>0</v>
      </c>
      <c r="BC53" s="103">
        <f>'IO 301 - Vodovod'!F33</f>
        <v>0</v>
      </c>
      <c r="BD53" s="105">
        <f>'IO 301 - Vodovod'!F34</f>
        <v>0</v>
      </c>
      <c r="BT53" s="106" t="s">
        <v>84</v>
      </c>
      <c r="BV53" s="106" t="s">
        <v>78</v>
      </c>
      <c r="BW53" s="106" t="s">
        <v>90</v>
      </c>
      <c r="BX53" s="106" t="s">
        <v>7</v>
      </c>
      <c r="CL53" s="106" t="s">
        <v>91</v>
      </c>
      <c r="CM53" s="106" t="s">
        <v>87</v>
      </c>
    </row>
    <row r="54" spans="1:91" s="5" customFormat="1" ht="22.5" customHeight="1">
      <c r="A54" s="96" t="s">
        <v>80</v>
      </c>
      <c r="B54" s="97"/>
      <c r="C54" s="98"/>
      <c r="D54" s="365" t="s">
        <v>92</v>
      </c>
      <c r="E54" s="365"/>
      <c r="F54" s="365"/>
      <c r="G54" s="365"/>
      <c r="H54" s="365"/>
      <c r="I54" s="99"/>
      <c r="J54" s="365" t="s">
        <v>93</v>
      </c>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3">
        <f>'IO 302 - Vodovodní přípojka'!J27</f>
        <v>0</v>
      </c>
      <c r="AH54" s="364"/>
      <c r="AI54" s="364"/>
      <c r="AJ54" s="364"/>
      <c r="AK54" s="364"/>
      <c r="AL54" s="364"/>
      <c r="AM54" s="364"/>
      <c r="AN54" s="363">
        <f t="shared" si="0"/>
        <v>0</v>
      </c>
      <c r="AO54" s="364"/>
      <c r="AP54" s="364"/>
      <c r="AQ54" s="100" t="s">
        <v>83</v>
      </c>
      <c r="AR54" s="101"/>
      <c r="AS54" s="102">
        <v>0</v>
      </c>
      <c r="AT54" s="103">
        <f t="shared" si="1"/>
        <v>0</v>
      </c>
      <c r="AU54" s="104">
        <f>'IO 302 - Vodovodní přípojka'!P83</f>
        <v>0</v>
      </c>
      <c r="AV54" s="103">
        <f>'IO 302 - Vodovodní přípojka'!J30</f>
        <v>0</v>
      </c>
      <c r="AW54" s="103">
        <f>'IO 302 - Vodovodní přípojka'!J31</f>
        <v>0</v>
      </c>
      <c r="AX54" s="103">
        <f>'IO 302 - Vodovodní přípojka'!J32</f>
        <v>0</v>
      </c>
      <c r="AY54" s="103">
        <f>'IO 302 - Vodovodní přípojka'!J33</f>
        <v>0</v>
      </c>
      <c r="AZ54" s="103">
        <f>'IO 302 - Vodovodní přípojka'!F30</f>
        <v>0</v>
      </c>
      <c r="BA54" s="103">
        <f>'IO 302 - Vodovodní přípojka'!F31</f>
        <v>0</v>
      </c>
      <c r="BB54" s="103">
        <f>'IO 302 - Vodovodní přípojka'!F32</f>
        <v>0</v>
      </c>
      <c r="BC54" s="103">
        <f>'IO 302 - Vodovodní přípojka'!F33</f>
        <v>0</v>
      </c>
      <c r="BD54" s="105">
        <f>'IO 302 - Vodovodní přípojka'!F34</f>
        <v>0</v>
      </c>
      <c r="BT54" s="106" t="s">
        <v>84</v>
      </c>
      <c r="BV54" s="106" t="s">
        <v>78</v>
      </c>
      <c r="BW54" s="106" t="s">
        <v>94</v>
      </c>
      <c r="BX54" s="106" t="s">
        <v>7</v>
      </c>
      <c r="CL54" s="106" t="s">
        <v>95</v>
      </c>
      <c r="CM54" s="106" t="s">
        <v>87</v>
      </c>
    </row>
    <row r="55" spans="1:91" s="5" customFormat="1" ht="22.5" customHeight="1">
      <c r="A55" s="96" t="s">
        <v>80</v>
      </c>
      <c r="B55" s="97"/>
      <c r="C55" s="98"/>
      <c r="D55" s="365" t="s">
        <v>96</v>
      </c>
      <c r="E55" s="365"/>
      <c r="F55" s="365"/>
      <c r="G55" s="365"/>
      <c r="H55" s="365"/>
      <c r="I55" s="99"/>
      <c r="J55" s="365" t="s">
        <v>97</v>
      </c>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3">
        <f>'IO 303 - Kanalizace'!J27</f>
        <v>0</v>
      </c>
      <c r="AH55" s="364"/>
      <c r="AI55" s="364"/>
      <c r="AJ55" s="364"/>
      <c r="AK55" s="364"/>
      <c r="AL55" s="364"/>
      <c r="AM55" s="364"/>
      <c r="AN55" s="363">
        <f t="shared" si="0"/>
        <v>0</v>
      </c>
      <c r="AO55" s="364"/>
      <c r="AP55" s="364"/>
      <c r="AQ55" s="100" t="s">
        <v>98</v>
      </c>
      <c r="AR55" s="101"/>
      <c r="AS55" s="102">
        <v>0</v>
      </c>
      <c r="AT55" s="103">
        <f t="shared" si="1"/>
        <v>0</v>
      </c>
      <c r="AU55" s="104">
        <f>'IO 303 - Kanalizace'!P84</f>
        <v>0</v>
      </c>
      <c r="AV55" s="103">
        <f>'IO 303 - Kanalizace'!J30</f>
        <v>0</v>
      </c>
      <c r="AW55" s="103">
        <f>'IO 303 - Kanalizace'!J31</f>
        <v>0</v>
      </c>
      <c r="AX55" s="103">
        <f>'IO 303 - Kanalizace'!J32</f>
        <v>0</v>
      </c>
      <c r="AY55" s="103">
        <f>'IO 303 - Kanalizace'!J33</f>
        <v>0</v>
      </c>
      <c r="AZ55" s="103">
        <f>'IO 303 - Kanalizace'!F30</f>
        <v>0</v>
      </c>
      <c r="BA55" s="103">
        <f>'IO 303 - Kanalizace'!F31</f>
        <v>0</v>
      </c>
      <c r="BB55" s="103">
        <f>'IO 303 - Kanalizace'!F32</f>
        <v>0</v>
      </c>
      <c r="BC55" s="103">
        <f>'IO 303 - Kanalizace'!F33</f>
        <v>0</v>
      </c>
      <c r="BD55" s="105">
        <f>'IO 303 - Kanalizace'!F34</f>
        <v>0</v>
      </c>
      <c r="BT55" s="106" t="s">
        <v>84</v>
      </c>
      <c r="BV55" s="106" t="s">
        <v>78</v>
      </c>
      <c r="BW55" s="106" t="s">
        <v>99</v>
      </c>
      <c r="BX55" s="106" t="s">
        <v>7</v>
      </c>
      <c r="CL55" s="106" t="s">
        <v>100</v>
      </c>
      <c r="CM55" s="106" t="s">
        <v>87</v>
      </c>
    </row>
    <row r="56" spans="1:91" s="5" customFormat="1" ht="22.5" customHeight="1">
      <c r="A56" s="96" t="s">
        <v>80</v>
      </c>
      <c r="B56" s="97"/>
      <c r="C56" s="98"/>
      <c r="D56" s="365" t="s">
        <v>101</v>
      </c>
      <c r="E56" s="365"/>
      <c r="F56" s="365"/>
      <c r="G56" s="365"/>
      <c r="H56" s="365"/>
      <c r="I56" s="99"/>
      <c r="J56" s="365" t="s">
        <v>102</v>
      </c>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3">
        <f>'IO 401 - Veřejné osvětlení'!J27</f>
        <v>250000</v>
      </c>
      <c r="AH56" s="364"/>
      <c r="AI56" s="364"/>
      <c r="AJ56" s="364"/>
      <c r="AK56" s="364"/>
      <c r="AL56" s="364"/>
      <c r="AM56" s="364"/>
      <c r="AN56" s="363">
        <f t="shared" si="0"/>
        <v>302500</v>
      </c>
      <c r="AO56" s="364"/>
      <c r="AP56" s="364"/>
      <c r="AQ56" s="100" t="s">
        <v>83</v>
      </c>
      <c r="AR56" s="101"/>
      <c r="AS56" s="102">
        <v>0</v>
      </c>
      <c r="AT56" s="103">
        <f t="shared" si="1"/>
        <v>52500</v>
      </c>
      <c r="AU56" s="104">
        <f>'IO 401 - Veřejné osvětlení'!P82</f>
        <v>0</v>
      </c>
      <c r="AV56" s="103">
        <f>'IO 401 - Veřejné osvětlení'!J30</f>
        <v>52500</v>
      </c>
      <c r="AW56" s="103">
        <f>'IO 401 - Veřejné osvětlení'!J31</f>
        <v>0</v>
      </c>
      <c r="AX56" s="103">
        <f>'IO 401 - Veřejné osvětlení'!J32</f>
        <v>0</v>
      </c>
      <c r="AY56" s="103">
        <f>'IO 401 - Veřejné osvětlení'!J33</f>
        <v>0</v>
      </c>
      <c r="AZ56" s="103">
        <f>'IO 401 - Veřejné osvětlení'!F30</f>
        <v>250000</v>
      </c>
      <c r="BA56" s="103">
        <f>'IO 401 - Veřejné osvětlení'!F31</f>
        <v>0</v>
      </c>
      <c r="BB56" s="103">
        <f>'IO 401 - Veřejné osvětlení'!F32</f>
        <v>0</v>
      </c>
      <c r="BC56" s="103">
        <f>'IO 401 - Veřejné osvětlení'!F33</f>
        <v>0</v>
      </c>
      <c r="BD56" s="105">
        <f>'IO 401 - Veřejné osvětlení'!F34</f>
        <v>0</v>
      </c>
      <c r="BT56" s="106" t="s">
        <v>84</v>
      </c>
      <c r="BV56" s="106" t="s">
        <v>78</v>
      </c>
      <c r="BW56" s="106" t="s">
        <v>103</v>
      </c>
      <c r="BX56" s="106" t="s">
        <v>7</v>
      </c>
      <c r="CL56" s="106" t="s">
        <v>104</v>
      </c>
      <c r="CM56" s="106" t="s">
        <v>87</v>
      </c>
    </row>
    <row r="57" spans="1:91" s="5" customFormat="1" ht="22.5" customHeight="1">
      <c r="A57" s="96" t="s">
        <v>80</v>
      </c>
      <c r="B57" s="97"/>
      <c r="C57" s="98"/>
      <c r="D57" s="365" t="s">
        <v>105</v>
      </c>
      <c r="E57" s="365"/>
      <c r="F57" s="365"/>
      <c r="G57" s="365"/>
      <c r="H57" s="365"/>
      <c r="I57" s="99"/>
      <c r="J57" s="365" t="s">
        <v>106</v>
      </c>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3">
        <f>'IO 402 - Kabely NN a dato...'!J27</f>
        <v>0</v>
      </c>
      <c r="AH57" s="364"/>
      <c r="AI57" s="364"/>
      <c r="AJ57" s="364"/>
      <c r="AK57" s="364"/>
      <c r="AL57" s="364"/>
      <c r="AM57" s="364"/>
      <c r="AN57" s="363">
        <f t="shared" si="0"/>
        <v>0</v>
      </c>
      <c r="AO57" s="364"/>
      <c r="AP57" s="364"/>
      <c r="AQ57" s="100" t="s">
        <v>83</v>
      </c>
      <c r="AR57" s="101"/>
      <c r="AS57" s="102">
        <v>0</v>
      </c>
      <c r="AT57" s="103">
        <f t="shared" si="1"/>
        <v>0</v>
      </c>
      <c r="AU57" s="104">
        <f>'IO 402 - Kabely NN a dato...'!P81</f>
        <v>0</v>
      </c>
      <c r="AV57" s="103">
        <f>'IO 402 - Kabely NN a dato...'!J30</f>
        <v>0</v>
      </c>
      <c r="AW57" s="103">
        <f>'IO 402 - Kabely NN a dato...'!J31</f>
        <v>0</v>
      </c>
      <c r="AX57" s="103">
        <f>'IO 402 - Kabely NN a dato...'!J32</f>
        <v>0</v>
      </c>
      <c r="AY57" s="103">
        <f>'IO 402 - Kabely NN a dato...'!J33</f>
        <v>0</v>
      </c>
      <c r="AZ57" s="103">
        <f>'IO 402 - Kabely NN a dato...'!F30</f>
        <v>0</v>
      </c>
      <c r="BA57" s="103">
        <f>'IO 402 - Kabely NN a dato...'!F31</f>
        <v>0</v>
      </c>
      <c r="BB57" s="103">
        <f>'IO 402 - Kabely NN a dato...'!F32</f>
        <v>0</v>
      </c>
      <c r="BC57" s="103">
        <f>'IO 402 - Kabely NN a dato...'!F33</f>
        <v>0</v>
      </c>
      <c r="BD57" s="105">
        <f>'IO 402 - Kabely NN a dato...'!F34</f>
        <v>0</v>
      </c>
      <c r="BT57" s="106" t="s">
        <v>84</v>
      </c>
      <c r="BV57" s="106" t="s">
        <v>78</v>
      </c>
      <c r="BW57" s="106" t="s">
        <v>107</v>
      </c>
      <c r="BX57" s="106" t="s">
        <v>7</v>
      </c>
      <c r="CL57" s="106" t="s">
        <v>108</v>
      </c>
      <c r="CM57" s="106" t="s">
        <v>87</v>
      </c>
    </row>
    <row r="58" spans="1:91" s="5" customFormat="1" ht="22.5" customHeight="1">
      <c r="A58" s="96" t="s">
        <v>80</v>
      </c>
      <c r="B58" s="97"/>
      <c r="C58" s="98"/>
      <c r="D58" s="365" t="s">
        <v>109</v>
      </c>
      <c r="E58" s="365"/>
      <c r="F58" s="365"/>
      <c r="G58" s="365"/>
      <c r="H58" s="365"/>
      <c r="I58" s="99"/>
      <c r="J58" s="365" t="s">
        <v>110</v>
      </c>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3">
        <f>'SO 801 - Výsadba dřevin'!J27</f>
        <v>0</v>
      </c>
      <c r="AH58" s="364"/>
      <c r="AI58" s="364"/>
      <c r="AJ58" s="364"/>
      <c r="AK58" s="364"/>
      <c r="AL58" s="364"/>
      <c r="AM58" s="364"/>
      <c r="AN58" s="363">
        <f t="shared" si="0"/>
        <v>0</v>
      </c>
      <c r="AO58" s="364"/>
      <c r="AP58" s="364"/>
      <c r="AQ58" s="100" t="s">
        <v>111</v>
      </c>
      <c r="AR58" s="101"/>
      <c r="AS58" s="102">
        <v>0</v>
      </c>
      <c r="AT58" s="103">
        <f t="shared" si="1"/>
        <v>0</v>
      </c>
      <c r="AU58" s="104">
        <f>'SO 801 - Výsadba dřevin'!P79</f>
        <v>0</v>
      </c>
      <c r="AV58" s="103">
        <f>'SO 801 - Výsadba dřevin'!J30</f>
        <v>0</v>
      </c>
      <c r="AW58" s="103">
        <f>'SO 801 - Výsadba dřevin'!J31</f>
        <v>0</v>
      </c>
      <c r="AX58" s="103">
        <f>'SO 801 - Výsadba dřevin'!J32</f>
        <v>0</v>
      </c>
      <c r="AY58" s="103">
        <f>'SO 801 - Výsadba dřevin'!J33</f>
        <v>0</v>
      </c>
      <c r="AZ58" s="103">
        <f>'SO 801 - Výsadba dřevin'!F30</f>
        <v>0</v>
      </c>
      <c r="BA58" s="103">
        <f>'SO 801 - Výsadba dřevin'!F31</f>
        <v>0</v>
      </c>
      <c r="BB58" s="103">
        <f>'SO 801 - Výsadba dřevin'!F32</f>
        <v>0</v>
      </c>
      <c r="BC58" s="103">
        <f>'SO 801 - Výsadba dřevin'!F33</f>
        <v>0</v>
      </c>
      <c r="BD58" s="105">
        <f>'SO 801 - Výsadba dřevin'!F34</f>
        <v>0</v>
      </c>
      <c r="BT58" s="106" t="s">
        <v>84</v>
      </c>
      <c r="BV58" s="106" t="s">
        <v>78</v>
      </c>
      <c r="BW58" s="106" t="s">
        <v>112</v>
      </c>
      <c r="BX58" s="106" t="s">
        <v>7</v>
      </c>
      <c r="CL58" s="106" t="s">
        <v>113</v>
      </c>
      <c r="CM58" s="106" t="s">
        <v>87</v>
      </c>
    </row>
    <row r="59" spans="1:91" s="5" customFormat="1" ht="22.5" customHeight="1">
      <c r="A59" s="96" t="s">
        <v>80</v>
      </c>
      <c r="B59" s="97"/>
      <c r="C59" s="98"/>
      <c r="D59" s="365" t="s">
        <v>114</v>
      </c>
      <c r="E59" s="365"/>
      <c r="F59" s="365"/>
      <c r="G59" s="365"/>
      <c r="H59" s="365"/>
      <c r="I59" s="99"/>
      <c r="J59" s="365" t="s">
        <v>115</v>
      </c>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3">
        <f>'SO 901 - Mobiliář'!J27</f>
        <v>0</v>
      </c>
      <c r="AH59" s="364"/>
      <c r="AI59" s="364"/>
      <c r="AJ59" s="364"/>
      <c r="AK59" s="364"/>
      <c r="AL59" s="364"/>
      <c r="AM59" s="364"/>
      <c r="AN59" s="363">
        <f t="shared" si="0"/>
        <v>0</v>
      </c>
      <c r="AO59" s="364"/>
      <c r="AP59" s="364"/>
      <c r="AQ59" s="100" t="s">
        <v>111</v>
      </c>
      <c r="AR59" s="101"/>
      <c r="AS59" s="102">
        <v>0</v>
      </c>
      <c r="AT59" s="103">
        <f t="shared" si="1"/>
        <v>0</v>
      </c>
      <c r="AU59" s="104">
        <f>'SO 901 - Mobiliář'!P84</f>
        <v>0</v>
      </c>
      <c r="AV59" s="103">
        <f>'SO 901 - Mobiliář'!J30</f>
        <v>0</v>
      </c>
      <c r="AW59" s="103">
        <f>'SO 901 - Mobiliář'!J31</f>
        <v>0</v>
      </c>
      <c r="AX59" s="103">
        <f>'SO 901 - Mobiliář'!J32</f>
        <v>0</v>
      </c>
      <c r="AY59" s="103">
        <f>'SO 901 - Mobiliář'!J33</f>
        <v>0</v>
      </c>
      <c r="AZ59" s="103">
        <f>'SO 901 - Mobiliář'!F30</f>
        <v>0</v>
      </c>
      <c r="BA59" s="103">
        <f>'SO 901 - Mobiliář'!F31</f>
        <v>0</v>
      </c>
      <c r="BB59" s="103">
        <f>'SO 901 - Mobiliář'!F32</f>
        <v>0</v>
      </c>
      <c r="BC59" s="103">
        <f>'SO 901 - Mobiliář'!F33</f>
        <v>0</v>
      </c>
      <c r="BD59" s="105">
        <f>'SO 901 - Mobiliář'!F34</f>
        <v>0</v>
      </c>
      <c r="BT59" s="106" t="s">
        <v>84</v>
      </c>
      <c r="BV59" s="106" t="s">
        <v>78</v>
      </c>
      <c r="BW59" s="106" t="s">
        <v>116</v>
      </c>
      <c r="BX59" s="106" t="s">
        <v>7</v>
      </c>
      <c r="CL59" s="106" t="s">
        <v>86</v>
      </c>
      <c r="CM59" s="106" t="s">
        <v>87</v>
      </c>
    </row>
    <row r="60" spans="1:91" s="5" customFormat="1" ht="22.5" customHeight="1">
      <c r="A60" s="96" t="s">
        <v>80</v>
      </c>
      <c r="B60" s="97"/>
      <c r="C60" s="98"/>
      <c r="D60" s="365" t="s">
        <v>117</v>
      </c>
      <c r="E60" s="365"/>
      <c r="F60" s="365"/>
      <c r="G60" s="365"/>
      <c r="H60" s="365"/>
      <c r="I60" s="99"/>
      <c r="J60" s="365" t="s">
        <v>118</v>
      </c>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3">
        <f>'VON - Vedlejší a ostatní ...'!J27</f>
        <v>0</v>
      </c>
      <c r="AH60" s="364"/>
      <c r="AI60" s="364"/>
      <c r="AJ60" s="364"/>
      <c r="AK60" s="364"/>
      <c r="AL60" s="364"/>
      <c r="AM60" s="364"/>
      <c r="AN60" s="363">
        <f t="shared" si="0"/>
        <v>0</v>
      </c>
      <c r="AO60" s="364"/>
      <c r="AP60" s="364"/>
      <c r="AQ60" s="100" t="s">
        <v>117</v>
      </c>
      <c r="AR60" s="101"/>
      <c r="AS60" s="107">
        <v>0</v>
      </c>
      <c r="AT60" s="108">
        <f t="shared" si="1"/>
        <v>0</v>
      </c>
      <c r="AU60" s="109">
        <f>'VON - Vedlejší a ostatní ...'!P79</f>
        <v>0</v>
      </c>
      <c r="AV60" s="108">
        <f>'VON - Vedlejší a ostatní ...'!J30</f>
        <v>0</v>
      </c>
      <c r="AW60" s="108">
        <f>'VON - Vedlejší a ostatní ...'!J31</f>
        <v>0</v>
      </c>
      <c r="AX60" s="108">
        <f>'VON - Vedlejší a ostatní ...'!J32</f>
        <v>0</v>
      </c>
      <c r="AY60" s="108">
        <f>'VON - Vedlejší a ostatní ...'!J33</f>
        <v>0</v>
      </c>
      <c r="AZ60" s="108">
        <f>'VON - Vedlejší a ostatní ...'!F30</f>
        <v>0</v>
      </c>
      <c r="BA60" s="108">
        <f>'VON - Vedlejší a ostatní ...'!F31</f>
        <v>0</v>
      </c>
      <c r="BB60" s="108">
        <f>'VON - Vedlejší a ostatní ...'!F32</f>
        <v>0</v>
      </c>
      <c r="BC60" s="108">
        <f>'VON - Vedlejší a ostatní ...'!F33</f>
        <v>0</v>
      </c>
      <c r="BD60" s="110">
        <f>'VON - Vedlejší a ostatní ...'!F34</f>
        <v>0</v>
      </c>
      <c r="BT60" s="106" t="s">
        <v>84</v>
      </c>
      <c r="BV60" s="106" t="s">
        <v>78</v>
      </c>
      <c r="BW60" s="106" t="s">
        <v>119</v>
      </c>
      <c r="BX60" s="106" t="s">
        <v>7</v>
      </c>
      <c r="CL60" s="106" t="s">
        <v>86</v>
      </c>
      <c r="CM60" s="106" t="s">
        <v>87</v>
      </c>
    </row>
    <row r="61" spans="2:44" s="1" customFormat="1" ht="30" customHeight="1">
      <c r="B61" s="41"/>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1"/>
    </row>
    <row r="62" spans="2:44" s="1" customFormat="1" ht="6.95" customHeight="1">
      <c r="B62" s="56"/>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61"/>
    </row>
  </sheetData>
  <sheetProtection password="CC77" sheet="1" objects="1" scenarios="1" formatCells="0" formatColumns="0" formatRows="0" sort="0" autoFilter="0"/>
  <mergeCells count="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6:AM56"/>
    <mergeCell ref="D56:H56"/>
    <mergeCell ref="J56:AF56"/>
    <mergeCell ref="AN57:AP57"/>
    <mergeCell ref="AG57:AM57"/>
    <mergeCell ref="D57:H57"/>
    <mergeCell ref="J57:AF57"/>
    <mergeCell ref="AR2:BE2"/>
    <mergeCell ref="AN60:AP60"/>
    <mergeCell ref="AG60:AM60"/>
    <mergeCell ref="D60:H60"/>
    <mergeCell ref="J60:AF60"/>
    <mergeCell ref="AG51:AM51"/>
    <mergeCell ref="AN51:AP51"/>
    <mergeCell ref="AN58:AP58"/>
    <mergeCell ref="AG58:AM58"/>
    <mergeCell ref="D58:H58"/>
    <mergeCell ref="J58:AF58"/>
    <mergeCell ref="AN59:AP59"/>
    <mergeCell ref="AG59:AM59"/>
    <mergeCell ref="D59:H59"/>
    <mergeCell ref="J59:AF59"/>
    <mergeCell ref="AN56:AP56"/>
  </mergeCells>
  <hyperlinks>
    <hyperlink ref="K1:S1" location="C2" display="1) Rekapitulace stavby"/>
    <hyperlink ref="W1:AI1" location="C51" display="2) Rekapitulace objektů stavby a soupisů prací"/>
    <hyperlink ref="A52" location="'IO 101 - Komunikace'!C2" display="/"/>
    <hyperlink ref="A53" location="'IO 301 - Vodovod'!C2" display="/"/>
    <hyperlink ref="A54" location="'IO 302 - Vodovodní přípojka'!C2" display="/"/>
    <hyperlink ref="A55" location="'IO 303 - Kanalizace'!C2" display="/"/>
    <hyperlink ref="A56" location="'IO 401 - Veřejné osvětlení'!C2" display="/"/>
    <hyperlink ref="A57" location="'IO 402 - Kabely NN a dato...'!C2" display="/"/>
    <hyperlink ref="A58" location="'SO 801 - Výsadba dřevin'!C2" display="/"/>
    <hyperlink ref="A59" location="'SO 901 - Mobiliář'!C2" display="/"/>
    <hyperlink ref="A60"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120</v>
      </c>
      <c r="G1" s="403" t="s">
        <v>121</v>
      </c>
      <c r="H1" s="403"/>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119</v>
      </c>
    </row>
    <row r="3" spans="2:46" ht="6.95" customHeight="1">
      <c r="B3" s="25"/>
      <c r="C3" s="26"/>
      <c r="D3" s="26"/>
      <c r="E3" s="26"/>
      <c r="F3" s="26"/>
      <c r="G3" s="26"/>
      <c r="H3" s="26"/>
      <c r="I3" s="116"/>
      <c r="J3" s="26"/>
      <c r="K3" s="27"/>
      <c r="AT3" s="24" t="s">
        <v>87</v>
      </c>
    </row>
    <row r="4" spans="2:46" ht="36.95" customHeight="1">
      <c r="B4" s="28"/>
      <c r="C4" s="29"/>
      <c r="D4" s="30" t="s">
        <v>125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4" t="str">
        <f>'Rekapitulace stavby'!K6</f>
        <v>Rekonstrukce historického středu města Nový Bor – III. etapa, změna stavby před dokončením</v>
      </c>
      <c r="F7" s="405"/>
      <c r="G7" s="405"/>
      <c r="H7" s="405"/>
      <c r="I7" s="117"/>
      <c r="J7" s="29"/>
      <c r="K7" s="31"/>
    </row>
    <row r="8" spans="2:11" s="1" customFormat="1" ht="15">
      <c r="B8" s="41"/>
      <c r="C8" s="42"/>
      <c r="D8" s="37" t="s">
        <v>126</v>
      </c>
      <c r="E8" s="42"/>
      <c r="F8" s="42"/>
      <c r="G8" s="42"/>
      <c r="H8" s="42"/>
      <c r="I8" s="118"/>
      <c r="J8" s="42"/>
      <c r="K8" s="45"/>
    </row>
    <row r="9" spans="2:11" s="1" customFormat="1" ht="36.95" customHeight="1">
      <c r="B9" s="41"/>
      <c r="C9" s="42"/>
      <c r="D9" s="42"/>
      <c r="E9" s="406" t="s">
        <v>2207</v>
      </c>
      <c r="F9" s="407"/>
      <c r="G9" s="407"/>
      <c r="H9" s="407"/>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86</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20. 4. 2017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22.5" customHeight="1">
      <c r="B24" s="121"/>
      <c r="C24" s="122"/>
      <c r="D24" s="122"/>
      <c r="E24" s="396" t="s">
        <v>21</v>
      </c>
      <c r="F24" s="396"/>
      <c r="G24" s="396"/>
      <c r="H24" s="39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ROUND(SUM(BE79:BE106),2)</f>
        <v>0</v>
      </c>
      <c r="G30" s="42"/>
      <c r="H30" s="42"/>
      <c r="I30" s="131">
        <v>0.21</v>
      </c>
      <c r="J30" s="130">
        <f>ROUND(ROUND((SUM(BE79:BE106)),2)*I30,2)</f>
        <v>0</v>
      </c>
      <c r="K30" s="45"/>
    </row>
    <row r="31" spans="2:11" s="1" customFormat="1" ht="14.45" customHeight="1">
      <c r="B31" s="41"/>
      <c r="C31" s="42"/>
      <c r="D31" s="42"/>
      <c r="E31" s="49" t="s">
        <v>48</v>
      </c>
      <c r="F31" s="130">
        <f>ROUND(SUM(BF79:BF106),2)</f>
        <v>0</v>
      </c>
      <c r="G31" s="42"/>
      <c r="H31" s="42"/>
      <c r="I31" s="131">
        <v>0.15</v>
      </c>
      <c r="J31" s="130">
        <f>ROUND(ROUND((SUM(BF79:BF106)),2)*I31,2)</f>
        <v>0</v>
      </c>
      <c r="K31" s="45"/>
    </row>
    <row r="32" spans="2:11" s="1" customFormat="1" ht="14.45" customHeight="1" hidden="1">
      <c r="B32" s="41"/>
      <c r="C32" s="42"/>
      <c r="D32" s="42"/>
      <c r="E32" s="49" t="s">
        <v>49</v>
      </c>
      <c r="F32" s="130">
        <f>ROUND(SUM(BG79:BG106),2)</f>
        <v>0</v>
      </c>
      <c r="G32" s="42"/>
      <c r="H32" s="42"/>
      <c r="I32" s="131">
        <v>0.21</v>
      </c>
      <c r="J32" s="130">
        <v>0</v>
      </c>
      <c r="K32" s="45"/>
    </row>
    <row r="33" spans="2:11" s="1" customFormat="1" ht="14.45" customHeight="1" hidden="1">
      <c r="B33" s="41"/>
      <c r="C33" s="42"/>
      <c r="D33" s="42"/>
      <c r="E33" s="49" t="s">
        <v>50</v>
      </c>
      <c r="F33" s="130">
        <f>ROUND(SUM(BH79:BH106),2)</f>
        <v>0</v>
      </c>
      <c r="G33" s="42"/>
      <c r="H33" s="42"/>
      <c r="I33" s="131">
        <v>0.15</v>
      </c>
      <c r="J33" s="130">
        <v>0</v>
      </c>
      <c r="K33" s="45"/>
    </row>
    <row r="34" spans="2:11" s="1" customFormat="1" ht="14.45" customHeight="1" hidden="1">
      <c r="B34" s="41"/>
      <c r="C34" s="42"/>
      <c r="D34" s="42"/>
      <c r="E34" s="49" t="s">
        <v>51</v>
      </c>
      <c r="F34" s="130">
        <f>ROUND(SUM(BI79:BI106),2)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128</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4" t="str">
        <f>E7</f>
        <v>Rekonstrukce historického středu města Nový Bor – III. etapa, změna stavby před dokončením</v>
      </c>
      <c r="F45" s="405"/>
      <c r="G45" s="405"/>
      <c r="H45" s="405"/>
      <c r="I45" s="118"/>
      <c r="J45" s="42"/>
      <c r="K45" s="45"/>
    </row>
    <row r="46" spans="2:11" s="1" customFormat="1" ht="14.45" customHeight="1">
      <c r="B46" s="41"/>
      <c r="C46" s="37" t="s">
        <v>126</v>
      </c>
      <c r="D46" s="42"/>
      <c r="E46" s="42"/>
      <c r="F46" s="42"/>
      <c r="G46" s="42"/>
      <c r="H46" s="42"/>
      <c r="I46" s="118"/>
      <c r="J46" s="42"/>
      <c r="K46" s="45"/>
    </row>
    <row r="47" spans="2:11" s="1" customFormat="1" ht="23.25" customHeight="1">
      <c r="B47" s="41"/>
      <c r="C47" s="42"/>
      <c r="D47" s="42"/>
      <c r="E47" s="406" t="str">
        <f>E9</f>
        <v>VON - Vedlejší a ostatní náklady</v>
      </c>
      <c r="F47" s="407"/>
      <c r="G47" s="407"/>
      <c r="H47" s="40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Nový Bor náměstí Míru</v>
      </c>
      <c r="G49" s="42"/>
      <c r="H49" s="42"/>
      <c r="I49" s="119" t="s">
        <v>25</v>
      </c>
      <c r="J49" s="120" t="str">
        <f>IF(J12="","",J12)</f>
        <v>20. 4. 2017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Nový Bor náměstí Míru 1, 473 01 Nový Bor</v>
      </c>
      <c r="G51" s="42"/>
      <c r="H51" s="42"/>
      <c r="I51" s="119" t="s">
        <v>35</v>
      </c>
      <c r="J51" s="35" t="str">
        <f>E21</f>
        <v>BKN,spol.s r.o.Vladislavova 29/I,566 01Vysoké Mýto</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129</v>
      </c>
      <c r="D54" s="132"/>
      <c r="E54" s="132"/>
      <c r="F54" s="132"/>
      <c r="G54" s="132"/>
      <c r="H54" s="132"/>
      <c r="I54" s="145"/>
      <c r="J54" s="146" t="s">
        <v>130</v>
      </c>
      <c r="K54" s="147"/>
    </row>
    <row r="55" spans="2:11" s="1" customFormat="1" ht="10.35" customHeight="1">
      <c r="B55" s="41"/>
      <c r="C55" s="42"/>
      <c r="D55" s="42"/>
      <c r="E55" s="42"/>
      <c r="F55" s="42"/>
      <c r="G55" s="42"/>
      <c r="H55" s="42"/>
      <c r="I55" s="118"/>
      <c r="J55" s="42"/>
      <c r="K55" s="45"/>
    </row>
    <row r="56" spans="2:47" s="1" customFormat="1" ht="29.25" customHeight="1">
      <c r="B56" s="41"/>
      <c r="C56" s="148" t="s">
        <v>131</v>
      </c>
      <c r="D56" s="42"/>
      <c r="E56" s="42"/>
      <c r="F56" s="42"/>
      <c r="G56" s="42"/>
      <c r="H56" s="42"/>
      <c r="I56" s="118"/>
      <c r="J56" s="128">
        <f>J79</f>
        <v>0</v>
      </c>
      <c r="K56" s="45"/>
      <c r="AU56" s="24" t="s">
        <v>132</v>
      </c>
    </row>
    <row r="57" spans="2:11" s="7" customFormat="1" ht="24.95" customHeight="1">
      <c r="B57" s="149"/>
      <c r="C57" s="150"/>
      <c r="D57" s="151" t="s">
        <v>2208</v>
      </c>
      <c r="E57" s="152"/>
      <c r="F57" s="152"/>
      <c r="G57" s="152"/>
      <c r="H57" s="152"/>
      <c r="I57" s="153"/>
      <c r="J57" s="154">
        <f>J80</f>
        <v>0</v>
      </c>
      <c r="K57" s="155"/>
    </row>
    <row r="58" spans="2:11" s="8" customFormat="1" ht="19.9" customHeight="1">
      <c r="B58" s="156"/>
      <c r="C58" s="157"/>
      <c r="D58" s="158" t="s">
        <v>2209</v>
      </c>
      <c r="E58" s="159"/>
      <c r="F58" s="159"/>
      <c r="G58" s="159"/>
      <c r="H58" s="159"/>
      <c r="I58" s="160"/>
      <c r="J58" s="161">
        <f>J81</f>
        <v>0</v>
      </c>
      <c r="K58" s="162"/>
    </row>
    <row r="59" spans="2:11" s="8" customFormat="1" ht="19.9" customHeight="1">
      <c r="B59" s="156"/>
      <c r="C59" s="157"/>
      <c r="D59" s="158" t="s">
        <v>2210</v>
      </c>
      <c r="E59" s="159"/>
      <c r="F59" s="159"/>
      <c r="G59" s="159"/>
      <c r="H59" s="159"/>
      <c r="I59" s="160"/>
      <c r="J59" s="161">
        <f>J100</f>
        <v>0</v>
      </c>
      <c r="K59" s="162"/>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143</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22.5" customHeight="1">
      <c r="B69" s="41"/>
      <c r="C69" s="63"/>
      <c r="D69" s="63"/>
      <c r="E69" s="400" t="str">
        <f>E7</f>
        <v>Rekonstrukce historického středu města Nový Bor – III. etapa, změna stavby před dokončením</v>
      </c>
      <c r="F69" s="401"/>
      <c r="G69" s="401"/>
      <c r="H69" s="401"/>
      <c r="I69" s="163"/>
      <c r="J69" s="63"/>
      <c r="K69" s="63"/>
      <c r="L69" s="61"/>
    </row>
    <row r="70" spans="2:12" s="1" customFormat="1" ht="14.45" customHeight="1">
      <c r="B70" s="41"/>
      <c r="C70" s="65" t="s">
        <v>126</v>
      </c>
      <c r="D70" s="63"/>
      <c r="E70" s="63"/>
      <c r="F70" s="63"/>
      <c r="G70" s="63"/>
      <c r="H70" s="63"/>
      <c r="I70" s="163"/>
      <c r="J70" s="63"/>
      <c r="K70" s="63"/>
      <c r="L70" s="61"/>
    </row>
    <row r="71" spans="2:12" s="1" customFormat="1" ht="23.25" customHeight="1">
      <c r="B71" s="41"/>
      <c r="C71" s="63"/>
      <c r="D71" s="63"/>
      <c r="E71" s="368" t="str">
        <f>E9</f>
        <v>VON - Vedlejší a ostatní náklady</v>
      </c>
      <c r="F71" s="402"/>
      <c r="G71" s="402"/>
      <c r="H71" s="402"/>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23</v>
      </c>
      <c r="D73" s="63"/>
      <c r="E73" s="63"/>
      <c r="F73" s="164" t="str">
        <f>F12</f>
        <v>Nový Bor náměstí Míru</v>
      </c>
      <c r="G73" s="63"/>
      <c r="H73" s="63"/>
      <c r="I73" s="165" t="s">
        <v>25</v>
      </c>
      <c r="J73" s="73" t="str">
        <f>IF(J12="","",J12)</f>
        <v>20. 4. 2017</v>
      </c>
      <c r="K73" s="63"/>
      <c r="L73" s="61"/>
    </row>
    <row r="74" spans="2:12" s="1" customFormat="1" ht="6.95" customHeight="1">
      <c r="B74" s="41"/>
      <c r="C74" s="63"/>
      <c r="D74" s="63"/>
      <c r="E74" s="63"/>
      <c r="F74" s="63"/>
      <c r="G74" s="63"/>
      <c r="H74" s="63"/>
      <c r="I74" s="163"/>
      <c r="J74" s="63"/>
      <c r="K74" s="63"/>
      <c r="L74" s="61"/>
    </row>
    <row r="75" spans="2:12" s="1" customFormat="1" ht="15">
      <c r="B75" s="41"/>
      <c r="C75" s="65" t="s">
        <v>27</v>
      </c>
      <c r="D75" s="63"/>
      <c r="E75" s="63"/>
      <c r="F75" s="164" t="str">
        <f>E15</f>
        <v>Město Nový Bor náměstí Míru 1, 473 01 Nový Bor</v>
      </c>
      <c r="G75" s="63"/>
      <c r="H75" s="63"/>
      <c r="I75" s="165" t="s">
        <v>35</v>
      </c>
      <c r="J75" s="164" t="str">
        <f>E21</f>
        <v>BKN,spol.s r.o.Vladislavova 29/I,566 01Vysoké Mýto</v>
      </c>
      <c r="K75" s="63"/>
      <c r="L75" s="61"/>
    </row>
    <row r="76" spans="2:12" s="1" customFormat="1" ht="14.45" customHeight="1">
      <c r="B76" s="41"/>
      <c r="C76" s="65" t="s">
        <v>33</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144</v>
      </c>
      <c r="D78" s="168" t="s">
        <v>61</v>
      </c>
      <c r="E78" s="168" t="s">
        <v>57</v>
      </c>
      <c r="F78" s="168" t="s">
        <v>145</v>
      </c>
      <c r="G78" s="168" t="s">
        <v>146</v>
      </c>
      <c r="H78" s="168" t="s">
        <v>147</v>
      </c>
      <c r="I78" s="169" t="s">
        <v>148</v>
      </c>
      <c r="J78" s="168" t="s">
        <v>130</v>
      </c>
      <c r="K78" s="170" t="s">
        <v>149</v>
      </c>
      <c r="L78" s="171"/>
      <c r="M78" s="81" t="s">
        <v>150</v>
      </c>
      <c r="N78" s="82" t="s">
        <v>46</v>
      </c>
      <c r="O78" s="82" t="s">
        <v>151</v>
      </c>
      <c r="P78" s="82" t="s">
        <v>152</v>
      </c>
      <c r="Q78" s="82" t="s">
        <v>153</v>
      </c>
      <c r="R78" s="82" t="s">
        <v>154</v>
      </c>
      <c r="S78" s="82" t="s">
        <v>155</v>
      </c>
      <c r="T78" s="83" t="s">
        <v>156</v>
      </c>
    </row>
    <row r="79" spans="2:63" s="1" customFormat="1" ht="29.25" customHeight="1">
      <c r="B79" s="41"/>
      <c r="C79" s="87" t="s">
        <v>131</v>
      </c>
      <c r="D79" s="63"/>
      <c r="E79" s="63"/>
      <c r="F79" s="63"/>
      <c r="G79" s="63"/>
      <c r="H79" s="63"/>
      <c r="I79" s="163"/>
      <c r="J79" s="172">
        <f>BK79</f>
        <v>0</v>
      </c>
      <c r="K79" s="63"/>
      <c r="L79" s="61"/>
      <c r="M79" s="84"/>
      <c r="N79" s="85"/>
      <c r="O79" s="85"/>
      <c r="P79" s="173">
        <f>P80</f>
        <v>0</v>
      </c>
      <c r="Q79" s="85"/>
      <c r="R79" s="173">
        <f>R80</f>
        <v>0</v>
      </c>
      <c r="S79" s="85"/>
      <c r="T79" s="174">
        <f>T80</f>
        <v>0</v>
      </c>
      <c r="AT79" s="24" t="s">
        <v>75</v>
      </c>
      <c r="AU79" s="24" t="s">
        <v>132</v>
      </c>
      <c r="BK79" s="175">
        <f>BK80</f>
        <v>0</v>
      </c>
    </row>
    <row r="80" spans="2:63" s="10" customFormat="1" ht="37.35" customHeight="1">
      <c r="B80" s="176"/>
      <c r="C80" s="177"/>
      <c r="D80" s="178" t="s">
        <v>75</v>
      </c>
      <c r="E80" s="179" t="s">
        <v>2211</v>
      </c>
      <c r="F80" s="179" t="s">
        <v>2212</v>
      </c>
      <c r="G80" s="177"/>
      <c r="H80" s="177"/>
      <c r="I80" s="180"/>
      <c r="J80" s="181">
        <f>BK80</f>
        <v>0</v>
      </c>
      <c r="K80" s="177"/>
      <c r="L80" s="182"/>
      <c r="M80" s="183"/>
      <c r="N80" s="184"/>
      <c r="O80" s="184"/>
      <c r="P80" s="185">
        <f>P81+P100</f>
        <v>0</v>
      </c>
      <c r="Q80" s="184"/>
      <c r="R80" s="185">
        <f>R81+R100</f>
        <v>0</v>
      </c>
      <c r="S80" s="184"/>
      <c r="T80" s="186">
        <f>T81+T100</f>
        <v>0</v>
      </c>
      <c r="AR80" s="187" t="s">
        <v>166</v>
      </c>
      <c r="AT80" s="188" t="s">
        <v>75</v>
      </c>
      <c r="AU80" s="188" t="s">
        <v>76</v>
      </c>
      <c r="AY80" s="187" t="s">
        <v>159</v>
      </c>
      <c r="BK80" s="189">
        <f>BK81+BK100</f>
        <v>0</v>
      </c>
    </row>
    <row r="81" spans="2:63" s="10" customFormat="1" ht="19.9" customHeight="1">
      <c r="B81" s="176"/>
      <c r="C81" s="177"/>
      <c r="D81" s="190" t="s">
        <v>75</v>
      </c>
      <c r="E81" s="191" t="s">
        <v>2213</v>
      </c>
      <c r="F81" s="191" t="s">
        <v>2214</v>
      </c>
      <c r="G81" s="177"/>
      <c r="H81" s="177"/>
      <c r="I81" s="180"/>
      <c r="J81" s="192">
        <f>BK81</f>
        <v>0</v>
      </c>
      <c r="K81" s="177"/>
      <c r="L81" s="182"/>
      <c r="M81" s="183"/>
      <c r="N81" s="184"/>
      <c r="O81" s="184"/>
      <c r="P81" s="185">
        <f>SUM(P82:P99)</f>
        <v>0</v>
      </c>
      <c r="Q81" s="184"/>
      <c r="R81" s="185">
        <f>SUM(R82:R99)</f>
        <v>0</v>
      </c>
      <c r="S81" s="184"/>
      <c r="T81" s="186">
        <f>SUM(T82:T99)</f>
        <v>0</v>
      </c>
      <c r="AR81" s="187" t="s">
        <v>166</v>
      </c>
      <c r="AT81" s="188" t="s">
        <v>75</v>
      </c>
      <c r="AU81" s="188" t="s">
        <v>84</v>
      </c>
      <c r="AY81" s="187" t="s">
        <v>159</v>
      </c>
      <c r="BK81" s="189">
        <f>SUM(BK82:BK99)</f>
        <v>0</v>
      </c>
    </row>
    <row r="82" spans="2:65" s="1" customFormat="1" ht="22.5" customHeight="1">
      <c r="B82" s="41"/>
      <c r="C82" s="193" t="s">
        <v>84</v>
      </c>
      <c r="D82" s="193" t="s">
        <v>161</v>
      </c>
      <c r="E82" s="194" t="s">
        <v>2215</v>
      </c>
      <c r="F82" s="195" t="s">
        <v>2216</v>
      </c>
      <c r="G82" s="196" t="s">
        <v>2217</v>
      </c>
      <c r="H82" s="197">
        <v>1</v>
      </c>
      <c r="I82" s="198"/>
      <c r="J82" s="199">
        <f>ROUND(I82*H82,2)</f>
        <v>0</v>
      </c>
      <c r="K82" s="195" t="s">
        <v>21</v>
      </c>
      <c r="L82" s="61"/>
      <c r="M82" s="200" t="s">
        <v>21</v>
      </c>
      <c r="N82" s="201" t="s">
        <v>47</v>
      </c>
      <c r="O82" s="42"/>
      <c r="P82" s="202">
        <f>O82*H82</f>
        <v>0</v>
      </c>
      <c r="Q82" s="202">
        <v>0</v>
      </c>
      <c r="R82" s="202">
        <f>Q82*H82</f>
        <v>0</v>
      </c>
      <c r="S82" s="202">
        <v>0</v>
      </c>
      <c r="T82" s="203">
        <f>S82*H82</f>
        <v>0</v>
      </c>
      <c r="AR82" s="24" t="s">
        <v>2218</v>
      </c>
      <c r="AT82" s="24" t="s">
        <v>161</v>
      </c>
      <c r="AU82" s="24" t="s">
        <v>87</v>
      </c>
      <c r="AY82" s="24" t="s">
        <v>159</v>
      </c>
      <c r="BE82" s="204">
        <f>IF(N82="základní",J82,0)</f>
        <v>0</v>
      </c>
      <c r="BF82" s="204">
        <f>IF(N82="snížená",J82,0)</f>
        <v>0</v>
      </c>
      <c r="BG82" s="204">
        <f>IF(N82="zákl. přenesená",J82,0)</f>
        <v>0</v>
      </c>
      <c r="BH82" s="204">
        <f>IF(N82="sníž. přenesená",J82,0)</f>
        <v>0</v>
      </c>
      <c r="BI82" s="204">
        <f>IF(N82="nulová",J82,0)</f>
        <v>0</v>
      </c>
      <c r="BJ82" s="24" t="s">
        <v>84</v>
      </c>
      <c r="BK82" s="204">
        <f>ROUND(I82*H82,2)</f>
        <v>0</v>
      </c>
      <c r="BL82" s="24" t="s">
        <v>2218</v>
      </c>
      <c r="BM82" s="24" t="s">
        <v>2219</v>
      </c>
    </row>
    <row r="83" spans="2:47" s="1" customFormat="1" ht="108">
      <c r="B83" s="41"/>
      <c r="C83" s="63"/>
      <c r="D83" s="232" t="s">
        <v>2220</v>
      </c>
      <c r="E83" s="63"/>
      <c r="F83" s="276" t="s">
        <v>2221</v>
      </c>
      <c r="G83" s="63"/>
      <c r="H83" s="63"/>
      <c r="I83" s="163"/>
      <c r="J83" s="63"/>
      <c r="K83" s="63"/>
      <c r="L83" s="61"/>
      <c r="M83" s="207"/>
      <c r="N83" s="42"/>
      <c r="O83" s="42"/>
      <c r="P83" s="42"/>
      <c r="Q83" s="42"/>
      <c r="R83" s="42"/>
      <c r="S83" s="42"/>
      <c r="T83" s="78"/>
      <c r="AT83" s="24" t="s">
        <v>2220</v>
      </c>
      <c r="AU83" s="24" t="s">
        <v>87</v>
      </c>
    </row>
    <row r="84" spans="2:65" s="1" customFormat="1" ht="22.5" customHeight="1">
      <c r="B84" s="41"/>
      <c r="C84" s="193" t="s">
        <v>87</v>
      </c>
      <c r="D84" s="193" t="s">
        <v>161</v>
      </c>
      <c r="E84" s="194" t="s">
        <v>2222</v>
      </c>
      <c r="F84" s="195" t="s">
        <v>2223</v>
      </c>
      <c r="G84" s="196" t="s">
        <v>595</v>
      </c>
      <c r="H84" s="197">
        <v>1</v>
      </c>
      <c r="I84" s="198"/>
      <c r="J84" s="199">
        <f>ROUND(I84*H84,2)</f>
        <v>0</v>
      </c>
      <c r="K84" s="195" t="s">
        <v>21</v>
      </c>
      <c r="L84" s="61"/>
      <c r="M84" s="200" t="s">
        <v>21</v>
      </c>
      <c r="N84" s="201" t="s">
        <v>47</v>
      </c>
      <c r="O84" s="42"/>
      <c r="P84" s="202">
        <f>O84*H84</f>
        <v>0</v>
      </c>
      <c r="Q84" s="202">
        <v>0</v>
      </c>
      <c r="R84" s="202">
        <f>Q84*H84</f>
        <v>0</v>
      </c>
      <c r="S84" s="202">
        <v>0</v>
      </c>
      <c r="T84" s="203">
        <f>S84*H84</f>
        <v>0</v>
      </c>
      <c r="AR84" s="24" t="s">
        <v>2218</v>
      </c>
      <c r="AT84" s="24" t="s">
        <v>161</v>
      </c>
      <c r="AU84" s="24" t="s">
        <v>87</v>
      </c>
      <c r="AY84" s="24" t="s">
        <v>159</v>
      </c>
      <c r="BE84" s="204">
        <f>IF(N84="základní",J84,0)</f>
        <v>0</v>
      </c>
      <c r="BF84" s="204">
        <f>IF(N84="snížená",J84,0)</f>
        <v>0</v>
      </c>
      <c r="BG84" s="204">
        <f>IF(N84="zákl. přenesená",J84,0)</f>
        <v>0</v>
      </c>
      <c r="BH84" s="204">
        <f>IF(N84="sníž. přenesená",J84,0)</f>
        <v>0</v>
      </c>
      <c r="BI84" s="204">
        <f>IF(N84="nulová",J84,0)</f>
        <v>0</v>
      </c>
      <c r="BJ84" s="24" t="s">
        <v>84</v>
      </c>
      <c r="BK84" s="204">
        <f>ROUND(I84*H84,2)</f>
        <v>0</v>
      </c>
      <c r="BL84" s="24" t="s">
        <v>2218</v>
      </c>
      <c r="BM84" s="24" t="s">
        <v>2224</v>
      </c>
    </row>
    <row r="85" spans="2:47" s="1" customFormat="1" ht="54">
      <c r="B85" s="41"/>
      <c r="C85" s="63"/>
      <c r="D85" s="232" t="s">
        <v>2220</v>
      </c>
      <c r="E85" s="63"/>
      <c r="F85" s="276" t="s">
        <v>2225</v>
      </c>
      <c r="G85" s="63"/>
      <c r="H85" s="63"/>
      <c r="I85" s="163"/>
      <c r="J85" s="63"/>
      <c r="K85" s="63"/>
      <c r="L85" s="61"/>
      <c r="M85" s="207"/>
      <c r="N85" s="42"/>
      <c r="O85" s="42"/>
      <c r="P85" s="42"/>
      <c r="Q85" s="42"/>
      <c r="R85" s="42"/>
      <c r="S85" s="42"/>
      <c r="T85" s="78"/>
      <c r="AT85" s="24" t="s">
        <v>2220</v>
      </c>
      <c r="AU85" s="24" t="s">
        <v>87</v>
      </c>
    </row>
    <row r="86" spans="2:65" s="1" customFormat="1" ht="31.5" customHeight="1">
      <c r="B86" s="41"/>
      <c r="C86" s="193" t="s">
        <v>182</v>
      </c>
      <c r="D86" s="193" t="s">
        <v>161</v>
      </c>
      <c r="E86" s="194" t="s">
        <v>2226</v>
      </c>
      <c r="F86" s="195" t="s">
        <v>2227</v>
      </c>
      <c r="G86" s="196" t="s">
        <v>595</v>
      </c>
      <c r="H86" s="197">
        <v>1</v>
      </c>
      <c r="I86" s="198"/>
      <c r="J86" s="199">
        <f>ROUND(I86*H86,2)</f>
        <v>0</v>
      </c>
      <c r="K86" s="195" t="s">
        <v>21</v>
      </c>
      <c r="L86" s="61"/>
      <c r="M86" s="200" t="s">
        <v>21</v>
      </c>
      <c r="N86" s="201" t="s">
        <v>47</v>
      </c>
      <c r="O86" s="42"/>
      <c r="P86" s="202">
        <f>O86*H86</f>
        <v>0</v>
      </c>
      <c r="Q86" s="202">
        <v>0</v>
      </c>
      <c r="R86" s="202">
        <f>Q86*H86</f>
        <v>0</v>
      </c>
      <c r="S86" s="202">
        <v>0</v>
      </c>
      <c r="T86" s="203">
        <f>S86*H86</f>
        <v>0</v>
      </c>
      <c r="AR86" s="24" t="s">
        <v>2218</v>
      </c>
      <c r="AT86" s="24" t="s">
        <v>161</v>
      </c>
      <c r="AU86" s="24" t="s">
        <v>87</v>
      </c>
      <c r="AY86" s="24" t="s">
        <v>159</v>
      </c>
      <c r="BE86" s="204">
        <f>IF(N86="základní",J86,0)</f>
        <v>0</v>
      </c>
      <c r="BF86" s="204">
        <f>IF(N86="snížená",J86,0)</f>
        <v>0</v>
      </c>
      <c r="BG86" s="204">
        <f>IF(N86="zákl. přenesená",J86,0)</f>
        <v>0</v>
      </c>
      <c r="BH86" s="204">
        <f>IF(N86="sníž. přenesená",J86,0)</f>
        <v>0</v>
      </c>
      <c r="BI86" s="204">
        <f>IF(N86="nulová",J86,0)</f>
        <v>0</v>
      </c>
      <c r="BJ86" s="24" t="s">
        <v>84</v>
      </c>
      <c r="BK86" s="204">
        <f>ROUND(I86*H86,2)</f>
        <v>0</v>
      </c>
      <c r="BL86" s="24" t="s">
        <v>2218</v>
      </c>
      <c r="BM86" s="24" t="s">
        <v>2228</v>
      </c>
    </row>
    <row r="87" spans="2:47" s="1" customFormat="1" ht="54">
      <c r="B87" s="41"/>
      <c r="C87" s="63"/>
      <c r="D87" s="232" t="s">
        <v>2220</v>
      </c>
      <c r="E87" s="63"/>
      <c r="F87" s="276" t="s">
        <v>2225</v>
      </c>
      <c r="G87" s="63"/>
      <c r="H87" s="63"/>
      <c r="I87" s="163"/>
      <c r="J87" s="63"/>
      <c r="K87" s="63"/>
      <c r="L87" s="61"/>
      <c r="M87" s="207"/>
      <c r="N87" s="42"/>
      <c r="O87" s="42"/>
      <c r="P87" s="42"/>
      <c r="Q87" s="42"/>
      <c r="R87" s="42"/>
      <c r="S87" s="42"/>
      <c r="T87" s="78"/>
      <c r="AT87" s="24" t="s">
        <v>2220</v>
      </c>
      <c r="AU87" s="24" t="s">
        <v>87</v>
      </c>
    </row>
    <row r="88" spans="2:65" s="1" customFormat="1" ht="31.5" customHeight="1">
      <c r="B88" s="41"/>
      <c r="C88" s="193" t="s">
        <v>166</v>
      </c>
      <c r="D88" s="193" t="s">
        <v>161</v>
      </c>
      <c r="E88" s="194" t="s">
        <v>2229</v>
      </c>
      <c r="F88" s="195" t="s">
        <v>2230</v>
      </c>
      <c r="G88" s="196" t="s">
        <v>595</v>
      </c>
      <c r="H88" s="197">
        <v>1</v>
      </c>
      <c r="I88" s="198"/>
      <c r="J88" s="199">
        <f>ROUND(I88*H88,2)</f>
        <v>0</v>
      </c>
      <c r="K88" s="195" t="s">
        <v>21</v>
      </c>
      <c r="L88" s="61"/>
      <c r="M88" s="200" t="s">
        <v>21</v>
      </c>
      <c r="N88" s="201" t="s">
        <v>47</v>
      </c>
      <c r="O88" s="42"/>
      <c r="P88" s="202">
        <f>O88*H88</f>
        <v>0</v>
      </c>
      <c r="Q88" s="202">
        <v>0</v>
      </c>
      <c r="R88" s="202">
        <f>Q88*H88</f>
        <v>0</v>
      </c>
      <c r="S88" s="202">
        <v>0</v>
      </c>
      <c r="T88" s="203">
        <f>S88*H88</f>
        <v>0</v>
      </c>
      <c r="AR88" s="24" t="s">
        <v>2218</v>
      </c>
      <c r="AT88" s="24" t="s">
        <v>161</v>
      </c>
      <c r="AU88" s="24" t="s">
        <v>87</v>
      </c>
      <c r="AY88" s="24" t="s">
        <v>159</v>
      </c>
      <c r="BE88" s="204">
        <f>IF(N88="základní",J88,0)</f>
        <v>0</v>
      </c>
      <c r="BF88" s="204">
        <f>IF(N88="snížená",J88,0)</f>
        <v>0</v>
      </c>
      <c r="BG88" s="204">
        <f>IF(N88="zákl. přenesená",J88,0)</f>
        <v>0</v>
      </c>
      <c r="BH88" s="204">
        <f>IF(N88="sníž. přenesená",J88,0)</f>
        <v>0</v>
      </c>
      <c r="BI88" s="204">
        <f>IF(N88="nulová",J88,0)</f>
        <v>0</v>
      </c>
      <c r="BJ88" s="24" t="s">
        <v>84</v>
      </c>
      <c r="BK88" s="204">
        <f>ROUND(I88*H88,2)</f>
        <v>0</v>
      </c>
      <c r="BL88" s="24" t="s">
        <v>2218</v>
      </c>
      <c r="BM88" s="24" t="s">
        <v>2231</v>
      </c>
    </row>
    <row r="89" spans="2:65" s="1" customFormat="1" ht="22.5" customHeight="1">
      <c r="B89" s="41"/>
      <c r="C89" s="193" t="s">
        <v>196</v>
      </c>
      <c r="D89" s="193" t="s">
        <v>161</v>
      </c>
      <c r="E89" s="194" t="s">
        <v>2232</v>
      </c>
      <c r="F89" s="195" t="s">
        <v>2233</v>
      </c>
      <c r="G89" s="196" t="s">
        <v>595</v>
      </c>
      <c r="H89" s="197">
        <v>1</v>
      </c>
      <c r="I89" s="198"/>
      <c r="J89" s="199">
        <f>ROUND(I89*H89,2)</f>
        <v>0</v>
      </c>
      <c r="K89" s="195" t="s">
        <v>21</v>
      </c>
      <c r="L89" s="61"/>
      <c r="M89" s="200" t="s">
        <v>21</v>
      </c>
      <c r="N89" s="201" t="s">
        <v>47</v>
      </c>
      <c r="O89" s="42"/>
      <c r="P89" s="202">
        <f>O89*H89</f>
        <v>0</v>
      </c>
      <c r="Q89" s="202">
        <v>0</v>
      </c>
      <c r="R89" s="202">
        <f>Q89*H89</f>
        <v>0</v>
      </c>
      <c r="S89" s="202">
        <v>0</v>
      </c>
      <c r="T89" s="203">
        <f>S89*H89</f>
        <v>0</v>
      </c>
      <c r="AR89" s="24" t="s">
        <v>2218</v>
      </c>
      <c r="AT89" s="24" t="s">
        <v>161</v>
      </c>
      <c r="AU89" s="24" t="s">
        <v>87</v>
      </c>
      <c r="AY89" s="24" t="s">
        <v>159</v>
      </c>
      <c r="BE89" s="204">
        <f>IF(N89="základní",J89,0)</f>
        <v>0</v>
      </c>
      <c r="BF89" s="204">
        <f>IF(N89="snížená",J89,0)</f>
        <v>0</v>
      </c>
      <c r="BG89" s="204">
        <f>IF(N89="zákl. přenesená",J89,0)</f>
        <v>0</v>
      </c>
      <c r="BH89" s="204">
        <f>IF(N89="sníž. přenesená",J89,0)</f>
        <v>0</v>
      </c>
      <c r="BI89" s="204">
        <f>IF(N89="nulová",J89,0)</f>
        <v>0</v>
      </c>
      <c r="BJ89" s="24" t="s">
        <v>84</v>
      </c>
      <c r="BK89" s="204">
        <f>ROUND(I89*H89,2)</f>
        <v>0</v>
      </c>
      <c r="BL89" s="24" t="s">
        <v>2218</v>
      </c>
      <c r="BM89" s="24" t="s">
        <v>2234</v>
      </c>
    </row>
    <row r="90" spans="2:65" s="1" customFormat="1" ht="22.5" customHeight="1">
      <c r="B90" s="41"/>
      <c r="C90" s="193" t="s">
        <v>202</v>
      </c>
      <c r="D90" s="193" t="s">
        <v>161</v>
      </c>
      <c r="E90" s="194" t="s">
        <v>2235</v>
      </c>
      <c r="F90" s="195" t="s">
        <v>2236</v>
      </c>
      <c r="G90" s="196" t="s">
        <v>2217</v>
      </c>
      <c r="H90" s="197">
        <v>1</v>
      </c>
      <c r="I90" s="198"/>
      <c r="J90" s="199">
        <f>ROUND(I90*H90,2)</f>
        <v>0</v>
      </c>
      <c r="K90" s="195" t="s">
        <v>21</v>
      </c>
      <c r="L90" s="61"/>
      <c r="M90" s="200" t="s">
        <v>21</v>
      </c>
      <c r="N90" s="201" t="s">
        <v>47</v>
      </c>
      <c r="O90" s="42"/>
      <c r="P90" s="202">
        <f>O90*H90</f>
        <v>0</v>
      </c>
      <c r="Q90" s="202">
        <v>0</v>
      </c>
      <c r="R90" s="202">
        <f>Q90*H90</f>
        <v>0</v>
      </c>
      <c r="S90" s="202">
        <v>0</v>
      </c>
      <c r="T90" s="203">
        <f>S90*H90</f>
        <v>0</v>
      </c>
      <c r="AR90" s="24" t="s">
        <v>2218</v>
      </c>
      <c r="AT90" s="24" t="s">
        <v>161</v>
      </c>
      <c r="AU90" s="24" t="s">
        <v>87</v>
      </c>
      <c r="AY90" s="24" t="s">
        <v>159</v>
      </c>
      <c r="BE90" s="204">
        <f>IF(N90="základní",J90,0)</f>
        <v>0</v>
      </c>
      <c r="BF90" s="204">
        <f>IF(N90="snížená",J90,0)</f>
        <v>0</v>
      </c>
      <c r="BG90" s="204">
        <f>IF(N90="zákl. přenesená",J90,0)</f>
        <v>0</v>
      </c>
      <c r="BH90" s="204">
        <f>IF(N90="sníž. přenesená",J90,0)</f>
        <v>0</v>
      </c>
      <c r="BI90" s="204">
        <f>IF(N90="nulová",J90,0)</f>
        <v>0</v>
      </c>
      <c r="BJ90" s="24" t="s">
        <v>84</v>
      </c>
      <c r="BK90" s="204">
        <f>ROUND(I90*H90,2)</f>
        <v>0</v>
      </c>
      <c r="BL90" s="24" t="s">
        <v>2218</v>
      </c>
      <c r="BM90" s="24" t="s">
        <v>2237</v>
      </c>
    </row>
    <row r="91" spans="2:47" s="1" customFormat="1" ht="121.5">
      <c r="B91" s="41"/>
      <c r="C91" s="63"/>
      <c r="D91" s="232" t="s">
        <v>2220</v>
      </c>
      <c r="E91" s="63"/>
      <c r="F91" s="276" t="s">
        <v>2238</v>
      </c>
      <c r="G91" s="63"/>
      <c r="H91" s="63"/>
      <c r="I91" s="163"/>
      <c r="J91" s="63"/>
      <c r="K91" s="63"/>
      <c r="L91" s="61"/>
      <c r="M91" s="207"/>
      <c r="N91" s="42"/>
      <c r="O91" s="42"/>
      <c r="P91" s="42"/>
      <c r="Q91" s="42"/>
      <c r="R91" s="42"/>
      <c r="S91" s="42"/>
      <c r="T91" s="78"/>
      <c r="AT91" s="24" t="s">
        <v>2220</v>
      </c>
      <c r="AU91" s="24" t="s">
        <v>87</v>
      </c>
    </row>
    <row r="92" spans="2:65" s="1" customFormat="1" ht="31.5" customHeight="1">
      <c r="B92" s="41"/>
      <c r="C92" s="193" t="s">
        <v>209</v>
      </c>
      <c r="D92" s="193" t="s">
        <v>161</v>
      </c>
      <c r="E92" s="194" t="s">
        <v>2239</v>
      </c>
      <c r="F92" s="195" t="s">
        <v>2240</v>
      </c>
      <c r="G92" s="196" t="s">
        <v>595</v>
      </c>
      <c r="H92" s="197">
        <v>3</v>
      </c>
      <c r="I92" s="198"/>
      <c r="J92" s="199">
        <f>ROUND(I92*H92,2)</f>
        <v>0</v>
      </c>
      <c r="K92" s="195" t="s">
        <v>21</v>
      </c>
      <c r="L92" s="61"/>
      <c r="M92" s="200" t="s">
        <v>21</v>
      </c>
      <c r="N92" s="201" t="s">
        <v>47</v>
      </c>
      <c r="O92" s="42"/>
      <c r="P92" s="202">
        <f>O92*H92</f>
        <v>0</v>
      </c>
      <c r="Q92" s="202">
        <v>0</v>
      </c>
      <c r="R92" s="202">
        <f>Q92*H92</f>
        <v>0</v>
      </c>
      <c r="S92" s="202">
        <v>0</v>
      </c>
      <c r="T92" s="203">
        <f>S92*H92</f>
        <v>0</v>
      </c>
      <c r="AR92" s="24" t="s">
        <v>2218</v>
      </c>
      <c r="AT92" s="24" t="s">
        <v>161</v>
      </c>
      <c r="AU92" s="24" t="s">
        <v>87</v>
      </c>
      <c r="AY92" s="24" t="s">
        <v>159</v>
      </c>
      <c r="BE92" s="204">
        <f>IF(N92="základní",J92,0)</f>
        <v>0</v>
      </c>
      <c r="BF92" s="204">
        <f>IF(N92="snížená",J92,0)</f>
        <v>0</v>
      </c>
      <c r="BG92" s="204">
        <f>IF(N92="zákl. přenesená",J92,0)</f>
        <v>0</v>
      </c>
      <c r="BH92" s="204">
        <f>IF(N92="sníž. přenesená",J92,0)</f>
        <v>0</v>
      </c>
      <c r="BI92" s="204">
        <f>IF(N92="nulová",J92,0)</f>
        <v>0</v>
      </c>
      <c r="BJ92" s="24" t="s">
        <v>84</v>
      </c>
      <c r="BK92" s="204">
        <f>ROUND(I92*H92,2)</f>
        <v>0</v>
      </c>
      <c r="BL92" s="24" t="s">
        <v>2218</v>
      </c>
      <c r="BM92" s="24" t="s">
        <v>2241</v>
      </c>
    </row>
    <row r="93" spans="2:65" s="1" customFormat="1" ht="22.5" customHeight="1">
      <c r="B93" s="41"/>
      <c r="C93" s="193" t="s">
        <v>214</v>
      </c>
      <c r="D93" s="193" t="s">
        <v>161</v>
      </c>
      <c r="E93" s="194" t="s">
        <v>2242</v>
      </c>
      <c r="F93" s="195" t="s">
        <v>2243</v>
      </c>
      <c r="G93" s="196" t="s">
        <v>595</v>
      </c>
      <c r="H93" s="197">
        <v>1</v>
      </c>
      <c r="I93" s="198"/>
      <c r="J93" s="199">
        <f>ROUND(I93*H93,2)</f>
        <v>0</v>
      </c>
      <c r="K93" s="195" t="s">
        <v>21</v>
      </c>
      <c r="L93" s="61"/>
      <c r="M93" s="200" t="s">
        <v>21</v>
      </c>
      <c r="N93" s="201" t="s">
        <v>47</v>
      </c>
      <c r="O93" s="42"/>
      <c r="P93" s="202">
        <f>O93*H93</f>
        <v>0</v>
      </c>
      <c r="Q93" s="202">
        <v>0</v>
      </c>
      <c r="R93" s="202">
        <f>Q93*H93</f>
        <v>0</v>
      </c>
      <c r="S93" s="202">
        <v>0</v>
      </c>
      <c r="T93" s="203">
        <f>S93*H93</f>
        <v>0</v>
      </c>
      <c r="AR93" s="24" t="s">
        <v>2218</v>
      </c>
      <c r="AT93" s="24" t="s">
        <v>161</v>
      </c>
      <c r="AU93" s="24" t="s">
        <v>87</v>
      </c>
      <c r="AY93" s="24" t="s">
        <v>159</v>
      </c>
      <c r="BE93" s="204">
        <f>IF(N93="základní",J93,0)</f>
        <v>0</v>
      </c>
      <c r="BF93" s="204">
        <f>IF(N93="snížená",J93,0)</f>
        <v>0</v>
      </c>
      <c r="BG93" s="204">
        <f>IF(N93="zákl. přenesená",J93,0)</f>
        <v>0</v>
      </c>
      <c r="BH93" s="204">
        <f>IF(N93="sníž. přenesená",J93,0)</f>
        <v>0</v>
      </c>
      <c r="BI93" s="204">
        <f>IF(N93="nulová",J93,0)</f>
        <v>0</v>
      </c>
      <c r="BJ93" s="24" t="s">
        <v>84</v>
      </c>
      <c r="BK93" s="204">
        <f>ROUND(I93*H93,2)</f>
        <v>0</v>
      </c>
      <c r="BL93" s="24" t="s">
        <v>2218</v>
      </c>
      <c r="BM93" s="24" t="s">
        <v>2244</v>
      </c>
    </row>
    <row r="94" spans="2:65" s="1" customFormat="1" ht="22.5" customHeight="1">
      <c r="B94" s="41"/>
      <c r="C94" s="193" t="s">
        <v>219</v>
      </c>
      <c r="D94" s="193" t="s">
        <v>161</v>
      </c>
      <c r="E94" s="194" t="s">
        <v>2245</v>
      </c>
      <c r="F94" s="195" t="s">
        <v>2246</v>
      </c>
      <c r="G94" s="196" t="s">
        <v>595</v>
      </c>
      <c r="H94" s="197">
        <v>1</v>
      </c>
      <c r="I94" s="198"/>
      <c r="J94" s="199">
        <f>ROUND(I94*H94,2)</f>
        <v>0</v>
      </c>
      <c r="K94" s="195" t="s">
        <v>21</v>
      </c>
      <c r="L94" s="61"/>
      <c r="M94" s="200" t="s">
        <v>21</v>
      </c>
      <c r="N94" s="201" t="s">
        <v>47</v>
      </c>
      <c r="O94" s="42"/>
      <c r="P94" s="202">
        <f>O94*H94</f>
        <v>0</v>
      </c>
      <c r="Q94" s="202">
        <v>0</v>
      </c>
      <c r="R94" s="202">
        <f>Q94*H94</f>
        <v>0</v>
      </c>
      <c r="S94" s="202">
        <v>0</v>
      </c>
      <c r="T94" s="203">
        <f>S94*H94</f>
        <v>0</v>
      </c>
      <c r="AR94" s="24" t="s">
        <v>2218</v>
      </c>
      <c r="AT94" s="24" t="s">
        <v>161</v>
      </c>
      <c r="AU94" s="24" t="s">
        <v>87</v>
      </c>
      <c r="AY94" s="24" t="s">
        <v>159</v>
      </c>
      <c r="BE94" s="204">
        <f>IF(N94="základní",J94,0)</f>
        <v>0</v>
      </c>
      <c r="BF94" s="204">
        <f>IF(N94="snížená",J94,0)</f>
        <v>0</v>
      </c>
      <c r="BG94" s="204">
        <f>IF(N94="zákl. přenesená",J94,0)</f>
        <v>0</v>
      </c>
      <c r="BH94" s="204">
        <f>IF(N94="sníž. přenesená",J94,0)</f>
        <v>0</v>
      </c>
      <c r="BI94" s="204">
        <f>IF(N94="nulová",J94,0)</f>
        <v>0</v>
      </c>
      <c r="BJ94" s="24" t="s">
        <v>84</v>
      </c>
      <c r="BK94" s="204">
        <f>ROUND(I94*H94,2)</f>
        <v>0</v>
      </c>
      <c r="BL94" s="24" t="s">
        <v>2218</v>
      </c>
      <c r="BM94" s="24" t="s">
        <v>2247</v>
      </c>
    </row>
    <row r="95" spans="2:65" s="1" customFormat="1" ht="22.5" customHeight="1">
      <c r="B95" s="41"/>
      <c r="C95" s="193" t="s">
        <v>225</v>
      </c>
      <c r="D95" s="193" t="s">
        <v>161</v>
      </c>
      <c r="E95" s="194" t="s">
        <v>2248</v>
      </c>
      <c r="F95" s="195" t="s">
        <v>2249</v>
      </c>
      <c r="G95" s="196" t="s">
        <v>2217</v>
      </c>
      <c r="H95" s="197">
        <v>1</v>
      </c>
      <c r="I95" s="198"/>
      <c r="J95" s="199">
        <f>ROUND(I95*H95,2)</f>
        <v>0</v>
      </c>
      <c r="K95" s="195" t="s">
        <v>21</v>
      </c>
      <c r="L95" s="61"/>
      <c r="M95" s="200" t="s">
        <v>21</v>
      </c>
      <c r="N95" s="201" t="s">
        <v>47</v>
      </c>
      <c r="O95" s="42"/>
      <c r="P95" s="202">
        <f>O95*H95</f>
        <v>0</v>
      </c>
      <c r="Q95" s="202">
        <v>0</v>
      </c>
      <c r="R95" s="202">
        <f>Q95*H95</f>
        <v>0</v>
      </c>
      <c r="S95" s="202">
        <v>0</v>
      </c>
      <c r="T95" s="203">
        <f>S95*H95</f>
        <v>0</v>
      </c>
      <c r="AR95" s="24" t="s">
        <v>2218</v>
      </c>
      <c r="AT95" s="24" t="s">
        <v>161</v>
      </c>
      <c r="AU95" s="24" t="s">
        <v>87</v>
      </c>
      <c r="AY95" s="24" t="s">
        <v>159</v>
      </c>
      <c r="BE95" s="204">
        <f>IF(N95="základní",J95,0)</f>
        <v>0</v>
      </c>
      <c r="BF95" s="204">
        <f>IF(N95="snížená",J95,0)</f>
        <v>0</v>
      </c>
      <c r="BG95" s="204">
        <f>IF(N95="zákl. přenesená",J95,0)</f>
        <v>0</v>
      </c>
      <c r="BH95" s="204">
        <f>IF(N95="sníž. přenesená",J95,0)</f>
        <v>0</v>
      </c>
      <c r="BI95" s="204">
        <f>IF(N95="nulová",J95,0)</f>
        <v>0</v>
      </c>
      <c r="BJ95" s="24" t="s">
        <v>84</v>
      </c>
      <c r="BK95" s="204">
        <f>ROUND(I95*H95,2)</f>
        <v>0</v>
      </c>
      <c r="BL95" s="24" t="s">
        <v>2218</v>
      </c>
      <c r="BM95" s="24" t="s">
        <v>2250</v>
      </c>
    </row>
    <row r="96" spans="2:47" s="1" customFormat="1" ht="108">
      <c r="B96" s="41"/>
      <c r="C96" s="63"/>
      <c r="D96" s="232" t="s">
        <v>2220</v>
      </c>
      <c r="E96" s="63"/>
      <c r="F96" s="276" t="s">
        <v>2251</v>
      </c>
      <c r="G96" s="63"/>
      <c r="H96" s="63"/>
      <c r="I96" s="163"/>
      <c r="J96" s="63"/>
      <c r="K96" s="63"/>
      <c r="L96" s="61"/>
      <c r="M96" s="207"/>
      <c r="N96" s="42"/>
      <c r="O96" s="42"/>
      <c r="P96" s="42"/>
      <c r="Q96" s="42"/>
      <c r="R96" s="42"/>
      <c r="S96" s="42"/>
      <c r="T96" s="78"/>
      <c r="AT96" s="24" t="s">
        <v>2220</v>
      </c>
      <c r="AU96" s="24" t="s">
        <v>87</v>
      </c>
    </row>
    <row r="97" spans="2:65" s="1" customFormat="1" ht="22.5" customHeight="1">
      <c r="B97" s="41"/>
      <c r="C97" s="193" t="s">
        <v>230</v>
      </c>
      <c r="D97" s="193" t="s">
        <v>161</v>
      </c>
      <c r="E97" s="194" t="s">
        <v>2252</v>
      </c>
      <c r="F97" s="195" t="s">
        <v>2253</v>
      </c>
      <c r="G97" s="196" t="s">
        <v>2217</v>
      </c>
      <c r="H97" s="197">
        <v>1</v>
      </c>
      <c r="I97" s="198"/>
      <c r="J97" s="199">
        <f>ROUND(I97*H97,2)</f>
        <v>0</v>
      </c>
      <c r="K97" s="195" t="s">
        <v>21</v>
      </c>
      <c r="L97" s="61"/>
      <c r="M97" s="200" t="s">
        <v>21</v>
      </c>
      <c r="N97" s="201" t="s">
        <v>47</v>
      </c>
      <c r="O97" s="42"/>
      <c r="P97" s="202">
        <f>O97*H97</f>
        <v>0</v>
      </c>
      <c r="Q97" s="202">
        <v>0</v>
      </c>
      <c r="R97" s="202">
        <f>Q97*H97</f>
        <v>0</v>
      </c>
      <c r="S97" s="202">
        <v>0</v>
      </c>
      <c r="T97" s="203">
        <f>S97*H97</f>
        <v>0</v>
      </c>
      <c r="AR97" s="24" t="s">
        <v>2218</v>
      </c>
      <c r="AT97" s="24" t="s">
        <v>161</v>
      </c>
      <c r="AU97" s="24" t="s">
        <v>87</v>
      </c>
      <c r="AY97" s="24" t="s">
        <v>159</v>
      </c>
      <c r="BE97" s="204">
        <f>IF(N97="základní",J97,0)</f>
        <v>0</v>
      </c>
      <c r="BF97" s="204">
        <f>IF(N97="snížená",J97,0)</f>
        <v>0</v>
      </c>
      <c r="BG97" s="204">
        <f>IF(N97="zákl. přenesená",J97,0)</f>
        <v>0</v>
      </c>
      <c r="BH97" s="204">
        <f>IF(N97="sníž. přenesená",J97,0)</f>
        <v>0</v>
      </c>
      <c r="BI97" s="204">
        <f>IF(N97="nulová",J97,0)</f>
        <v>0</v>
      </c>
      <c r="BJ97" s="24" t="s">
        <v>84</v>
      </c>
      <c r="BK97" s="204">
        <f>ROUND(I97*H97,2)</f>
        <v>0</v>
      </c>
      <c r="BL97" s="24" t="s">
        <v>2218</v>
      </c>
      <c r="BM97" s="24" t="s">
        <v>2254</v>
      </c>
    </row>
    <row r="98" spans="2:47" s="1" customFormat="1" ht="94.5">
      <c r="B98" s="41"/>
      <c r="C98" s="63"/>
      <c r="D98" s="232" t="s">
        <v>2220</v>
      </c>
      <c r="E98" s="63"/>
      <c r="F98" s="276" t="s">
        <v>2255</v>
      </c>
      <c r="G98" s="63"/>
      <c r="H98" s="63"/>
      <c r="I98" s="163"/>
      <c r="J98" s="63"/>
      <c r="K98" s="63"/>
      <c r="L98" s="61"/>
      <c r="M98" s="207"/>
      <c r="N98" s="42"/>
      <c r="O98" s="42"/>
      <c r="P98" s="42"/>
      <c r="Q98" s="42"/>
      <c r="R98" s="42"/>
      <c r="S98" s="42"/>
      <c r="T98" s="78"/>
      <c r="AT98" s="24" t="s">
        <v>2220</v>
      </c>
      <c r="AU98" s="24" t="s">
        <v>87</v>
      </c>
    </row>
    <row r="99" spans="2:65" s="1" customFormat="1" ht="22.5" customHeight="1">
      <c r="B99" s="41"/>
      <c r="C99" s="193" t="s">
        <v>236</v>
      </c>
      <c r="D99" s="193" t="s">
        <v>161</v>
      </c>
      <c r="E99" s="194" t="s">
        <v>2256</v>
      </c>
      <c r="F99" s="195" t="s">
        <v>2257</v>
      </c>
      <c r="G99" s="196" t="s">
        <v>2217</v>
      </c>
      <c r="H99" s="197">
        <v>1</v>
      </c>
      <c r="I99" s="198"/>
      <c r="J99" s="199">
        <f>ROUND(I99*H99,2)</f>
        <v>0</v>
      </c>
      <c r="K99" s="195" t="s">
        <v>21</v>
      </c>
      <c r="L99" s="61"/>
      <c r="M99" s="200" t="s">
        <v>21</v>
      </c>
      <c r="N99" s="201" t="s">
        <v>47</v>
      </c>
      <c r="O99" s="42"/>
      <c r="P99" s="202">
        <f>O99*H99</f>
        <v>0</v>
      </c>
      <c r="Q99" s="202">
        <v>0</v>
      </c>
      <c r="R99" s="202">
        <f>Q99*H99</f>
        <v>0</v>
      </c>
      <c r="S99" s="202">
        <v>0</v>
      </c>
      <c r="T99" s="203">
        <f>S99*H99</f>
        <v>0</v>
      </c>
      <c r="AR99" s="24" t="s">
        <v>2218</v>
      </c>
      <c r="AT99" s="24" t="s">
        <v>161</v>
      </c>
      <c r="AU99" s="24" t="s">
        <v>87</v>
      </c>
      <c r="AY99" s="24" t="s">
        <v>159</v>
      </c>
      <c r="BE99" s="204">
        <f>IF(N99="základní",J99,0)</f>
        <v>0</v>
      </c>
      <c r="BF99" s="204">
        <f>IF(N99="snížená",J99,0)</f>
        <v>0</v>
      </c>
      <c r="BG99" s="204">
        <f>IF(N99="zákl. přenesená",J99,0)</f>
        <v>0</v>
      </c>
      <c r="BH99" s="204">
        <f>IF(N99="sníž. přenesená",J99,0)</f>
        <v>0</v>
      </c>
      <c r="BI99" s="204">
        <f>IF(N99="nulová",J99,0)</f>
        <v>0</v>
      </c>
      <c r="BJ99" s="24" t="s">
        <v>84</v>
      </c>
      <c r="BK99" s="204">
        <f>ROUND(I99*H99,2)</f>
        <v>0</v>
      </c>
      <c r="BL99" s="24" t="s">
        <v>2218</v>
      </c>
      <c r="BM99" s="24" t="s">
        <v>2258</v>
      </c>
    </row>
    <row r="100" spans="2:63" s="10" customFormat="1" ht="29.85" customHeight="1">
      <c r="B100" s="176"/>
      <c r="C100" s="177"/>
      <c r="D100" s="190" t="s">
        <v>75</v>
      </c>
      <c r="E100" s="191" t="s">
        <v>76</v>
      </c>
      <c r="F100" s="191" t="s">
        <v>2212</v>
      </c>
      <c r="G100" s="177"/>
      <c r="H100" s="177"/>
      <c r="I100" s="180"/>
      <c r="J100" s="192">
        <f>BK100</f>
        <v>0</v>
      </c>
      <c r="K100" s="177"/>
      <c r="L100" s="182"/>
      <c r="M100" s="183"/>
      <c r="N100" s="184"/>
      <c r="O100" s="184"/>
      <c r="P100" s="185">
        <f>SUM(P101:P106)</f>
        <v>0</v>
      </c>
      <c r="Q100" s="184"/>
      <c r="R100" s="185">
        <f>SUM(R101:R106)</f>
        <v>0</v>
      </c>
      <c r="S100" s="184"/>
      <c r="T100" s="186">
        <f>SUM(T101:T106)</f>
        <v>0</v>
      </c>
      <c r="AR100" s="187" t="s">
        <v>196</v>
      </c>
      <c r="AT100" s="188" t="s">
        <v>75</v>
      </c>
      <c r="AU100" s="188" t="s">
        <v>84</v>
      </c>
      <c r="AY100" s="187" t="s">
        <v>159</v>
      </c>
      <c r="BK100" s="189">
        <f>SUM(BK101:BK106)</f>
        <v>0</v>
      </c>
    </row>
    <row r="101" spans="2:65" s="1" customFormat="1" ht="22.5" customHeight="1">
      <c r="B101" s="41"/>
      <c r="C101" s="193" t="s">
        <v>242</v>
      </c>
      <c r="D101" s="193" t="s">
        <v>161</v>
      </c>
      <c r="E101" s="194" t="s">
        <v>2259</v>
      </c>
      <c r="F101" s="195" t="s">
        <v>2260</v>
      </c>
      <c r="G101" s="196" t="s">
        <v>2217</v>
      </c>
      <c r="H101" s="197">
        <v>1</v>
      </c>
      <c r="I101" s="198"/>
      <c r="J101" s="199">
        <f>ROUND(I101*H101,2)</f>
        <v>0</v>
      </c>
      <c r="K101" s="195" t="s">
        <v>21</v>
      </c>
      <c r="L101" s="61"/>
      <c r="M101" s="200" t="s">
        <v>21</v>
      </c>
      <c r="N101" s="201" t="s">
        <v>47</v>
      </c>
      <c r="O101" s="42"/>
      <c r="P101" s="202">
        <f>O101*H101</f>
        <v>0</v>
      </c>
      <c r="Q101" s="202">
        <v>0</v>
      </c>
      <c r="R101" s="202">
        <f>Q101*H101</f>
        <v>0</v>
      </c>
      <c r="S101" s="202">
        <v>0</v>
      </c>
      <c r="T101" s="203">
        <f>S101*H101</f>
        <v>0</v>
      </c>
      <c r="AR101" s="24" t="s">
        <v>2218</v>
      </c>
      <c r="AT101" s="24" t="s">
        <v>161</v>
      </c>
      <c r="AU101" s="24" t="s">
        <v>87</v>
      </c>
      <c r="AY101" s="24" t="s">
        <v>159</v>
      </c>
      <c r="BE101" s="204">
        <f>IF(N101="základní",J101,0)</f>
        <v>0</v>
      </c>
      <c r="BF101" s="204">
        <f>IF(N101="snížená",J101,0)</f>
        <v>0</v>
      </c>
      <c r="BG101" s="204">
        <f>IF(N101="zákl. přenesená",J101,0)</f>
        <v>0</v>
      </c>
      <c r="BH101" s="204">
        <f>IF(N101="sníž. přenesená",J101,0)</f>
        <v>0</v>
      </c>
      <c r="BI101" s="204">
        <f>IF(N101="nulová",J101,0)</f>
        <v>0</v>
      </c>
      <c r="BJ101" s="24" t="s">
        <v>84</v>
      </c>
      <c r="BK101" s="204">
        <f>ROUND(I101*H101,2)</f>
        <v>0</v>
      </c>
      <c r="BL101" s="24" t="s">
        <v>2218</v>
      </c>
      <c r="BM101" s="24" t="s">
        <v>2261</v>
      </c>
    </row>
    <row r="102" spans="2:47" s="1" customFormat="1" ht="189">
      <c r="B102" s="41"/>
      <c r="C102" s="63"/>
      <c r="D102" s="232" t="s">
        <v>2220</v>
      </c>
      <c r="E102" s="63"/>
      <c r="F102" s="276" t="s">
        <v>2262</v>
      </c>
      <c r="G102" s="63"/>
      <c r="H102" s="63"/>
      <c r="I102" s="163"/>
      <c r="J102" s="63"/>
      <c r="K102" s="63"/>
      <c r="L102" s="61"/>
      <c r="M102" s="207"/>
      <c r="N102" s="42"/>
      <c r="O102" s="42"/>
      <c r="P102" s="42"/>
      <c r="Q102" s="42"/>
      <c r="R102" s="42"/>
      <c r="S102" s="42"/>
      <c r="T102" s="78"/>
      <c r="AT102" s="24" t="s">
        <v>2220</v>
      </c>
      <c r="AU102" s="24" t="s">
        <v>87</v>
      </c>
    </row>
    <row r="103" spans="2:65" s="1" customFormat="1" ht="22.5" customHeight="1">
      <c r="B103" s="41"/>
      <c r="C103" s="193" t="s">
        <v>253</v>
      </c>
      <c r="D103" s="193" t="s">
        <v>161</v>
      </c>
      <c r="E103" s="194" t="s">
        <v>2263</v>
      </c>
      <c r="F103" s="195" t="s">
        <v>2264</v>
      </c>
      <c r="G103" s="196" t="s">
        <v>2217</v>
      </c>
      <c r="H103" s="197">
        <v>1</v>
      </c>
      <c r="I103" s="198"/>
      <c r="J103" s="199">
        <f>ROUND(I103*H103,2)</f>
        <v>0</v>
      </c>
      <c r="K103" s="195" t="s">
        <v>21</v>
      </c>
      <c r="L103" s="61"/>
      <c r="M103" s="200" t="s">
        <v>21</v>
      </c>
      <c r="N103" s="201" t="s">
        <v>47</v>
      </c>
      <c r="O103" s="42"/>
      <c r="P103" s="202">
        <f>O103*H103</f>
        <v>0</v>
      </c>
      <c r="Q103" s="202">
        <v>0</v>
      </c>
      <c r="R103" s="202">
        <f>Q103*H103</f>
        <v>0</v>
      </c>
      <c r="S103" s="202">
        <v>0</v>
      </c>
      <c r="T103" s="203">
        <f>S103*H103</f>
        <v>0</v>
      </c>
      <c r="AR103" s="24" t="s">
        <v>166</v>
      </c>
      <c r="AT103" s="24" t="s">
        <v>161</v>
      </c>
      <c r="AU103" s="24" t="s">
        <v>87</v>
      </c>
      <c r="AY103" s="24" t="s">
        <v>159</v>
      </c>
      <c r="BE103" s="204">
        <f>IF(N103="základní",J103,0)</f>
        <v>0</v>
      </c>
      <c r="BF103" s="204">
        <f>IF(N103="snížená",J103,0)</f>
        <v>0</v>
      </c>
      <c r="BG103" s="204">
        <f>IF(N103="zákl. přenesená",J103,0)</f>
        <v>0</v>
      </c>
      <c r="BH103" s="204">
        <f>IF(N103="sníž. přenesená",J103,0)</f>
        <v>0</v>
      </c>
      <c r="BI103" s="204">
        <f>IF(N103="nulová",J103,0)</f>
        <v>0</v>
      </c>
      <c r="BJ103" s="24" t="s">
        <v>84</v>
      </c>
      <c r="BK103" s="204">
        <f>ROUND(I103*H103,2)</f>
        <v>0</v>
      </c>
      <c r="BL103" s="24" t="s">
        <v>166</v>
      </c>
      <c r="BM103" s="24" t="s">
        <v>2265</v>
      </c>
    </row>
    <row r="104" spans="2:51" s="12" customFormat="1" ht="13.5">
      <c r="B104" s="219"/>
      <c r="C104" s="220"/>
      <c r="D104" s="232" t="s">
        <v>170</v>
      </c>
      <c r="E104" s="242" t="s">
        <v>21</v>
      </c>
      <c r="F104" s="243" t="s">
        <v>2266</v>
      </c>
      <c r="G104" s="220"/>
      <c r="H104" s="244">
        <v>1</v>
      </c>
      <c r="I104" s="224"/>
      <c r="J104" s="220"/>
      <c r="K104" s="220"/>
      <c r="L104" s="225"/>
      <c r="M104" s="226"/>
      <c r="N104" s="227"/>
      <c r="O104" s="227"/>
      <c r="P104" s="227"/>
      <c r="Q104" s="227"/>
      <c r="R104" s="227"/>
      <c r="S104" s="227"/>
      <c r="T104" s="228"/>
      <c r="AT104" s="229" t="s">
        <v>170</v>
      </c>
      <c r="AU104" s="229" t="s">
        <v>87</v>
      </c>
      <c r="AV104" s="12" t="s">
        <v>87</v>
      </c>
      <c r="AW104" s="12" t="s">
        <v>39</v>
      </c>
      <c r="AX104" s="12" t="s">
        <v>84</v>
      </c>
      <c r="AY104" s="229" t="s">
        <v>159</v>
      </c>
    </row>
    <row r="105" spans="2:65" s="1" customFormat="1" ht="22.5" customHeight="1">
      <c r="B105" s="41"/>
      <c r="C105" s="193" t="s">
        <v>10</v>
      </c>
      <c r="D105" s="193" t="s">
        <v>161</v>
      </c>
      <c r="E105" s="194" t="s">
        <v>2267</v>
      </c>
      <c r="F105" s="195" t="s">
        <v>2268</v>
      </c>
      <c r="G105" s="196" t="s">
        <v>2217</v>
      </c>
      <c r="H105" s="197">
        <v>1</v>
      </c>
      <c r="I105" s="198"/>
      <c r="J105" s="199">
        <f>ROUND(I105*H105,2)</f>
        <v>0</v>
      </c>
      <c r="K105" s="195" t="s">
        <v>21</v>
      </c>
      <c r="L105" s="61"/>
      <c r="M105" s="200" t="s">
        <v>21</v>
      </c>
      <c r="N105" s="201" t="s">
        <v>47</v>
      </c>
      <c r="O105" s="42"/>
      <c r="P105" s="202">
        <f>O105*H105</f>
        <v>0</v>
      </c>
      <c r="Q105" s="202">
        <v>0</v>
      </c>
      <c r="R105" s="202">
        <f>Q105*H105</f>
        <v>0</v>
      </c>
      <c r="S105" s="202">
        <v>0</v>
      </c>
      <c r="T105" s="203">
        <f>S105*H105</f>
        <v>0</v>
      </c>
      <c r="AR105" s="24" t="s">
        <v>2218</v>
      </c>
      <c r="AT105" s="24" t="s">
        <v>161</v>
      </c>
      <c r="AU105" s="24" t="s">
        <v>87</v>
      </c>
      <c r="AY105" s="24" t="s">
        <v>159</v>
      </c>
      <c r="BE105" s="204">
        <f>IF(N105="základní",J105,0)</f>
        <v>0</v>
      </c>
      <c r="BF105" s="204">
        <f>IF(N105="snížená",J105,0)</f>
        <v>0</v>
      </c>
      <c r="BG105" s="204">
        <f>IF(N105="zákl. přenesená",J105,0)</f>
        <v>0</v>
      </c>
      <c r="BH105" s="204">
        <f>IF(N105="sníž. přenesená",J105,0)</f>
        <v>0</v>
      </c>
      <c r="BI105" s="204">
        <f>IF(N105="nulová",J105,0)</f>
        <v>0</v>
      </c>
      <c r="BJ105" s="24" t="s">
        <v>84</v>
      </c>
      <c r="BK105" s="204">
        <f>ROUND(I105*H105,2)</f>
        <v>0</v>
      </c>
      <c r="BL105" s="24" t="s">
        <v>2218</v>
      </c>
      <c r="BM105" s="24" t="s">
        <v>2269</v>
      </c>
    </row>
    <row r="106" spans="2:47" s="1" customFormat="1" ht="121.5">
      <c r="B106" s="41"/>
      <c r="C106" s="63"/>
      <c r="D106" s="205" t="s">
        <v>2220</v>
      </c>
      <c r="E106" s="63"/>
      <c r="F106" s="206" t="s">
        <v>2270</v>
      </c>
      <c r="G106" s="63"/>
      <c r="H106" s="63"/>
      <c r="I106" s="163"/>
      <c r="J106" s="63"/>
      <c r="K106" s="63"/>
      <c r="L106" s="61"/>
      <c r="M106" s="277"/>
      <c r="N106" s="273"/>
      <c r="O106" s="273"/>
      <c r="P106" s="273"/>
      <c r="Q106" s="273"/>
      <c r="R106" s="273"/>
      <c r="S106" s="273"/>
      <c r="T106" s="278"/>
      <c r="AT106" s="24" t="s">
        <v>2220</v>
      </c>
      <c r="AU106" s="24" t="s">
        <v>87</v>
      </c>
    </row>
    <row r="107" spans="2:12" s="1" customFormat="1" ht="6.95" customHeight="1">
      <c r="B107" s="56"/>
      <c r="C107" s="57"/>
      <c r="D107" s="57"/>
      <c r="E107" s="57"/>
      <c r="F107" s="57"/>
      <c r="G107" s="57"/>
      <c r="H107" s="57"/>
      <c r="I107" s="139"/>
      <c r="J107" s="57"/>
      <c r="K107" s="57"/>
      <c r="L107" s="61"/>
    </row>
  </sheetData>
  <sheetProtection password="CC77" sheet="1" objects="1" scenarios="1" formatCells="0" formatColumns="0" formatRows="0" sort="0" autoFilter="0"/>
  <autoFilter ref="C78:K106"/>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4" customWidth="1"/>
    <col min="2" max="2" width="1.66796875" style="284" customWidth="1"/>
    <col min="3" max="4" width="5" style="284" customWidth="1"/>
    <col min="5" max="5" width="11.66015625" style="284" customWidth="1"/>
    <col min="6" max="6" width="9.16015625" style="284" customWidth="1"/>
    <col min="7" max="7" width="5" style="284" customWidth="1"/>
    <col min="8" max="8" width="77.83203125" style="284" customWidth="1"/>
    <col min="9" max="10" width="20" style="284" customWidth="1"/>
    <col min="11" max="11" width="1.66796875" style="284" customWidth="1"/>
  </cols>
  <sheetData>
    <row r="1" ht="37.5" customHeight="1"/>
    <row r="2" spans="2:11" ht="7.5" customHeight="1">
      <c r="B2" s="285"/>
      <c r="C2" s="286"/>
      <c r="D2" s="286"/>
      <c r="E2" s="286"/>
      <c r="F2" s="286"/>
      <c r="G2" s="286"/>
      <c r="H2" s="286"/>
      <c r="I2" s="286"/>
      <c r="J2" s="286"/>
      <c r="K2" s="287"/>
    </row>
    <row r="3" spans="2:11" s="15" customFormat="1" ht="45" customHeight="1">
      <c r="B3" s="288"/>
      <c r="C3" s="409" t="s">
        <v>2271</v>
      </c>
      <c r="D3" s="409"/>
      <c r="E3" s="409"/>
      <c r="F3" s="409"/>
      <c r="G3" s="409"/>
      <c r="H3" s="409"/>
      <c r="I3" s="409"/>
      <c r="J3" s="409"/>
      <c r="K3" s="289"/>
    </row>
    <row r="4" spans="2:11" ht="25.5" customHeight="1">
      <c r="B4" s="290"/>
      <c r="C4" s="410" t="s">
        <v>2272</v>
      </c>
      <c r="D4" s="410"/>
      <c r="E4" s="410"/>
      <c r="F4" s="410"/>
      <c r="G4" s="410"/>
      <c r="H4" s="410"/>
      <c r="I4" s="410"/>
      <c r="J4" s="410"/>
      <c r="K4" s="291"/>
    </row>
    <row r="5" spans="2:11" ht="5.25" customHeight="1">
      <c r="B5" s="290"/>
      <c r="C5" s="292"/>
      <c r="D5" s="292"/>
      <c r="E5" s="292"/>
      <c r="F5" s="292"/>
      <c r="G5" s="292"/>
      <c r="H5" s="292"/>
      <c r="I5" s="292"/>
      <c r="J5" s="292"/>
      <c r="K5" s="291"/>
    </row>
    <row r="6" spans="2:11" ht="15" customHeight="1">
      <c r="B6" s="290"/>
      <c r="C6" s="408" t="s">
        <v>2273</v>
      </c>
      <c r="D6" s="408"/>
      <c r="E6" s="408"/>
      <c r="F6" s="408"/>
      <c r="G6" s="408"/>
      <c r="H6" s="408"/>
      <c r="I6" s="408"/>
      <c r="J6" s="408"/>
      <c r="K6" s="291"/>
    </row>
    <row r="7" spans="2:11" ht="15" customHeight="1">
      <c r="B7" s="294"/>
      <c r="C7" s="408" t="s">
        <v>2274</v>
      </c>
      <c r="D7" s="408"/>
      <c r="E7" s="408"/>
      <c r="F7" s="408"/>
      <c r="G7" s="408"/>
      <c r="H7" s="408"/>
      <c r="I7" s="408"/>
      <c r="J7" s="408"/>
      <c r="K7" s="291"/>
    </row>
    <row r="8" spans="2:11" ht="12.75" customHeight="1">
      <c r="B8" s="294"/>
      <c r="C8" s="293"/>
      <c r="D8" s="293"/>
      <c r="E8" s="293"/>
      <c r="F8" s="293"/>
      <c r="G8" s="293"/>
      <c r="H8" s="293"/>
      <c r="I8" s="293"/>
      <c r="J8" s="293"/>
      <c r="K8" s="291"/>
    </row>
    <row r="9" spans="2:11" ht="15" customHeight="1">
      <c r="B9" s="294"/>
      <c r="C9" s="408" t="s">
        <v>2275</v>
      </c>
      <c r="D9" s="408"/>
      <c r="E9" s="408"/>
      <c r="F9" s="408"/>
      <c r="G9" s="408"/>
      <c r="H9" s="408"/>
      <c r="I9" s="408"/>
      <c r="J9" s="408"/>
      <c r="K9" s="291"/>
    </row>
    <row r="10" spans="2:11" ht="15" customHeight="1">
      <c r="B10" s="294"/>
      <c r="C10" s="293"/>
      <c r="D10" s="408" t="s">
        <v>2276</v>
      </c>
      <c r="E10" s="408"/>
      <c r="F10" s="408"/>
      <c r="G10" s="408"/>
      <c r="H10" s="408"/>
      <c r="I10" s="408"/>
      <c r="J10" s="408"/>
      <c r="K10" s="291"/>
    </row>
    <row r="11" spans="2:11" ht="15" customHeight="1">
      <c r="B11" s="294"/>
      <c r="C11" s="295"/>
      <c r="D11" s="408" t="s">
        <v>2277</v>
      </c>
      <c r="E11" s="408"/>
      <c r="F11" s="408"/>
      <c r="G11" s="408"/>
      <c r="H11" s="408"/>
      <c r="I11" s="408"/>
      <c r="J11" s="408"/>
      <c r="K11" s="291"/>
    </row>
    <row r="12" spans="2:11" ht="12.75" customHeight="1">
      <c r="B12" s="294"/>
      <c r="C12" s="295"/>
      <c r="D12" s="295"/>
      <c r="E12" s="295"/>
      <c r="F12" s="295"/>
      <c r="G12" s="295"/>
      <c r="H12" s="295"/>
      <c r="I12" s="295"/>
      <c r="J12" s="295"/>
      <c r="K12" s="291"/>
    </row>
    <row r="13" spans="2:11" ht="15" customHeight="1">
      <c r="B13" s="294"/>
      <c r="C13" s="295"/>
      <c r="D13" s="408" t="s">
        <v>2278</v>
      </c>
      <c r="E13" s="408"/>
      <c r="F13" s="408"/>
      <c r="G13" s="408"/>
      <c r="H13" s="408"/>
      <c r="I13" s="408"/>
      <c r="J13" s="408"/>
      <c r="K13" s="291"/>
    </row>
    <row r="14" spans="2:11" ht="15" customHeight="1">
      <c r="B14" s="294"/>
      <c r="C14" s="295"/>
      <c r="D14" s="408" t="s">
        <v>2279</v>
      </c>
      <c r="E14" s="408"/>
      <c r="F14" s="408"/>
      <c r="G14" s="408"/>
      <c r="H14" s="408"/>
      <c r="I14" s="408"/>
      <c r="J14" s="408"/>
      <c r="K14" s="291"/>
    </row>
    <row r="15" spans="2:11" ht="15" customHeight="1">
      <c r="B15" s="294"/>
      <c r="C15" s="295"/>
      <c r="D15" s="408" t="s">
        <v>2280</v>
      </c>
      <c r="E15" s="408"/>
      <c r="F15" s="408"/>
      <c r="G15" s="408"/>
      <c r="H15" s="408"/>
      <c r="I15" s="408"/>
      <c r="J15" s="408"/>
      <c r="K15" s="291"/>
    </row>
    <row r="16" spans="2:11" ht="15" customHeight="1">
      <c r="B16" s="294"/>
      <c r="C16" s="295"/>
      <c r="D16" s="295"/>
      <c r="E16" s="296" t="s">
        <v>111</v>
      </c>
      <c r="F16" s="408" t="s">
        <v>2281</v>
      </c>
      <c r="G16" s="408"/>
      <c r="H16" s="408"/>
      <c r="I16" s="408"/>
      <c r="J16" s="408"/>
      <c r="K16" s="291"/>
    </row>
    <row r="17" spans="2:11" ht="15" customHeight="1">
      <c r="B17" s="294"/>
      <c r="C17" s="295"/>
      <c r="D17" s="295"/>
      <c r="E17" s="296" t="s">
        <v>83</v>
      </c>
      <c r="F17" s="408" t="s">
        <v>2282</v>
      </c>
      <c r="G17" s="408"/>
      <c r="H17" s="408"/>
      <c r="I17" s="408"/>
      <c r="J17" s="408"/>
      <c r="K17" s="291"/>
    </row>
    <row r="18" spans="2:11" ht="15" customHeight="1">
      <c r="B18" s="294"/>
      <c r="C18" s="295"/>
      <c r="D18" s="295"/>
      <c r="E18" s="296" t="s">
        <v>2283</v>
      </c>
      <c r="F18" s="408" t="s">
        <v>2284</v>
      </c>
      <c r="G18" s="408"/>
      <c r="H18" s="408"/>
      <c r="I18" s="408"/>
      <c r="J18" s="408"/>
      <c r="K18" s="291"/>
    </row>
    <row r="19" spans="2:11" ht="15" customHeight="1">
      <c r="B19" s="294"/>
      <c r="C19" s="295"/>
      <c r="D19" s="295"/>
      <c r="E19" s="296" t="s">
        <v>117</v>
      </c>
      <c r="F19" s="408" t="s">
        <v>118</v>
      </c>
      <c r="G19" s="408"/>
      <c r="H19" s="408"/>
      <c r="I19" s="408"/>
      <c r="J19" s="408"/>
      <c r="K19" s="291"/>
    </row>
    <row r="20" spans="2:11" ht="15" customHeight="1">
      <c r="B20" s="294"/>
      <c r="C20" s="295"/>
      <c r="D20" s="295"/>
      <c r="E20" s="296" t="s">
        <v>98</v>
      </c>
      <c r="F20" s="408" t="s">
        <v>2285</v>
      </c>
      <c r="G20" s="408"/>
      <c r="H20" s="408"/>
      <c r="I20" s="408"/>
      <c r="J20" s="408"/>
      <c r="K20" s="291"/>
    </row>
    <row r="21" spans="2:11" ht="15" customHeight="1">
      <c r="B21" s="294"/>
      <c r="C21" s="295"/>
      <c r="D21" s="295"/>
      <c r="E21" s="296" t="s">
        <v>2286</v>
      </c>
      <c r="F21" s="408" t="s">
        <v>2287</v>
      </c>
      <c r="G21" s="408"/>
      <c r="H21" s="408"/>
      <c r="I21" s="408"/>
      <c r="J21" s="408"/>
      <c r="K21" s="291"/>
    </row>
    <row r="22" spans="2:11" ht="12.75" customHeight="1">
      <c r="B22" s="294"/>
      <c r="C22" s="295"/>
      <c r="D22" s="295"/>
      <c r="E22" s="295"/>
      <c r="F22" s="295"/>
      <c r="G22" s="295"/>
      <c r="H22" s="295"/>
      <c r="I22" s="295"/>
      <c r="J22" s="295"/>
      <c r="K22" s="291"/>
    </row>
    <row r="23" spans="2:11" ht="15" customHeight="1">
      <c r="B23" s="294"/>
      <c r="C23" s="408" t="s">
        <v>2288</v>
      </c>
      <c r="D23" s="408"/>
      <c r="E23" s="408"/>
      <c r="F23" s="408"/>
      <c r="G23" s="408"/>
      <c r="H23" s="408"/>
      <c r="I23" s="408"/>
      <c r="J23" s="408"/>
      <c r="K23" s="291"/>
    </row>
    <row r="24" spans="2:11" ht="15" customHeight="1">
      <c r="B24" s="294"/>
      <c r="C24" s="408" t="s">
        <v>2289</v>
      </c>
      <c r="D24" s="408"/>
      <c r="E24" s="408"/>
      <c r="F24" s="408"/>
      <c r="G24" s="408"/>
      <c r="H24" s="408"/>
      <c r="I24" s="408"/>
      <c r="J24" s="408"/>
      <c r="K24" s="291"/>
    </row>
    <row r="25" spans="2:11" ht="15" customHeight="1">
      <c r="B25" s="294"/>
      <c r="C25" s="293"/>
      <c r="D25" s="408" t="s">
        <v>2290</v>
      </c>
      <c r="E25" s="408"/>
      <c r="F25" s="408"/>
      <c r="G25" s="408"/>
      <c r="H25" s="408"/>
      <c r="I25" s="408"/>
      <c r="J25" s="408"/>
      <c r="K25" s="291"/>
    </row>
    <row r="26" spans="2:11" ht="15" customHeight="1">
      <c r="B26" s="294"/>
      <c r="C26" s="295"/>
      <c r="D26" s="408" t="s">
        <v>2291</v>
      </c>
      <c r="E26" s="408"/>
      <c r="F26" s="408"/>
      <c r="G26" s="408"/>
      <c r="H26" s="408"/>
      <c r="I26" s="408"/>
      <c r="J26" s="408"/>
      <c r="K26" s="291"/>
    </row>
    <row r="27" spans="2:11" ht="12.75" customHeight="1">
      <c r="B27" s="294"/>
      <c r="C27" s="295"/>
      <c r="D27" s="295"/>
      <c r="E27" s="295"/>
      <c r="F27" s="295"/>
      <c r="G27" s="295"/>
      <c r="H27" s="295"/>
      <c r="I27" s="295"/>
      <c r="J27" s="295"/>
      <c r="K27" s="291"/>
    </row>
    <row r="28" spans="2:11" ht="15" customHeight="1">
      <c r="B28" s="294"/>
      <c r="C28" s="295"/>
      <c r="D28" s="408" t="s">
        <v>2292</v>
      </c>
      <c r="E28" s="408"/>
      <c r="F28" s="408"/>
      <c r="G28" s="408"/>
      <c r="H28" s="408"/>
      <c r="I28" s="408"/>
      <c r="J28" s="408"/>
      <c r="K28" s="291"/>
    </row>
    <row r="29" spans="2:11" ht="15" customHeight="1">
      <c r="B29" s="294"/>
      <c r="C29" s="295"/>
      <c r="D29" s="408" t="s">
        <v>2293</v>
      </c>
      <c r="E29" s="408"/>
      <c r="F29" s="408"/>
      <c r="G29" s="408"/>
      <c r="H29" s="408"/>
      <c r="I29" s="408"/>
      <c r="J29" s="408"/>
      <c r="K29" s="291"/>
    </row>
    <row r="30" spans="2:11" ht="12.75" customHeight="1">
      <c r="B30" s="294"/>
      <c r="C30" s="295"/>
      <c r="D30" s="295"/>
      <c r="E30" s="295"/>
      <c r="F30" s="295"/>
      <c r="G30" s="295"/>
      <c r="H30" s="295"/>
      <c r="I30" s="295"/>
      <c r="J30" s="295"/>
      <c r="K30" s="291"/>
    </row>
    <row r="31" spans="2:11" ht="15" customHeight="1">
      <c r="B31" s="294"/>
      <c r="C31" s="295"/>
      <c r="D31" s="408" t="s">
        <v>2294</v>
      </c>
      <c r="E31" s="408"/>
      <c r="F31" s="408"/>
      <c r="G31" s="408"/>
      <c r="H31" s="408"/>
      <c r="I31" s="408"/>
      <c r="J31" s="408"/>
      <c r="K31" s="291"/>
    </row>
    <row r="32" spans="2:11" ht="15" customHeight="1">
      <c r="B32" s="294"/>
      <c r="C32" s="295"/>
      <c r="D32" s="408" t="s">
        <v>2295</v>
      </c>
      <c r="E32" s="408"/>
      <c r="F32" s="408"/>
      <c r="G32" s="408"/>
      <c r="H32" s="408"/>
      <c r="I32" s="408"/>
      <c r="J32" s="408"/>
      <c r="K32" s="291"/>
    </row>
    <row r="33" spans="2:11" ht="15" customHeight="1">
      <c r="B33" s="294"/>
      <c r="C33" s="295"/>
      <c r="D33" s="408" t="s">
        <v>2296</v>
      </c>
      <c r="E33" s="408"/>
      <c r="F33" s="408"/>
      <c r="G33" s="408"/>
      <c r="H33" s="408"/>
      <c r="I33" s="408"/>
      <c r="J33" s="408"/>
      <c r="K33" s="291"/>
    </row>
    <row r="34" spans="2:11" ht="15" customHeight="1">
      <c r="B34" s="294"/>
      <c r="C34" s="295"/>
      <c r="D34" s="293"/>
      <c r="E34" s="297" t="s">
        <v>144</v>
      </c>
      <c r="F34" s="293"/>
      <c r="G34" s="408" t="s">
        <v>2297</v>
      </c>
      <c r="H34" s="408"/>
      <c r="I34" s="408"/>
      <c r="J34" s="408"/>
      <c r="K34" s="291"/>
    </row>
    <row r="35" spans="2:11" ht="30.75" customHeight="1">
      <c r="B35" s="294"/>
      <c r="C35" s="295"/>
      <c r="D35" s="293"/>
      <c r="E35" s="297" t="s">
        <v>2298</v>
      </c>
      <c r="F35" s="293"/>
      <c r="G35" s="408" t="s">
        <v>2299</v>
      </c>
      <c r="H35" s="408"/>
      <c r="I35" s="408"/>
      <c r="J35" s="408"/>
      <c r="K35" s="291"/>
    </row>
    <row r="36" spans="2:11" ht="15" customHeight="1">
      <c r="B36" s="294"/>
      <c r="C36" s="295"/>
      <c r="D36" s="293"/>
      <c r="E36" s="297" t="s">
        <v>57</v>
      </c>
      <c r="F36" s="293"/>
      <c r="G36" s="408" t="s">
        <v>2300</v>
      </c>
      <c r="H36" s="408"/>
      <c r="I36" s="408"/>
      <c r="J36" s="408"/>
      <c r="K36" s="291"/>
    </row>
    <row r="37" spans="2:11" ht="15" customHeight="1">
      <c r="B37" s="294"/>
      <c r="C37" s="295"/>
      <c r="D37" s="293"/>
      <c r="E37" s="297" t="s">
        <v>145</v>
      </c>
      <c r="F37" s="293"/>
      <c r="G37" s="408" t="s">
        <v>2301</v>
      </c>
      <c r="H37" s="408"/>
      <c r="I37" s="408"/>
      <c r="J37" s="408"/>
      <c r="K37" s="291"/>
    </row>
    <row r="38" spans="2:11" ht="15" customHeight="1">
      <c r="B38" s="294"/>
      <c r="C38" s="295"/>
      <c r="D38" s="293"/>
      <c r="E38" s="297" t="s">
        <v>146</v>
      </c>
      <c r="F38" s="293"/>
      <c r="G38" s="408" t="s">
        <v>2302</v>
      </c>
      <c r="H38" s="408"/>
      <c r="I38" s="408"/>
      <c r="J38" s="408"/>
      <c r="K38" s="291"/>
    </row>
    <row r="39" spans="2:11" ht="15" customHeight="1">
      <c r="B39" s="294"/>
      <c r="C39" s="295"/>
      <c r="D39" s="293"/>
      <c r="E39" s="297" t="s">
        <v>147</v>
      </c>
      <c r="F39" s="293"/>
      <c r="G39" s="408" t="s">
        <v>2303</v>
      </c>
      <c r="H39" s="408"/>
      <c r="I39" s="408"/>
      <c r="J39" s="408"/>
      <c r="K39" s="291"/>
    </row>
    <row r="40" spans="2:11" ht="15" customHeight="1">
      <c r="B40" s="294"/>
      <c r="C40" s="295"/>
      <c r="D40" s="293"/>
      <c r="E40" s="297" t="s">
        <v>2304</v>
      </c>
      <c r="F40" s="293"/>
      <c r="G40" s="408" t="s">
        <v>2305</v>
      </c>
      <c r="H40" s="408"/>
      <c r="I40" s="408"/>
      <c r="J40" s="408"/>
      <c r="K40" s="291"/>
    </row>
    <row r="41" spans="2:11" ht="15" customHeight="1">
      <c r="B41" s="294"/>
      <c r="C41" s="295"/>
      <c r="D41" s="293"/>
      <c r="E41" s="297"/>
      <c r="F41" s="293"/>
      <c r="G41" s="408" t="s">
        <v>2306</v>
      </c>
      <c r="H41" s="408"/>
      <c r="I41" s="408"/>
      <c r="J41" s="408"/>
      <c r="K41" s="291"/>
    </row>
    <row r="42" spans="2:11" ht="15" customHeight="1">
      <c r="B42" s="294"/>
      <c r="C42" s="295"/>
      <c r="D42" s="293"/>
      <c r="E42" s="297" t="s">
        <v>2307</v>
      </c>
      <c r="F42" s="293"/>
      <c r="G42" s="408" t="s">
        <v>2308</v>
      </c>
      <c r="H42" s="408"/>
      <c r="I42" s="408"/>
      <c r="J42" s="408"/>
      <c r="K42" s="291"/>
    </row>
    <row r="43" spans="2:11" ht="15" customHeight="1">
      <c r="B43" s="294"/>
      <c r="C43" s="295"/>
      <c r="D43" s="293"/>
      <c r="E43" s="297" t="s">
        <v>149</v>
      </c>
      <c r="F43" s="293"/>
      <c r="G43" s="408" t="s">
        <v>2309</v>
      </c>
      <c r="H43" s="408"/>
      <c r="I43" s="408"/>
      <c r="J43" s="408"/>
      <c r="K43" s="291"/>
    </row>
    <row r="44" spans="2:11" ht="12.75" customHeight="1">
      <c r="B44" s="294"/>
      <c r="C44" s="295"/>
      <c r="D44" s="293"/>
      <c r="E44" s="293"/>
      <c r="F44" s="293"/>
      <c r="G44" s="293"/>
      <c r="H44" s="293"/>
      <c r="I44" s="293"/>
      <c r="J44" s="293"/>
      <c r="K44" s="291"/>
    </row>
    <row r="45" spans="2:11" ht="15" customHeight="1">
      <c r="B45" s="294"/>
      <c r="C45" s="295"/>
      <c r="D45" s="408" t="s">
        <v>2310</v>
      </c>
      <c r="E45" s="408"/>
      <c r="F45" s="408"/>
      <c r="G45" s="408"/>
      <c r="H45" s="408"/>
      <c r="I45" s="408"/>
      <c r="J45" s="408"/>
      <c r="K45" s="291"/>
    </row>
    <row r="46" spans="2:11" ht="15" customHeight="1">
      <c r="B46" s="294"/>
      <c r="C46" s="295"/>
      <c r="D46" s="295"/>
      <c r="E46" s="408" t="s">
        <v>2311</v>
      </c>
      <c r="F46" s="408"/>
      <c r="G46" s="408"/>
      <c r="H46" s="408"/>
      <c r="I46" s="408"/>
      <c r="J46" s="408"/>
      <c r="K46" s="291"/>
    </row>
    <row r="47" spans="2:11" ht="15" customHeight="1">
      <c r="B47" s="294"/>
      <c r="C47" s="295"/>
      <c r="D47" s="295"/>
      <c r="E47" s="408" t="s">
        <v>2312</v>
      </c>
      <c r="F47" s="408"/>
      <c r="G47" s="408"/>
      <c r="H47" s="408"/>
      <c r="I47" s="408"/>
      <c r="J47" s="408"/>
      <c r="K47" s="291"/>
    </row>
    <row r="48" spans="2:11" ht="15" customHeight="1">
      <c r="B48" s="294"/>
      <c r="C48" s="295"/>
      <c r="D48" s="295"/>
      <c r="E48" s="408" t="s">
        <v>2313</v>
      </c>
      <c r="F48" s="408"/>
      <c r="G48" s="408"/>
      <c r="H48" s="408"/>
      <c r="I48" s="408"/>
      <c r="J48" s="408"/>
      <c r="K48" s="291"/>
    </row>
    <row r="49" spans="2:11" ht="15" customHeight="1">
      <c r="B49" s="294"/>
      <c r="C49" s="295"/>
      <c r="D49" s="408" t="s">
        <v>2314</v>
      </c>
      <c r="E49" s="408"/>
      <c r="F49" s="408"/>
      <c r="G49" s="408"/>
      <c r="H49" s="408"/>
      <c r="I49" s="408"/>
      <c r="J49" s="408"/>
      <c r="K49" s="291"/>
    </row>
    <row r="50" spans="2:11" ht="25.5" customHeight="1">
      <c r="B50" s="290"/>
      <c r="C50" s="410" t="s">
        <v>2315</v>
      </c>
      <c r="D50" s="410"/>
      <c r="E50" s="410"/>
      <c r="F50" s="410"/>
      <c r="G50" s="410"/>
      <c r="H50" s="410"/>
      <c r="I50" s="410"/>
      <c r="J50" s="410"/>
      <c r="K50" s="291"/>
    </row>
    <row r="51" spans="2:11" ht="5.25" customHeight="1">
      <c r="B51" s="290"/>
      <c r="C51" s="292"/>
      <c r="D51" s="292"/>
      <c r="E51" s="292"/>
      <c r="F51" s="292"/>
      <c r="G51" s="292"/>
      <c r="H51" s="292"/>
      <c r="I51" s="292"/>
      <c r="J51" s="292"/>
      <c r="K51" s="291"/>
    </row>
    <row r="52" spans="2:11" ht="15" customHeight="1">
      <c r="B52" s="290"/>
      <c r="C52" s="408" t="s">
        <v>2316</v>
      </c>
      <c r="D52" s="408"/>
      <c r="E52" s="408"/>
      <c r="F52" s="408"/>
      <c r="G52" s="408"/>
      <c r="H52" s="408"/>
      <c r="I52" s="408"/>
      <c r="J52" s="408"/>
      <c r="K52" s="291"/>
    </row>
    <row r="53" spans="2:11" ht="15" customHeight="1">
      <c r="B53" s="290"/>
      <c r="C53" s="408" t="s">
        <v>2317</v>
      </c>
      <c r="D53" s="408"/>
      <c r="E53" s="408"/>
      <c r="F53" s="408"/>
      <c r="G53" s="408"/>
      <c r="H53" s="408"/>
      <c r="I53" s="408"/>
      <c r="J53" s="408"/>
      <c r="K53" s="291"/>
    </row>
    <row r="54" spans="2:11" ht="12.75" customHeight="1">
      <c r="B54" s="290"/>
      <c r="C54" s="293"/>
      <c r="D54" s="293"/>
      <c r="E54" s="293"/>
      <c r="F54" s="293"/>
      <c r="G54" s="293"/>
      <c r="H54" s="293"/>
      <c r="I54" s="293"/>
      <c r="J54" s="293"/>
      <c r="K54" s="291"/>
    </row>
    <row r="55" spans="2:11" ht="15" customHeight="1">
      <c r="B55" s="290"/>
      <c r="C55" s="408" t="s">
        <v>2318</v>
      </c>
      <c r="D55" s="408"/>
      <c r="E55" s="408"/>
      <c r="F55" s="408"/>
      <c r="G55" s="408"/>
      <c r="H55" s="408"/>
      <c r="I55" s="408"/>
      <c r="J55" s="408"/>
      <c r="K55" s="291"/>
    </row>
    <row r="56" spans="2:11" ht="15" customHeight="1">
      <c r="B56" s="290"/>
      <c r="C56" s="295"/>
      <c r="D56" s="408" t="s">
        <v>2319</v>
      </c>
      <c r="E56" s="408"/>
      <c r="F56" s="408"/>
      <c r="G56" s="408"/>
      <c r="H56" s="408"/>
      <c r="I56" s="408"/>
      <c r="J56" s="408"/>
      <c r="K56" s="291"/>
    </row>
    <row r="57" spans="2:11" ht="15" customHeight="1">
      <c r="B57" s="290"/>
      <c r="C57" s="295"/>
      <c r="D57" s="408" t="s">
        <v>2320</v>
      </c>
      <c r="E57" s="408"/>
      <c r="F57" s="408"/>
      <c r="G57" s="408"/>
      <c r="H57" s="408"/>
      <c r="I57" s="408"/>
      <c r="J57" s="408"/>
      <c r="K57" s="291"/>
    </row>
    <row r="58" spans="2:11" ht="15" customHeight="1">
      <c r="B58" s="290"/>
      <c r="C58" s="295"/>
      <c r="D58" s="408" t="s">
        <v>2321</v>
      </c>
      <c r="E58" s="408"/>
      <c r="F58" s="408"/>
      <c r="G58" s="408"/>
      <c r="H58" s="408"/>
      <c r="I58" s="408"/>
      <c r="J58" s="408"/>
      <c r="K58" s="291"/>
    </row>
    <row r="59" spans="2:11" ht="15" customHeight="1">
      <c r="B59" s="290"/>
      <c r="C59" s="295"/>
      <c r="D59" s="408" t="s">
        <v>2322</v>
      </c>
      <c r="E59" s="408"/>
      <c r="F59" s="408"/>
      <c r="G59" s="408"/>
      <c r="H59" s="408"/>
      <c r="I59" s="408"/>
      <c r="J59" s="408"/>
      <c r="K59" s="291"/>
    </row>
    <row r="60" spans="2:11" ht="15" customHeight="1">
      <c r="B60" s="290"/>
      <c r="C60" s="295"/>
      <c r="D60" s="412" t="s">
        <v>2323</v>
      </c>
      <c r="E60" s="412"/>
      <c r="F60" s="412"/>
      <c r="G60" s="412"/>
      <c r="H60" s="412"/>
      <c r="I60" s="412"/>
      <c r="J60" s="412"/>
      <c r="K60" s="291"/>
    </row>
    <row r="61" spans="2:11" ht="15" customHeight="1">
      <c r="B61" s="290"/>
      <c r="C61" s="295"/>
      <c r="D61" s="408" t="s">
        <v>2324</v>
      </c>
      <c r="E61" s="408"/>
      <c r="F61" s="408"/>
      <c r="G61" s="408"/>
      <c r="H61" s="408"/>
      <c r="I61" s="408"/>
      <c r="J61" s="408"/>
      <c r="K61" s="291"/>
    </row>
    <row r="62" spans="2:11" ht="12.75" customHeight="1">
      <c r="B62" s="290"/>
      <c r="C62" s="295"/>
      <c r="D62" s="295"/>
      <c r="E62" s="298"/>
      <c r="F62" s="295"/>
      <c r="G62" s="295"/>
      <c r="H62" s="295"/>
      <c r="I62" s="295"/>
      <c r="J62" s="295"/>
      <c r="K62" s="291"/>
    </row>
    <row r="63" spans="2:11" ht="15" customHeight="1">
      <c r="B63" s="290"/>
      <c r="C63" s="295"/>
      <c r="D63" s="408" t="s">
        <v>2325</v>
      </c>
      <c r="E63" s="408"/>
      <c r="F63" s="408"/>
      <c r="G63" s="408"/>
      <c r="H63" s="408"/>
      <c r="I63" s="408"/>
      <c r="J63" s="408"/>
      <c r="K63" s="291"/>
    </row>
    <row r="64" spans="2:11" ht="15" customHeight="1">
      <c r="B64" s="290"/>
      <c r="C64" s="295"/>
      <c r="D64" s="412" t="s">
        <v>2326</v>
      </c>
      <c r="E64" s="412"/>
      <c r="F64" s="412"/>
      <c r="G64" s="412"/>
      <c r="H64" s="412"/>
      <c r="I64" s="412"/>
      <c r="J64" s="412"/>
      <c r="K64" s="291"/>
    </row>
    <row r="65" spans="2:11" ht="15" customHeight="1">
      <c r="B65" s="290"/>
      <c r="C65" s="295"/>
      <c r="D65" s="408" t="s">
        <v>2327</v>
      </c>
      <c r="E65" s="408"/>
      <c r="F65" s="408"/>
      <c r="G65" s="408"/>
      <c r="H65" s="408"/>
      <c r="I65" s="408"/>
      <c r="J65" s="408"/>
      <c r="K65" s="291"/>
    </row>
    <row r="66" spans="2:11" ht="15" customHeight="1">
      <c r="B66" s="290"/>
      <c r="C66" s="295"/>
      <c r="D66" s="408" t="s">
        <v>2328</v>
      </c>
      <c r="E66" s="408"/>
      <c r="F66" s="408"/>
      <c r="G66" s="408"/>
      <c r="H66" s="408"/>
      <c r="I66" s="408"/>
      <c r="J66" s="408"/>
      <c r="K66" s="291"/>
    </row>
    <row r="67" spans="2:11" ht="15" customHeight="1">
      <c r="B67" s="290"/>
      <c r="C67" s="295"/>
      <c r="D67" s="408" t="s">
        <v>2329</v>
      </c>
      <c r="E67" s="408"/>
      <c r="F67" s="408"/>
      <c r="G67" s="408"/>
      <c r="H67" s="408"/>
      <c r="I67" s="408"/>
      <c r="J67" s="408"/>
      <c r="K67" s="291"/>
    </row>
    <row r="68" spans="2:11" ht="15" customHeight="1">
      <c r="B68" s="290"/>
      <c r="C68" s="295"/>
      <c r="D68" s="408" t="s">
        <v>2330</v>
      </c>
      <c r="E68" s="408"/>
      <c r="F68" s="408"/>
      <c r="G68" s="408"/>
      <c r="H68" s="408"/>
      <c r="I68" s="408"/>
      <c r="J68" s="408"/>
      <c r="K68" s="291"/>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413" t="s">
        <v>124</v>
      </c>
      <c r="D73" s="413"/>
      <c r="E73" s="413"/>
      <c r="F73" s="413"/>
      <c r="G73" s="413"/>
      <c r="H73" s="413"/>
      <c r="I73" s="413"/>
      <c r="J73" s="413"/>
      <c r="K73" s="308"/>
    </row>
    <row r="74" spans="2:11" ht="17.25" customHeight="1">
      <c r="B74" s="307"/>
      <c r="C74" s="309" t="s">
        <v>2331</v>
      </c>
      <c r="D74" s="309"/>
      <c r="E74" s="309"/>
      <c r="F74" s="309" t="s">
        <v>2332</v>
      </c>
      <c r="G74" s="310"/>
      <c r="H74" s="309" t="s">
        <v>145</v>
      </c>
      <c r="I74" s="309" t="s">
        <v>61</v>
      </c>
      <c r="J74" s="309" t="s">
        <v>2333</v>
      </c>
      <c r="K74" s="308"/>
    </row>
    <row r="75" spans="2:11" ht="17.25" customHeight="1">
      <c r="B75" s="307"/>
      <c r="C75" s="311" t="s">
        <v>2334</v>
      </c>
      <c r="D75" s="311"/>
      <c r="E75" s="311"/>
      <c r="F75" s="312" t="s">
        <v>2335</v>
      </c>
      <c r="G75" s="313"/>
      <c r="H75" s="311"/>
      <c r="I75" s="311"/>
      <c r="J75" s="311" t="s">
        <v>2336</v>
      </c>
      <c r="K75" s="308"/>
    </row>
    <row r="76" spans="2:11" ht="5.25" customHeight="1">
      <c r="B76" s="307"/>
      <c r="C76" s="314"/>
      <c r="D76" s="314"/>
      <c r="E76" s="314"/>
      <c r="F76" s="314"/>
      <c r="G76" s="315"/>
      <c r="H76" s="314"/>
      <c r="I76" s="314"/>
      <c r="J76" s="314"/>
      <c r="K76" s="308"/>
    </row>
    <row r="77" spans="2:11" ht="15" customHeight="1">
      <c r="B77" s="307"/>
      <c r="C77" s="297" t="s">
        <v>57</v>
      </c>
      <c r="D77" s="314"/>
      <c r="E77" s="314"/>
      <c r="F77" s="316" t="s">
        <v>2337</v>
      </c>
      <c r="G77" s="315"/>
      <c r="H77" s="297" t="s">
        <v>2338</v>
      </c>
      <c r="I77" s="297" t="s">
        <v>2339</v>
      </c>
      <c r="J77" s="297">
        <v>20</v>
      </c>
      <c r="K77" s="308"/>
    </row>
    <row r="78" spans="2:11" ht="15" customHeight="1">
      <c r="B78" s="307"/>
      <c r="C78" s="297" t="s">
        <v>2340</v>
      </c>
      <c r="D78" s="297"/>
      <c r="E78" s="297"/>
      <c r="F78" s="316" t="s">
        <v>2337</v>
      </c>
      <c r="G78" s="315"/>
      <c r="H78" s="297" t="s">
        <v>2341</v>
      </c>
      <c r="I78" s="297" t="s">
        <v>2339</v>
      </c>
      <c r="J78" s="297">
        <v>120</v>
      </c>
      <c r="K78" s="308"/>
    </row>
    <row r="79" spans="2:11" ht="15" customHeight="1">
      <c r="B79" s="317"/>
      <c r="C79" s="297" t="s">
        <v>2342</v>
      </c>
      <c r="D79" s="297"/>
      <c r="E79" s="297"/>
      <c r="F79" s="316" t="s">
        <v>2343</v>
      </c>
      <c r="G79" s="315"/>
      <c r="H79" s="297" t="s">
        <v>2344</v>
      </c>
      <c r="I79" s="297" t="s">
        <v>2339</v>
      </c>
      <c r="J79" s="297">
        <v>50</v>
      </c>
      <c r="K79" s="308"/>
    </row>
    <row r="80" spans="2:11" ht="15" customHeight="1">
      <c r="B80" s="317"/>
      <c r="C80" s="297" t="s">
        <v>2345</v>
      </c>
      <c r="D80" s="297"/>
      <c r="E80" s="297"/>
      <c r="F80" s="316" t="s">
        <v>2337</v>
      </c>
      <c r="G80" s="315"/>
      <c r="H80" s="297" t="s">
        <v>2346</v>
      </c>
      <c r="I80" s="297" t="s">
        <v>2347</v>
      </c>
      <c r="J80" s="297"/>
      <c r="K80" s="308"/>
    </row>
    <row r="81" spans="2:11" ht="15" customHeight="1">
      <c r="B81" s="317"/>
      <c r="C81" s="318" t="s">
        <v>2348</v>
      </c>
      <c r="D81" s="318"/>
      <c r="E81" s="318"/>
      <c r="F81" s="319" t="s">
        <v>2343</v>
      </c>
      <c r="G81" s="318"/>
      <c r="H81" s="318" t="s">
        <v>2349</v>
      </c>
      <c r="I81" s="318" t="s">
        <v>2339</v>
      </c>
      <c r="J81" s="318">
        <v>15</v>
      </c>
      <c r="K81" s="308"/>
    </row>
    <row r="82" spans="2:11" ht="15" customHeight="1">
      <c r="B82" s="317"/>
      <c r="C82" s="318" t="s">
        <v>2350</v>
      </c>
      <c r="D82" s="318"/>
      <c r="E82" s="318"/>
      <c r="F82" s="319" t="s">
        <v>2343</v>
      </c>
      <c r="G82" s="318"/>
      <c r="H82" s="318" t="s">
        <v>2351</v>
      </c>
      <c r="I82" s="318" t="s">
        <v>2339</v>
      </c>
      <c r="J82" s="318">
        <v>15</v>
      </c>
      <c r="K82" s="308"/>
    </row>
    <row r="83" spans="2:11" ht="15" customHeight="1">
      <c r="B83" s="317"/>
      <c r="C83" s="318" t="s">
        <v>2352</v>
      </c>
      <c r="D83" s="318"/>
      <c r="E83" s="318"/>
      <c r="F83" s="319" t="s">
        <v>2343</v>
      </c>
      <c r="G83" s="318"/>
      <c r="H83" s="318" t="s">
        <v>2353</v>
      </c>
      <c r="I83" s="318" t="s">
        <v>2339</v>
      </c>
      <c r="J83" s="318">
        <v>20</v>
      </c>
      <c r="K83" s="308"/>
    </row>
    <row r="84" spans="2:11" ht="15" customHeight="1">
      <c r="B84" s="317"/>
      <c r="C84" s="318" t="s">
        <v>2354</v>
      </c>
      <c r="D84" s="318"/>
      <c r="E84" s="318"/>
      <c r="F84" s="319" t="s">
        <v>2343</v>
      </c>
      <c r="G84" s="318"/>
      <c r="H84" s="318" t="s">
        <v>2355</v>
      </c>
      <c r="I84" s="318" t="s">
        <v>2339</v>
      </c>
      <c r="J84" s="318">
        <v>20</v>
      </c>
      <c r="K84" s="308"/>
    </row>
    <row r="85" spans="2:11" ht="15" customHeight="1">
      <c r="B85" s="317"/>
      <c r="C85" s="297" t="s">
        <v>2356</v>
      </c>
      <c r="D85" s="297"/>
      <c r="E85" s="297"/>
      <c r="F85" s="316" t="s">
        <v>2343</v>
      </c>
      <c r="G85" s="315"/>
      <c r="H85" s="297" t="s">
        <v>2357</v>
      </c>
      <c r="I85" s="297" t="s">
        <v>2339</v>
      </c>
      <c r="J85" s="297">
        <v>50</v>
      </c>
      <c r="K85" s="308"/>
    </row>
    <row r="86" spans="2:11" ht="15" customHeight="1">
      <c r="B86" s="317"/>
      <c r="C86" s="297" t="s">
        <v>2358</v>
      </c>
      <c r="D86" s="297"/>
      <c r="E86" s="297"/>
      <c r="F86" s="316" t="s">
        <v>2343</v>
      </c>
      <c r="G86" s="315"/>
      <c r="H86" s="297" t="s">
        <v>2359</v>
      </c>
      <c r="I86" s="297" t="s">
        <v>2339</v>
      </c>
      <c r="J86" s="297">
        <v>20</v>
      </c>
      <c r="K86" s="308"/>
    </row>
    <row r="87" spans="2:11" ht="15" customHeight="1">
      <c r="B87" s="317"/>
      <c r="C87" s="297" t="s">
        <v>2360</v>
      </c>
      <c r="D87" s="297"/>
      <c r="E87" s="297"/>
      <c r="F87" s="316" t="s">
        <v>2343</v>
      </c>
      <c r="G87" s="315"/>
      <c r="H87" s="297" t="s">
        <v>2361</v>
      </c>
      <c r="I87" s="297" t="s">
        <v>2339</v>
      </c>
      <c r="J87" s="297">
        <v>20</v>
      </c>
      <c r="K87" s="308"/>
    </row>
    <row r="88" spans="2:11" ht="15" customHeight="1">
      <c r="B88" s="317"/>
      <c r="C88" s="297" t="s">
        <v>2362</v>
      </c>
      <c r="D88" s="297"/>
      <c r="E88" s="297"/>
      <c r="F88" s="316" t="s">
        <v>2343</v>
      </c>
      <c r="G88" s="315"/>
      <c r="H88" s="297" t="s">
        <v>2363</v>
      </c>
      <c r="I88" s="297" t="s">
        <v>2339</v>
      </c>
      <c r="J88" s="297">
        <v>50</v>
      </c>
      <c r="K88" s="308"/>
    </row>
    <row r="89" spans="2:11" ht="15" customHeight="1">
      <c r="B89" s="317"/>
      <c r="C89" s="297" t="s">
        <v>2364</v>
      </c>
      <c r="D89" s="297"/>
      <c r="E89" s="297"/>
      <c r="F89" s="316" t="s">
        <v>2343</v>
      </c>
      <c r="G89" s="315"/>
      <c r="H89" s="297" t="s">
        <v>2364</v>
      </c>
      <c r="I89" s="297" t="s">
        <v>2339</v>
      </c>
      <c r="J89" s="297">
        <v>50</v>
      </c>
      <c r="K89" s="308"/>
    </row>
    <row r="90" spans="2:11" ht="15" customHeight="1">
      <c r="B90" s="317"/>
      <c r="C90" s="297" t="s">
        <v>150</v>
      </c>
      <c r="D90" s="297"/>
      <c r="E90" s="297"/>
      <c r="F90" s="316" t="s">
        <v>2343</v>
      </c>
      <c r="G90" s="315"/>
      <c r="H90" s="297" t="s">
        <v>2365</v>
      </c>
      <c r="I90" s="297" t="s">
        <v>2339</v>
      </c>
      <c r="J90" s="297">
        <v>255</v>
      </c>
      <c r="K90" s="308"/>
    </row>
    <row r="91" spans="2:11" ht="15" customHeight="1">
      <c r="B91" s="317"/>
      <c r="C91" s="297" t="s">
        <v>2366</v>
      </c>
      <c r="D91" s="297"/>
      <c r="E91" s="297"/>
      <c r="F91" s="316" t="s">
        <v>2337</v>
      </c>
      <c r="G91" s="315"/>
      <c r="H91" s="297" t="s">
        <v>2367</v>
      </c>
      <c r="I91" s="297" t="s">
        <v>2368</v>
      </c>
      <c r="J91" s="297"/>
      <c r="K91" s="308"/>
    </row>
    <row r="92" spans="2:11" ht="15" customHeight="1">
      <c r="B92" s="317"/>
      <c r="C92" s="297" t="s">
        <v>2369</v>
      </c>
      <c r="D92" s="297"/>
      <c r="E92" s="297"/>
      <c r="F92" s="316" t="s">
        <v>2337</v>
      </c>
      <c r="G92" s="315"/>
      <c r="H92" s="297" t="s">
        <v>2370</v>
      </c>
      <c r="I92" s="297" t="s">
        <v>2371</v>
      </c>
      <c r="J92" s="297"/>
      <c r="K92" s="308"/>
    </row>
    <row r="93" spans="2:11" ht="15" customHeight="1">
      <c r="B93" s="317"/>
      <c r="C93" s="297" t="s">
        <v>2372</v>
      </c>
      <c r="D93" s="297"/>
      <c r="E93" s="297"/>
      <c r="F93" s="316" t="s">
        <v>2337</v>
      </c>
      <c r="G93" s="315"/>
      <c r="H93" s="297" t="s">
        <v>2372</v>
      </c>
      <c r="I93" s="297" t="s">
        <v>2371</v>
      </c>
      <c r="J93" s="297"/>
      <c r="K93" s="308"/>
    </row>
    <row r="94" spans="2:11" ht="15" customHeight="1">
      <c r="B94" s="317"/>
      <c r="C94" s="297" t="s">
        <v>42</v>
      </c>
      <c r="D94" s="297"/>
      <c r="E94" s="297"/>
      <c r="F94" s="316" t="s">
        <v>2337</v>
      </c>
      <c r="G94" s="315"/>
      <c r="H94" s="297" t="s">
        <v>2373</v>
      </c>
      <c r="I94" s="297" t="s">
        <v>2371</v>
      </c>
      <c r="J94" s="297"/>
      <c r="K94" s="308"/>
    </row>
    <row r="95" spans="2:11" ht="15" customHeight="1">
      <c r="B95" s="317"/>
      <c r="C95" s="297" t="s">
        <v>52</v>
      </c>
      <c r="D95" s="297"/>
      <c r="E95" s="297"/>
      <c r="F95" s="316" t="s">
        <v>2337</v>
      </c>
      <c r="G95" s="315"/>
      <c r="H95" s="297" t="s">
        <v>2374</v>
      </c>
      <c r="I95" s="297" t="s">
        <v>2371</v>
      </c>
      <c r="J95" s="297"/>
      <c r="K95" s="308"/>
    </row>
    <row r="96" spans="2:11" ht="15" customHeight="1">
      <c r="B96" s="320"/>
      <c r="C96" s="321"/>
      <c r="D96" s="321"/>
      <c r="E96" s="321"/>
      <c r="F96" s="321"/>
      <c r="G96" s="321"/>
      <c r="H96" s="321"/>
      <c r="I96" s="321"/>
      <c r="J96" s="321"/>
      <c r="K96" s="322"/>
    </row>
    <row r="97" spans="2:11" ht="18.75" customHeight="1">
      <c r="B97" s="323"/>
      <c r="C97" s="324"/>
      <c r="D97" s="324"/>
      <c r="E97" s="324"/>
      <c r="F97" s="324"/>
      <c r="G97" s="324"/>
      <c r="H97" s="324"/>
      <c r="I97" s="324"/>
      <c r="J97" s="324"/>
      <c r="K97" s="323"/>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413" t="s">
        <v>2375</v>
      </c>
      <c r="D100" s="413"/>
      <c r="E100" s="413"/>
      <c r="F100" s="413"/>
      <c r="G100" s="413"/>
      <c r="H100" s="413"/>
      <c r="I100" s="413"/>
      <c r="J100" s="413"/>
      <c r="K100" s="308"/>
    </row>
    <row r="101" spans="2:11" ht="17.25" customHeight="1">
      <c r="B101" s="307"/>
      <c r="C101" s="309" t="s">
        <v>2331</v>
      </c>
      <c r="D101" s="309"/>
      <c r="E101" s="309"/>
      <c r="F101" s="309" t="s">
        <v>2332</v>
      </c>
      <c r="G101" s="310"/>
      <c r="H101" s="309" t="s">
        <v>145</v>
      </c>
      <c r="I101" s="309" t="s">
        <v>61</v>
      </c>
      <c r="J101" s="309" t="s">
        <v>2333</v>
      </c>
      <c r="K101" s="308"/>
    </row>
    <row r="102" spans="2:11" ht="17.25" customHeight="1">
      <c r="B102" s="307"/>
      <c r="C102" s="311" t="s">
        <v>2334</v>
      </c>
      <c r="D102" s="311"/>
      <c r="E102" s="311"/>
      <c r="F102" s="312" t="s">
        <v>2335</v>
      </c>
      <c r="G102" s="313"/>
      <c r="H102" s="311"/>
      <c r="I102" s="311"/>
      <c r="J102" s="311" t="s">
        <v>2336</v>
      </c>
      <c r="K102" s="308"/>
    </row>
    <row r="103" spans="2:11" ht="5.25" customHeight="1">
      <c r="B103" s="307"/>
      <c r="C103" s="309"/>
      <c r="D103" s="309"/>
      <c r="E103" s="309"/>
      <c r="F103" s="309"/>
      <c r="G103" s="325"/>
      <c r="H103" s="309"/>
      <c r="I103" s="309"/>
      <c r="J103" s="309"/>
      <c r="K103" s="308"/>
    </row>
    <row r="104" spans="2:11" ht="15" customHeight="1">
      <c r="B104" s="307"/>
      <c r="C104" s="297" t="s">
        <v>57</v>
      </c>
      <c r="D104" s="314"/>
      <c r="E104" s="314"/>
      <c r="F104" s="316" t="s">
        <v>2337</v>
      </c>
      <c r="G104" s="325"/>
      <c r="H104" s="297" t="s">
        <v>2376</v>
      </c>
      <c r="I104" s="297" t="s">
        <v>2339</v>
      </c>
      <c r="J104" s="297">
        <v>20</v>
      </c>
      <c r="K104" s="308"/>
    </row>
    <row r="105" spans="2:11" ht="15" customHeight="1">
      <c r="B105" s="307"/>
      <c r="C105" s="297" t="s">
        <v>2340</v>
      </c>
      <c r="D105" s="297"/>
      <c r="E105" s="297"/>
      <c r="F105" s="316" t="s">
        <v>2337</v>
      </c>
      <c r="G105" s="297"/>
      <c r="H105" s="297" t="s">
        <v>2376</v>
      </c>
      <c r="I105" s="297" t="s">
        <v>2339</v>
      </c>
      <c r="J105" s="297">
        <v>120</v>
      </c>
      <c r="K105" s="308"/>
    </row>
    <row r="106" spans="2:11" ht="15" customHeight="1">
      <c r="B106" s="317"/>
      <c r="C106" s="297" t="s">
        <v>2342</v>
      </c>
      <c r="D106" s="297"/>
      <c r="E106" s="297"/>
      <c r="F106" s="316" t="s">
        <v>2343</v>
      </c>
      <c r="G106" s="297"/>
      <c r="H106" s="297" t="s">
        <v>2376</v>
      </c>
      <c r="I106" s="297" t="s">
        <v>2339</v>
      </c>
      <c r="J106" s="297">
        <v>50</v>
      </c>
      <c r="K106" s="308"/>
    </row>
    <row r="107" spans="2:11" ht="15" customHeight="1">
      <c r="B107" s="317"/>
      <c r="C107" s="297" t="s">
        <v>2345</v>
      </c>
      <c r="D107" s="297"/>
      <c r="E107" s="297"/>
      <c r="F107" s="316" t="s">
        <v>2337</v>
      </c>
      <c r="G107" s="297"/>
      <c r="H107" s="297" t="s">
        <v>2376</v>
      </c>
      <c r="I107" s="297" t="s">
        <v>2347</v>
      </c>
      <c r="J107" s="297"/>
      <c r="K107" s="308"/>
    </row>
    <row r="108" spans="2:11" ht="15" customHeight="1">
      <c r="B108" s="317"/>
      <c r="C108" s="297" t="s">
        <v>2356</v>
      </c>
      <c r="D108" s="297"/>
      <c r="E108" s="297"/>
      <c r="F108" s="316" t="s">
        <v>2343</v>
      </c>
      <c r="G108" s="297"/>
      <c r="H108" s="297" t="s">
        <v>2376</v>
      </c>
      <c r="I108" s="297" t="s">
        <v>2339</v>
      </c>
      <c r="J108" s="297">
        <v>50</v>
      </c>
      <c r="K108" s="308"/>
    </row>
    <row r="109" spans="2:11" ht="15" customHeight="1">
      <c r="B109" s="317"/>
      <c r="C109" s="297" t="s">
        <v>2364</v>
      </c>
      <c r="D109" s="297"/>
      <c r="E109" s="297"/>
      <c r="F109" s="316" t="s">
        <v>2343</v>
      </c>
      <c r="G109" s="297"/>
      <c r="H109" s="297" t="s">
        <v>2376</v>
      </c>
      <c r="I109" s="297" t="s">
        <v>2339</v>
      </c>
      <c r="J109" s="297">
        <v>50</v>
      </c>
      <c r="K109" s="308"/>
    </row>
    <row r="110" spans="2:11" ht="15" customHeight="1">
      <c r="B110" s="317"/>
      <c r="C110" s="297" t="s">
        <v>2362</v>
      </c>
      <c r="D110" s="297"/>
      <c r="E110" s="297"/>
      <c r="F110" s="316" t="s">
        <v>2343</v>
      </c>
      <c r="G110" s="297"/>
      <c r="H110" s="297" t="s">
        <v>2376</v>
      </c>
      <c r="I110" s="297" t="s">
        <v>2339</v>
      </c>
      <c r="J110" s="297">
        <v>50</v>
      </c>
      <c r="K110" s="308"/>
    </row>
    <row r="111" spans="2:11" ht="15" customHeight="1">
      <c r="B111" s="317"/>
      <c r="C111" s="297" t="s">
        <v>57</v>
      </c>
      <c r="D111" s="297"/>
      <c r="E111" s="297"/>
      <c r="F111" s="316" t="s">
        <v>2337</v>
      </c>
      <c r="G111" s="297"/>
      <c r="H111" s="297" t="s">
        <v>2377</v>
      </c>
      <c r="I111" s="297" t="s">
        <v>2339</v>
      </c>
      <c r="J111" s="297">
        <v>20</v>
      </c>
      <c r="K111" s="308"/>
    </row>
    <row r="112" spans="2:11" ht="15" customHeight="1">
      <c r="B112" s="317"/>
      <c r="C112" s="297" t="s">
        <v>2378</v>
      </c>
      <c r="D112" s="297"/>
      <c r="E112" s="297"/>
      <c r="F112" s="316" t="s">
        <v>2337</v>
      </c>
      <c r="G112" s="297"/>
      <c r="H112" s="297" t="s">
        <v>2379</v>
      </c>
      <c r="I112" s="297" t="s">
        <v>2339</v>
      </c>
      <c r="J112" s="297">
        <v>120</v>
      </c>
      <c r="K112" s="308"/>
    </row>
    <row r="113" spans="2:11" ht="15" customHeight="1">
      <c r="B113" s="317"/>
      <c r="C113" s="297" t="s">
        <v>42</v>
      </c>
      <c r="D113" s="297"/>
      <c r="E113" s="297"/>
      <c r="F113" s="316" t="s">
        <v>2337</v>
      </c>
      <c r="G113" s="297"/>
      <c r="H113" s="297" t="s">
        <v>2380</v>
      </c>
      <c r="I113" s="297" t="s">
        <v>2371</v>
      </c>
      <c r="J113" s="297"/>
      <c r="K113" s="308"/>
    </row>
    <row r="114" spans="2:11" ht="15" customHeight="1">
      <c r="B114" s="317"/>
      <c r="C114" s="297" t="s">
        <v>52</v>
      </c>
      <c r="D114" s="297"/>
      <c r="E114" s="297"/>
      <c r="F114" s="316" t="s">
        <v>2337</v>
      </c>
      <c r="G114" s="297"/>
      <c r="H114" s="297" t="s">
        <v>2381</v>
      </c>
      <c r="I114" s="297" t="s">
        <v>2371</v>
      </c>
      <c r="J114" s="297"/>
      <c r="K114" s="308"/>
    </row>
    <row r="115" spans="2:11" ht="15" customHeight="1">
      <c r="B115" s="317"/>
      <c r="C115" s="297" t="s">
        <v>61</v>
      </c>
      <c r="D115" s="297"/>
      <c r="E115" s="297"/>
      <c r="F115" s="316" t="s">
        <v>2337</v>
      </c>
      <c r="G115" s="297"/>
      <c r="H115" s="297" t="s">
        <v>2382</v>
      </c>
      <c r="I115" s="297" t="s">
        <v>2383</v>
      </c>
      <c r="J115" s="297"/>
      <c r="K115" s="308"/>
    </row>
    <row r="116" spans="2:11" ht="15" customHeight="1">
      <c r="B116" s="320"/>
      <c r="C116" s="326"/>
      <c r="D116" s="326"/>
      <c r="E116" s="326"/>
      <c r="F116" s="326"/>
      <c r="G116" s="326"/>
      <c r="H116" s="326"/>
      <c r="I116" s="326"/>
      <c r="J116" s="326"/>
      <c r="K116" s="322"/>
    </row>
    <row r="117" spans="2:11" ht="18.75" customHeight="1">
      <c r="B117" s="327"/>
      <c r="C117" s="293"/>
      <c r="D117" s="293"/>
      <c r="E117" s="293"/>
      <c r="F117" s="328"/>
      <c r="G117" s="293"/>
      <c r="H117" s="293"/>
      <c r="I117" s="293"/>
      <c r="J117" s="293"/>
      <c r="K117" s="327"/>
    </row>
    <row r="118" spans="2:11" ht="18.75" customHeight="1">
      <c r="B118" s="303"/>
      <c r="C118" s="303"/>
      <c r="D118" s="303"/>
      <c r="E118" s="303"/>
      <c r="F118" s="303"/>
      <c r="G118" s="303"/>
      <c r="H118" s="303"/>
      <c r="I118" s="303"/>
      <c r="J118" s="303"/>
      <c r="K118" s="303"/>
    </row>
    <row r="119" spans="2:11" ht="7.5" customHeight="1">
      <c r="B119" s="329"/>
      <c r="C119" s="330"/>
      <c r="D119" s="330"/>
      <c r="E119" s="330"/>
      <c r="F119" s="330"/>
      <c r="G119" s="330"/>
      <c r="H119" s="330"/>
      <c r="I119" s="330"/>
      <c r="J119" s="330"/>
      <c r="K119" s="331"/>
    </row>
    <row r="120" spans="2:11" ht="45" customHeight="1">
      <c r="B120" s="332"/>
      <c r="C120" s="409" t="s">
        <v>2384</v>
      </c>
      <c r="D120" s="409"/>
      <c r="E120" s="409"/>
      <c r="F120" s="409"/>
      <c r="G120" s="409"/>
      <c r="H120" s="409"/>
      <c r="I120" s="409"/>
      <c r="J120" s="409"/>
      <c r="K120" s="333"/>
    </row>
    <row r="121" spans="2:11" ht="17.25" customHeight="1">
      <c r="B121" s="334"/>
      <c r="C121" s="309" t="s">
        <v>2331</v>
      </c>
      <c r="D121" s="309"/>
      <c r="E121" s="309"/>
      <c r="F121" s="309" t="s">
        <v>2332</v>
      </c>
      <c r="G121" s="310"/>
      <c r="H121" s="309" t="s">
        <v>145</v>
      </c>
      <c r="I121" s="309" t="s">
        <v>61</v>
      </c>
      <c r="J121" s="309" t="s">
        <v>2333</v>
      </c>
      <c r="K121" s="335"/>
    </row>
    <row r="122" spans="2:11" ht="17.25" customHeight="1">
      <c r="B122" s="334"/>
      <c r="C122" s="311" t="s">
        <v>2334</v>
      </c>
      <c r="D122" s="311"/>
      <c r="E122" s="311"/>
      <c r="F122" s="312" t="s">
        <v>2335</v>
      </c>
      <c r="G122" s="313"/>
      <c r="H122" s="311"/>
      <c r="I122" s="311"/>
      <c r="J122" s="311" t="s">
        <v>2336</v>
      </c>
      <c r="K122" s="335"/>
    </row>
    <row r="123" spans="2:11" ht="5.25" customHeight="1">
      <c r="B123" s="336"/>
      <c r="C123" s="314"/>
      <c r="D123" s="314"/>
      <c r="E123" s="314"/>
      <c r="F123" s="314"/>
      <c r="G123" s="297"/>
      <c r="H123" s="314"/>
      <c r="I123" s="314"/>
      <c r="J123" s="314"/>
      <c r="K123" s="337"/>
    </row>
    <row r="124" spans="2:11" ht="15" customHeight="1">
      <c r="B124" s="336"/>
      <c r="C124" s="297" t="s">
        <v>2340</v>
      </c>
      <c r="D124" s="314"/>
      <c r="E124" s="314"/>
      <c r="F124" s="316" t="s">
        <v>2337</v>
      </c>
      <c r="G124" s="297"/>
      <c r="H124" s="297" t="s">
        <v>2376</v>
      </c>
      <c r="I124" s="297" t="s">
        <v>2339</v>
      </c>
      <c r="J124" s="297">
        <v>120</v>
      </c>
      <c r="K124" s="338"/>
    </row>
    <row r="125" spans="2:11" ht="15" customHeight="1">
      <c r="B125" s="336"/>
      <c r="C125" s="297" t="s">
        <v>2385</v>
      </c>
      <c r="D125" s="297"/>
      <c r="E125" s="297"/>
      <c r="F125" s="316" t="s">
        <v>2337</v>
      </c>
      <c r="G125" s="297"/>
      <c r="H125" s="297" t="s">
        <v>2386</v>
      </c>
      <c r="I125" s="297" t="s">
        <v>2339</v>
      </c>
      <c r="J125" s="297" t="s">
        <v>2387</v>
      </c>
      <c r="K125" s="338"/>
    </row>
    <row r="126" spans="2:11" ht="15" customHeight="1">
      <c r="B126" s="336"/>
      <c r="C126" s="297" t="s">
        <v>2286</v>
      </c>
      <c r="D126" s="297"/>
      <c r="E126" s="297"/>
      <c r="F126" s="316" t="s">
        <v>2337</v>
      </c>
      <c r="G126" s="297"/>
      <c r="H126" s="297" t="s">
        <v>2388</v>
      </c>
      <c r="I126" s="297" t="s">
        <v>2339</v>
      </c>
      <c r="J126" s="297" t="s">
        <v>2387</v>
      </c>
      <c r="K126" s="338"/>
    </row>
    <row r="127" spans="2:11" ht="15" customHeight="1">
      <c r="B127" s="336"/>
      <c r="C127" s="297" t="s">
        <v>2348</v>
      </c>
      <c r="D127" s="297"/>
      <c r="E127" s="297"/>
      <c r="F127" s="316" t="s">
        <v>2343</v>
      </c>
      <c r="G127" s="297"/>
      <c r="H127" s="297" t="s">
        <v>2349</v>
      </c>
      <c r="I127" s="297" t="s">
        <v>2339</v>
      </c>
      <c r="J127" s="297">
        <v>15</v>
      </c>
      <c r="K127" s="338"/>
    </row>
    <row r="128" spans="2:11" ht="15" customHeight="1">
      <c r="B128" s="336"/>
      <c r="C128" s="318" t="s">
        <v>2350</v>
      </c>
      <c r="D128" s="318"/>
      <c r="E128" s="318"/>
      <c r="F128" s="319" t="s">
        <v>2343</v>
      </c>
      <c r="G128" s="318"/>
      <c r="H128" s="318" t="s">
        <v>2351</v>
      </c>
      <c r="I128" s="318" t="s">
        <v>2339</v>
      </c>
      <c r="J128" s="318">
        <v>15</v>
      </c>
      <c r="K128" s="338"/>
    </row>
    <row r="129" spans="2:11" ht="15" customHeight="1">
      <c r="B129" s="336"/>
      <c r="C129" s="318" t="s">
        <v>2352</v>
      </c>
      <c r="D129" s="318"/>
      <c r="E129" s="318"/>
      <c r="F129" s="319" t="s">
        <v>2343</v>
      </c>
      <c r="G129" s="318"/>
      <c r="H129" s="318" t="s">
        <v>2353</v>
      </c>
      <c r="I129" s="318" t="s">
        <v>2339</v>
      </c>
      <c r="J129" s="318">
        <v>20</v>
      </c>
      <c r="K129" s="338"/>
    </row>
    <row r="130" spans="2:11" ht="15" customHeight="1">
      <c r="B130" s="336"/>
      <c r="C130" s="318" t="s">
        <v>2354</v>
      </c>
      <c r="D130" s="318"/>
      <c r="E130" s="318"/>
      <c r="F130" s="319" t="s">
        <v>2343</v>
      </c>
      <c r="G130" s="318"/>
      <c r="H130" s="318" t="s">
        <v>2355</v>
      </c>
      <c r="I130" s="318" t="s">
        <v>2339</v>
      </c>
      <c r="J130" s="318">
        <v>20</v>
      </c>
      <c r="K130" s="338"/>
    </row>
    <row r="131" spans="2:11" ht="15" customHeight="1">
      <c r="B131" s="336"/>
      <c r="C131" s="297" t="s">
        <v>2342</v>
      </c>
      <c r="D131" s="297"/>
      <c r="E131" s="297"/>
      <c r="F131" s="316" t="s">
        <v>2343</v>
      </c>
      <c r="G131" s="297"/>
      <c r="H131" s="297" t="s">
        <v>2376</v>
      </c>
      <c r="I131" s="297" t="s">
        <v>2339</v>
      </c>
      <c r="J131" s="297">
        <v>50</v>
      </c>
      <c r="K131" s="338"/>
    </row>
    <row r="132" spans="2:11" ht="15" customHeight="1">
      <c r="B132" s="336"/>
      <c r="C132" s="297" t="s">
        <v>2356</v>
      </c>
      <c r="D132" s="297"/>
      <c r="E132" s="297"/>
      <c r="F132" s="316" t="s">
        <v>2343</v>
      </c>
      <c r="G132" s="297"/>
      <c r="H132" s="297" t="s">
        <v>2376</v>
      </c>
      <c r="I132" s="297" t="s">
        <v>2339</v>
      </c>
      <c r="J132" s="297">
        <v>50</v>
      </c>
      <c r="K132" s="338"/>
    </row>
    <row r="133" spans="2:11" ht="15" customHeight="1">
      <c r="B133" s="336"/>
      <c r="C133" s="297" t="s">
        <v>2362</v>
      </c>
      <c r="D133" s="297"/>
      <c r="E133" s="297"/>
      <c r="F133" s="316" t="s">
        <v>2343</v>
      </c>
      <c r="G133" s="297"/>
      <c r="H133" s="297" t="s">
        <v>2376</v>
      </c>
      <c r="I133" s="297" t="s">
        <v>2339</v>
      </c>
      <c r="J133" s="297">
        <v>50</v>
      </c>
      <c r="K133" s="338"/>
    </row>
    <row r="134" spans="2:11" ht="15" customHeight="1">
      <c r="B134" s="336"/>
      <c r="C134" s="297" t="s">
        <v>2364</v>
      </c>
      <c r="D134" s="297"/>
      <c r="E134" s="297"/>
      <c r="F134" s="316" t="s">
        <v>2343</v>
      </c>
      <c r="G134" s="297"/>
      <c r="H134" s="297" t="s">
        <v>2376</v>
      </c>
      <c r="I134" s="297" t="s">
        <v>2339</v>
      </c>
      <c r="J134" s="297">
        <v>50</v>
      </c>
      <c r="K134" s="338"/>
    </row>
    <row r="135" spans="2:11" ht="15" customHeight="1">
      <c r="B135" s="336"/>
      <c r="C135" s="297" t="s">
        <v>150</v>
      </c>
      <c r="D135" s="297"/>
      <c r="E135" s="297"/>
      <c r="F135" s="316" t="s">
        <v>2343</v>
      </c>
      <c r="G135" s="297"/>
      <c r="H135" s="297" t="s">
        <v>2389</v>
      </c>
      <c r="I135" s="297" t="s">
        <v>2339</v>
      </c>
      <c r="J135" s="297">
        <v>255</v>
      </c>
      <c r="K135" s="338"/>
    </row>
    <row r="136" spans="2:11" ht="15" customHeight="1">
      <c r="B136" s="336"/>
      <c r="C136" s="297" t="s">
        <v>2366</v>
      </c>
      <c r="D136" s="297"/>
      <c r="E136" s="297"/>
      <c r="F136" s="316" t="s">
        <v>2337</v>
      </c>
      <c r="G136" s="297"/>
      <c r="H136" s="297" t="s">
        <v>2390</v>
      </c>
      <c r="I136" s="297" t="s">
        <v>2368</v>
      </c>
      <c r="J136" s="297"/>
      <c r="K136" s="338"/>
    </row>
    <row r="137" spans="2:11" ht="15" customHeight="1">
      <c r="B137" s="336"/>
      <c r="C137" s="297" t="s">
        <v>2369</v>
      </c>
      <c r="D137" s="297"/>
      <c r="E137" s="297"/>
      <c r="F137" s="316" t="s">
        <v>2337</v>
      </c>
      <c r="G137" s="297"/>
      <c r="H137" s="297" t="s">
        <v>2391</v>
      </c>
      <c r="I137" s="297" t="s">
        <v>2371</v>
      </c>
      <c r="J137" s="297"/>
      <c r="K137" s="338"/>
    </row>
    <row r="138" spans="2:11" ht="15" customHeight="1">
      <c r="B138" s="336"/>
      <c r="C138" s="297" t="s">
        <v>2372</v>
      </c>
      <c r="D138" s="297"/>
      <c r="E138" s="297"/>
      <c r="F138" s="316" t="s">
        <v>2337</v>
      </c>
      <c r="G138" s="297"/>
      <c r="H138" s="297" t="s">
        <v>2372</v>
      </c>
      <c r="I138" s="297" t="s">
        <v>2371</v>
      </c>
      <c r="J138" s="297"/>
      <c r="K138" s="338"/>
    </row>
    <row r="139" spans="2:11" ht="15" customHeight="1">
      <c r="B139" s="336"/>
      <c r="C139" s="297" t="s">
        <v>42</v>
      </c>
      <c r="D139" s="297"/>
      <c r="E139" s="297"/>
      <c r="F139" s="316" t="s">
        <v>2337</v>
      </c>
      <c r="G139" s="297"/>
      <c r="H139" s="297" t="s">
        <v>2392</v>
      </c>
      <c r="I139" s="297" t="s">
        <v>2371</v>
      </c>
      <c r="J139" s="297"/>
      <c r="K139" s="338"/>
    </row>
    <row r="140" spans="2:11" ht="15" customHeight="1">
      <c r="B140" s="336"/>
      <c r="C140" s="297" t="s">
        <v>2393</v>
      </c>
      <c r="D140" s="297"/>
      <c r="E140" s="297"/>
      <c r="F140" s="316" t="s">
        <v>2337</v>
      </c>
      <c r="G140" s="297"/>
      <c r="H140" s="297" t="s">
        <v>2394</v>
      </c>
      <c r="I140" s="297" t="s">
        <v>2371</v>
      </c>
      <c r="J140" s="297"/>
      <c r="K140" s="338"/>
    </row>
    <row r="141" spans="2:11" ht="15" customHeight="1">
      <c r="B141" s="339"/>
      <c r="C141" s="340"/>
      <c r="D141" s="340"/>
      <c r="E141" s="340"/>
      <c r="F141" s="340"/>
      <c r="G141" s="340"/>
      <c r="H141" s="340"/>
      <c r="I141" s="340"/>
      <c r="J141" s="340"/>
      <c r="K141" s="341"/>
    </row>
    <row r="142" spans="2:11" ht="18.75" customHeight="1">
      <c r="B142" s="293"/>
      <c r="C142" s="293"/>
      <c r="D142" s="293"/>
      <c r="E142" s="293"/>
      <c r="F142" s="328"/>
      <c r="G142" s="293"/>
      <c r="H142" s="293"/>
      <c r="I142" s="293"/>
      <c r="J142" s="293"/>
      <c r="K142" s="293"/>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413" t="s">
        <v>2395</v>
      </c>
      <c r="D145" s="413"/>
      <c r="E145" s="413"/>
      <c r="F145" s="413"/>
      <c r="G145" s="413"/>
      <c r="H145" s="413"/>
      <c r="I145" s="413"/>
      <c r="J145" s="413"/>
      <c r="K145" s="308"/>
    </row>
    <row r="146" spans="2:11" ht="17.25" customHeight="1">
      <c r="B146" s="307"/>
      <c r="C146" s="309" t="s">
        <v>2331</v>
      </c>
      <c r="D146" s="309"/>
      <c r="E146" s="309"/>
      <c r="F146" s="309" t="s">
        <v>2332</v>
      </c>
      <c r="G146" s="310"/>
      <c r="H146" s="309" t="s">
        <v>145</v>
      </c>
      <c r="I146" s="309" t="s">
        <v>61</v>
      </c>
      <c r="J146" s="309" t="s">
        <v>2333</v>
      </c>
      <c r="K146" s="308"/>
    </row>
    <row r="147" spans="2:11" ht="17.25" customHeight="1">
      <c r="B147" s="307"/>
      <c r="C147" s="311" t="s">
        <v>2334</v>
      </c>
      <c r="D147" s="311"/>
      <c r="E147" s="311"/>
      <c r="F147" s="312" t="s">
        <v>2335</v>
      </c>
      <c r="G147" s="313"/>
      <c r="H147" s="311"/>
      <c r="I147" s="311"/>
      <c r="J147" s="311" t="s">
        <v>2336</v>
      </c>
      <c r="K147" s="308"/>
    </row>
    <row r="148" spans="2:11" ht="5.25" customHeight="1">
      <c r="B148" s="317"/>
      <c r="C148" s="314"/>
      <c r="D148" s="314"/>
      <c r="E148" s="314"/>
      <c r="F148" s="314"/>
      <c r="G148" s="315"/>
      <c r="H148" s="314"/>
      <c r="I148" s="314"/>
      <c r="J148" s="314"/>
      <c r="K148" s="338"/>
    </row>
    <row r="149" spans="2:11" ht="15" customHeight="1">
      <c r="B149" s="317"/>
      <c r="C149" s="342" t="s">
        <v>2340</v>
      </c>
      <c r="D149" s="297"/>
      <c r="E149" s="297"/>
      <c r="F149" s="343" t="s">
        <v>2337</v>
      </c>
      <c r="G149" s="297"/>
      <c r="H149" s="342" t="s">
        <v>2376</v>
      </c>
      <c r="I149" s="342" t="s">
        <v>2339</v>
      </c>
      <c r="J149" s="342">
        <v>120</v>
      </c>
      <c r="K149" s="338"/>
    </row>
    <row r="150" spans="2:11" ht="15" customHeight="1">
      <c r="B150" s="317"/>
      <c r="C150" s="342" t="s">
        <v>2385</v>
      </c>
      <c r="D150" s="297"/>
      <c r="E150" s="297"/>
      <c r="F150" s="343" t="s">
        <v>2337</v>
      </c>
      <c r="G150" s="297"/>
      <c r="H150" s="342" t="s">
        <v>2396</v>
      </c>
      <c r="I150" s="342" t="s">
        <v>2339</v>
      </c>
      <c r="J150" s="342" t="s">
        <v>2387</v>
      </c>
      <c r="K150" s="338"/>
    </row>
    <row r="151" spans="2:11" ht="15" customHeight="1">
      <c r="B151" s="317"/>
      <c r="C151" s="342" t="s">
        <v>2286</v>
      </c>
      <c r="D151" s="297"/>
      <c r="E151" s="297"/>
      <c r="F151" s="343" t="s">
        <v>2337</v>
      </c>
      <c r="G151" s="297"/>
      <c r="H151" s="342" t="s">
        <v>2397</v>
      </c>
      <c r="I151" s="342" t="s">
        <v>2339</v>
      </c>
      <c r="J151" s="342" t="s">
        <v>2387</v>
      </c>
      <c r="K151" s="338"/>
    </row>
    <row r="152" spans="2:11" ht="15" customHeight="1">
      <c r="B152" s="317"/>
      <c r="C152" s="342" t="s">
        <v>2342</v>
      </c>
      <c r="D152" s="297"/>
      <c r="E152" s="297"/>
      <c r="F152" s="343" t="s">
        <v>2343</v>
      </c>
      <c r="G152" s="297"/>
      <c r="H152" s="342" t="s">
        <v>2376</v>
      </c>
      <c r="I152" s="342" t="s">
        <v>2339</v>
      </c>
      <c r="J152" s="342">
        <v>50</v>
      </c>
      <c r="K152" s="338"/>
    </row>
    <row r="153" spans="2:11" ht="15" customHeight="1">
      <c r="B153" s="317"/>
      <c r="C153" s="342" t="s">
        <v>2345</v>
      </c>
      <c r="D153" s="297"/>
      <c r="E153" s="297"/>
      <c r="F153" s="343" t="s">
        <v>2337</v>
      </c>
      <c r="G153" s="297"/>
      <c r="H153" s="342" t="s">
        <v>2376</v>
      </c>
      <c r="I153" s="342" t="s">
        <v>2347</v>
      </c>
      <c r="J153" s="342"/>
      <c r="K153" s="338"/>
    </row>
    <row r="154" spans="2:11" ht="15" customHeight="1">
      <c r="B154" s="317"/>
      <c r="C154" s="342" t="s">
        <v>2356</v>
      </c>
      <c r="D154" s="297"/>
      <c r="E154" s="297"/>
      <c r="F154" s="343" t="s">
        <v>2343</v>
      </c>
      <c r="G154" s="297"/>
      <c r="H154" s="342" t="s">
        <v>2376</v>
      </c>
      <c r="I154" s="342" t="s">
        <v>2339</v>
      </c>
      <c r="J154" s="342">
        <v>50</v>
      </c>
      <c r="K154" s="338"/>
    </row>
    <row r="155" spans="2:11" ht="15" customHeight="1">
      <c r="B155" s="317"/>
      <c r="C155" s="342" t="s">
        <v>2364</v>
      </c>
      <c r="D155" s="297"/>
      <c r="E155" s="297"/>
      <c r="F155" s="343" t="s">
        <v>2343</v>
      </c>
      <c r="G155" s="297"/>
      <c r="H155" s="342" t="s">
        <v>2376</v>
      </c>
      <c r="I155" s="342" t="s">
        <v>2339</v>
      </c>
      <c r="J155" s="342">
        <v>50</v>
      </c>
      <c r="K155" s="338"/>
    </row>
    <row r="156" spans="2:11" ht="15" customHeight="1">
      <c r="B156" s="317"/>
      <c r="C156" s="342" t="s">
        <v>2362</v>
      </c>
      <c r="D156" s="297"/>
      <c r="E156" s="297"/>
      <c r="F156" s="343" t="s">
        <v>2343</v>
      </c>
      <c r="G156" s="297"/>
      <c r="H156" s="342" t="s">
        <v>2376</v>
      </c>
      <c r="I156" s="342" t="s">
        <v>2339</v>
      </c>
      <c r="J156" s="342">
        <v>50</v>
      </c>
      <c r="K156" s="338"/>
    </row>
    <row r="157" spans="2:11" ht="15" customHeight="1">
      <c r="B157" s="317"/>
      <c r="C157" s="342" t="s">
        <v>129</v>
      </c>
      <c r="D157" s="297"/>
      <c r="E157" s="297"/>
      <c r="F157" s="343" t="s">
        <v>2337</v>
      </c>
      <c r="G157" s="297"/>
      <c r="H157" s="342" t="s">
        <v>2398</v>
      </c>
      <c r="I157" s="342" t="s">
        <v>2339</v>
      </c>
      <c r="J157" s="342" t="s">
        <v>2399</v>
      </c>
      <c r="K157" s="338"/>
    </row>
    <row r="158" spans="2:11" ht="15" customHeight="1">
      <c r="B158" s="317"/>
      <c r="C158" s="342" t="s">
        <v>2400</v>
      </c>
      <c r="D158" s="297"/>
      <c r="E158" s="297"/>
      <c r="F158" s="343" t="s">
        <v>2337</v>
      </c>
      <c r="G158" s="297"/>
      <c r="H158" s="342" t="s">
        <v>2401</v>
      </c>
      <c r="I158" s="342" t="s">
        <v>2371</v>
      </c>
      <c r="J158" s="342"/>
      <c r="K158" s="338"/>
    </row>
    <row r="159" spans="2:11" ht="15" customHeight="1">
      <c r="B159" s="344"/>
      <c r="C159" s="326"/>
      <c r="D159" s="326"/>
      <c r="E159" s="326"/>
      <c r="F159" s="326"/>
      <c r="G159" s="326"/>
      <c r="H159" s="326"/>
      <c r="I159" s="326"/>
      <c r="J159" s="326"/>
      <c r="K159" s="345"/>
    </row>
    <row r="160" spans="2:11" ht="18.75" customHeight="1">
      <c r="B160" s="293"/>
      <c r="C160" s="297"/>
      <c r="D160" s="297"/>
      <c r="E160" s="297"/>
      <c r="F160" s="316"/>
      <c r="G160" s="297"/>
      <c r="H160" s="297"/>
      <c r="I160" s="297"/>
      <c r="J160" s="297"/>
      <c r="K160" s="293"/>
    </row>
    <row r="161" spans="2:11" ht="18.75" customHeight="1">
      <c r="B161" s="303"/>
      <c r="C161" s="303"/>
      <c r="D161" s="303"/>
      <c r="E161" s="303"/>
      <c r="F161" s="303"/>
      <c r="G161" s="303"/>
      <c r="H161" s="303"/>
      <c r="I161" s="303"/>
      <c r="J161" s="303"/>
      <c r="K161" s="303"/>
    </row>
    <row r="162" spans="2:11" ht="7.5" customHeight="1">
      <c r="B162" s="285"/>
      <c r="C162" s="286"/>
      <c r="D162" s="286"/>
      <c r="E162" s="286"/>
      <c r="F162" s="286"/>
      <c r="G162" s="286"/>
      <c r="H162" s="286"/>
      <c r="I162" s="286"/>
      <c r="J162" s="286"/>
      <c r="K162" s="287"/>
    </row>
    <row r="163" spans="2:11" ht="45" customHeight="1">
      <c r="B163" s="288"/>
      <c r="C163" s="409" t="s">
        <v>2402</v>
      </c>
      <c r="D163" s="409"/>
      <c r="E163" s="409"/>
      <c r="F163" s="409"/>
      <c r="G163" s="409"/>
      <c r="H163" s="409"/>
      <c r="I163" s="409"/>
      <c r="J163" s="409"/>
      <c r="K163" s="289"/>
    </row>
    <row r="164" spans="2:11" ht="17.25" customHeight="1">
      <c r="B164" s="288"/>
      <c r="C164" s="309" t="s">
        <v>2331</v>
      </c>
      <c r="D164" s="309"/>
      <c r="E164" s="309"/>
      <c r="F164" s="309" t="s">
        <v>2332</v>
      </c>
      <c r="G164" s="346"/>
      <c r="H164" s="347" t="s">
        <v>145</v>
      </c>
      <c r="I164" s="347" t="s">
        <v>61</v>
      </c>
      <c r="J164" s="309" t="s">
        <v>2333</v>
      </c>
      <c r="K164" s="289"/>
    </row>
    <row r="165" spans="2:11" ht="17.25" customHeight="1">
      <c r="B165" s="290"/>
      <c r="C165" s="311" t="s">
        <v>2334</v>
      </c>
      <c r="D165" s="311"/>
      <c r="E165" s="311"/>
      <c r="F165" s="312" t="s">
        <v>2335</v>
      </c>
      <c r="G165" s="348"/>
      <c r="H165" s="349"/>
      <c r="I165" s="349"/>
      <c r="J165" s="311" t="s">
        <v>2336</v>
      </c>
      <c r="K165" s="291"/>
    </row>
    <row r="166" spans="2:11" ht="5.25" customHeight="1">
      <c r="B166" s="317"/>
      <c r="C166" s="314"/>
      <c r="D166" s="314"/>
      <c r="E166" s="314"/>
      <c r="F166" s="314"/>
      <c r="G166" s="315"/>
      <c r="H166" s="314"/>
      <c r="I166" s="314"/>
      <c r="J166" s="314"/>
      <c r="K166" s="338"/>
    </row>
    <row r="167" spans="2:11" ht="15" customHeight="1">
      <c r="B167" s="317"/>
      <c r="C167" s="297" t="s">
        <v>2340</v>
      </c>
      <c r="D167" s="297"/>
      <c r="E167" s="297"/>
      <c r="F167" s="316" t="s">
        <v>2337</v>
      </c>
      <c r="G167" s="297"/>
      <c r="H167" s="297" t="s">
        <v>2376</v>
      </c>
      <c r="I167" s="297" t="s">
        <v>2339</v>
      </c>
      <c r="J167" s="297">
        <v>120</v>
      </c>
      <c r="K167" s="338"/>
    </row>
    <row r="168" spans="2:11" ht="15" customHeight="1">
      <c r="B168" s="317"/>
      <c r="C168" s="297" t="s">
        <v>2385</v>
      </c>
      <c r="D168" s="297"/>
      <c r="E168" s="297"/>
      <c r="F168" s="316" t="s">
        <v>2337</v>
      </c>
      <c r="G168" s="297"/>
      <c r="H168" s="297" t="s">
        <v>2386</v>
      </c>
      <c r="I168" s="297" t="s">
        <v>2339</v>
      </c>
      <c r="J168" s="297" t="s">
        <v>2387</v>
      </c>
      <c r="K168" s="338"/>
    </row>
    <row r="169" spans="2:11" ht="15" customHeight="1">
      <c r="B169" s="317"/>
      <c r="C169" s="297" t="s">
        <v>2286</v>
      </c>
      <c r="D169" s="297"/>
      <c r="E169" s="297"/>
      <c r="F169" s="316" t="s">
        <v>2337</v>
      </c>
      <c r="G169" s="297"/>
      <c r="H169" s="297" t="s">
        <v>2403</v>
      </c>
      <c r="I169" s="297" t="s">
        <v>2339</v>
      </c>
      <c r="J169" s="297" t="s">
        <v>2387</v>
      </c>
      <c r="K169" s="338"/>
    </row>
    <row r="170" spans="2:11" ht="15" customHeight="1">
      <c r="B170" s="317"/>
      <c r="C170" s="297" t="s">
        <v>2342</v>
      </c>
      <c r="D170" s="297"/>
      <c r="E170" s="297"/>
      <c r="F170" s="316" t="s">
        <v>2343</v>
      </c>
      <c r="G170" s="297"/>
      <c r="H170" s="297" t="s">
        <v>2403</v>
      </c>
      <c r="I170" s="297" t="s">
        <v>2339</v>
      </c>
      <c r="J170" s="297">
        <v>50</v>
      </c>
      <c r="K170" s="338"/>
    </row>
    <row r="171" spans="2:11" ht="15" customHeight="1">
      <c r="B171" s="317"/>
      <c r="C171" s="297" t="s">
        <v>2345</v>
      </c>
      <c r="D171" s="297"/>
      <c r="E171" s="297"/>
      <c r="F171" s="316" t="s">
        <v>2337</v>
      </c>
      <c r="G171" s="297"/>
      <c r="H171" s="297" t="s">
        <v>2403</v>
      </c>
      <c r="I171" s="297" t="s">
        <v>2347</v>
      </c>
      <c r="J171" s="297"/>
      <c r="K171" s="338"/>
    </row>
    <row r="172" spans="2:11" ht="15" customHeight="1">
      <c r="B172" s="317"/>
      <c r="C172" s="297" t="s">
        <v>2356</v>
      </c>
      <c r="D172" s="297"/>
      <c r="E172" s="297"/>
      <c r="F172" s="316" t="s">
        <v>2343</v>
      </c>
      <c r="G172" s="297"/>
      <c r="H172" s="297" t="s">
        <v>2403</v>
      </c>
      <c r="I172" s="297" t="s">
        <v>2339</v>
      </c>
      <c r="J172" s="297">
        <v>50</v>
      </c>
      <c r="K172" s="338"/>
    </row>
    <row r="173" spans="2:11" ht="15" customHeight="1">
      <c r="B173" s="317"/>
      <c r="C173" s="297" t="s">
        <v>2364</v>
      </c>
      <c r="D173" s="297"/>
      <c r="E173" s="297"/>
      <c r="F173" s="316" t="s">
        <v>2343</v>
      </c>
      <c r="G173" s="297"/>
      <c r="H173" s="297" t="s">
        <v>2403</v>
      </c>
      <c r="I173" s="297" t="s">
        <v>2339</v>
      </c>
      <c r="J173" s="297">
        <v>50</v>
      </c>
      <c r="K173" s="338"/>
    </row>
    <row r="174" spans="2:11" ht="15" customHeight="1">
      <c r="B174" s="317"/>
      <c r="C174" s="297" t="s">
        <v>2362</v>
      </c>
      <c r="D174" s="297"/>
      <c r="E174" s="297"/>
      <c r="F174" s="316" t="s">
        <v>2343</v>
      </c>
      <c r="G174" s="297"/>
      <c r="H174" s="297" t="s">
        <v>2403</v>
      </c>
      <c r="I174" s="297" t="s">
        <v>2339</v>
      </c>
      <c r="J174" s="297">
        <v>50</v>
      </c>
      <c r="K174" s="338"/>
    </row>
    <row r="175" spans="2:11" ht="15" customHeight="1">
      <c r="B175" s="317"/>
      <c r="C175" s="297" t="s">
        <v>144</v>
      </c>
      <c r="D175" s="297"/>
      <c r="E175" s="297"/>
      <c r="F175" s="316" t="s">
        <v>2337</v>
      </c>
      <c r="G175" s="297"/>
      <c r="H175" s="297" t="s">
        <v>2404</v>
      </c>
      <c r="I175" s="297" t="s">
        <v>2405</v>
      </c>
      <c r="J175" s="297"/>
      <c r="K175" s="338"/>
    </row>
    <row r="176" spans="2:11" ht="15" customHeight="1">
      <c r="B176" s="317"/>
      <c r="C176" s="297" t="s">
        <v>61</v>
      </c>
      <c r="D176" s="297"/>
      <c r="E176" s="297"/>
      <c r="F176" s="316" t="s">
        <v>2337</v>
      </c>
      <c r="G176" s="297"/>
      <c r="H176" s="297" t="s">
        <v>2406</v>
      </c>
      <c r="I176" s="297" t="s">
        <v>2407</v>
      </c>
      <c r="J176" s="297">
        <v>1</v>
      </c>
      <c r="K176" s="338"/>
    </row>
    <row r="177" spans="2:11" ht="15" customHeight="1">
      <c r="B177" s="317"/>
      <c r="C177" s="297" t="s">
        <v>57</v>
      </c>
      <c r="D177" s="297"/>
      <c r="E177" s="297"/>
      <c r="F177" s="316" t="s">
        <v>2337</v>
      </c>
      <c r="G177" s="297"/>
      <c r="H177" s="297" t="s">
        <v>2408</v>
      </c>
      <c r="I177" s="297" t="s">
        <v>2339</v>
      </c>
      <c r="J177" s="297">
        <v>20</v>
      </c>
      <c r="K177" s="338"/>
    </row>
    <row r="178" spans="2:11" ht="15" customHeight="1">
      <c r="B178" s="317"/>
      <c r="C178" s="297" t="s">
        <v>145</v>
      </c>
      <c r="D178" s="297"/>
      <c r="E178" s="297"/>
      <c r="F178" s="316" t="s">
        <v>2337</v>
      </c>
      <c r="G178" s="297"/>
      <c r="H178" s="297" t="s">
        <v>2409</v>
      </c>
      <c r="I178" s="297" t="s">
        <v>2339</v>
      </c>
      <c r="J178" s="297">
        <v>255</v>
      </c>
      <c r="K178" s="338"/>
    </row>
    <row r="179" spans="2:11" ht="15" customHeight="1">
      <c r="B179" s="317"/>
      <c r="C179" s="297" t="s">
        <v>146</v>
      </c>
      <c r="D179" s="297"/>
      <c r="E179" s="297"/>
      <c r="F179" s="316" t="s">
        <v>2337</v>
      </c>
      <c r="G179" s="297"/>
      <c r="H179" s="297" t="s">
        <v>2302</v>
      </c>
      <c r="I179" s="297" t="s">
        <v>2339</v>
      </c>
      <c r="J179" s="297">
        <v>10</v>
      </c>
      <c r="K179" s="338"/>
    </row>
    <row r="180" spans="2:11" ht="15" customHeight="1">
      <c r="B180" s="317"/>
      <c r="C180" s="297" t="s">
        <v>147</v>
      </c>
      <c r="D180" s="297"/>
      <c r="E180" s="297"/>
      <c r="F180" s="316" t="s">
        <v>2337</v>
      </c>
      <c r="G180" s="297"/>
      <c r="H180" s="297" t="s">
        <v>2410</v>
      </c>
      <c r="I180" s="297" t="s">
        <v>2371</v>
      </c>
      <c r="J180" s="297"/>
      <c r="K180" s="338"/>
    </row>
    <row r="181" spans="2:11" ht="15" customHeight="1">
      <c r="B181" s="317"/>
      <c r="C181" s="297" t="s">
        <v>2411</v>
      </c>
      <c r="D181" s="297"/>
      <c r="E181" s="297"/>
      <c r="F181" s="316" t="s">
        <v>2337</v>
      </c>
      <c r="G181" s="297"/>
      <c r="H181" s="297" t="s">
        <v>2412</v>
      </c>
      <c r="I181" s="297" t="s">
        <v>2371</v>
      </c>
      <c r="J181" s="297"/>
      <c r="K181" s="338"/>
    </row>
    <row r="182" spans="2:11" ht="15" customHeight="1">
      <c r="B182" s="317"/>
      <c r="C182" s="297" t="s">
        <v>2400</v>
      </c>
      <c r="D182" s="297"/>
      <c r="E182" s="297"/>
      <c r="F182" s="316" t="s">
        <v>2337</v>
      </c>
      <c r="G182" s="297"/>
      <c r="H182" s="297" t="s">
        <v>2413</v>
      </c>
      <c r="I182" s="297" t="s">
        <v>2371</v>
      </c>
      <c r="J182" s="297"/>
      <c r="K182" s="338"/>
    </row>
    <row r="183" spans="2:11" ht="15" customHeight="1">
      <c r="B183" s="317"/>
      <c r="C183" s="297" t="s">
        <v>149</v>
      </c>
      <c r="D183" s="297"/>
      <c r="E183" s="297"/>
      <c r="F183" s="316" t="s">
        <v>2343</v>
      </c>
      <c r="G183" s="297"/>
      <c r="H183" s="297" t="s">
        <v>2414</v>
      </c>
      <c r="I183" s="297" t="s">
        <v>2339</v>
      </c>
      <c r="J183" s="297">
        <v>50</v>
      </c>
      <c r="K183" s="338"/>
    </row>
    <row r="184" spans="2:11" ht="15" customHeight="1">
      <c r="B184" s="317"/>
      <c r="C184" s="297" t="s">
        <v>2415</v>
      </c>
      <c r="D184" s="297"/>
      <c r="E184" s="297"/>
      <c r="F184" s="316" t="s">
        <v>2343</v>
      </c>
      <c r="G184" s="297"/>
      <c r="H184" s="297" t="s">
        <v>2416</v>
      </c>
      <c r="I184" s="297" t="s">
        <v>2417</v>
      </c>
      <c r="J184" s="297"/>
      <c r="K184" s="338"/>
    </row>
    <row r="185" spans="2:11" ht="15" customHeight="1">
      <c r="B185" s="317"/>
      <c r="C185" s="297" t="s">
        <v>2418</v>
      </c>
      <c r="D185" s="297"/>
      <c r="E185" s="297"/>
      <c r="F185" s="316" t="s">
        <v>2343</v>
      </c>
      <c r="G185" s="297"/>
      <c r="H185" s="297" t="s">
        <v>2419</v>
      </c>
      <c r="I185" s="297" t="s">
        <v>2417</v>
      </c>
      <c r="J185" s="297"/>
      <c r="K185" s="338"/>
    </row>
    <row r="186" spans="2:11" ht="15" customHeight="1">
      <c r="B186" s="317"/>
      <c r="C186" s="297" t="s">
        <v>2420</v>
      </c>
      <c r="D186" s="297"/>
      <c r="E186" s="297"/>
      <c r="F186" s="316" t="s">
        <v>2343</v>
      </c>
      <c r="G186" s="297"/>
      <c r="H186" s="297" t="s">
        <v>2421</v>
      </c>
      <c r="I186" s="297" t="s">
        <v>2417</v>
      </c>
      <c r="J186" s="297"/>
      <c r="K186" s="338"/>
    </row>
    <row r="187" spans="2:11" ht="15" customHeight="1">
      <c r="B187" s="317"/>
      <c r="C187" s="350" t="s">
        <v>2422</v>
      </c>
      <c r="D187" s="297"/>
      <c r="E187" s="297"/>
      <c r="F187" s="316" t="s">
        <v>2343</v>
      </c>
      <c r="G187" s="297"/>
      <c r="H187" s="297" t="s">
        <v>2423</v>
      </c>
      <c r="I187" s="297" t="s">
        <v>2424</v>
      </c>
      <c r="J187" s="351" t="s">
        <v>2425</v>
      </c>
      <c r="K187" s="338"/>
    </row>
    <row r="188" spans="2:11" ht="15" customHeight="1">
      <c r="B188" s="317"/>
      <c r="C188" s="302" t="s">
        <v>46</v>
      </c>
      <c r="D188" s="297"/>
      <c r="E188" s="297"/>
      <c r="F188" s="316" t="s">
        <v>2337</v>
      </c>
      <c r="G188" s="297"/>
      <c r="H188" s="293" t="s">
        <v>2426</v>
      </c>
      <c r="I188" s="297" t="s">
        <v>2427</v>
      </c>
      <c r="J188" s="297"/>
      <c r="K188" s="338"/>
    </row>
    <row r="189" spans="2:11" ht="15" customHeight="1">
      <c r="B189" s="317"/>
      <c r="C189" s="302" t="s">
        <v>2428</v>
      </c>
      <c r="D189" s="297"/>
      <c r="E189" s="297"/>
      <c r="F189" s="316" t="s">
        <v>2337</v>
      </c>
      <c r="G189" s="297"/>
      <c r="H189" s="297" t="s">
        <v>2429</v>
      </c>
      <c r="I189" s="297" t="s">
        <v>2371</v>
      </c>
      <c r="J189" s="297"/>
      <c r="K189" s="338"/>
    </row>
    <row r="190" spans="2:11" ht="15" customHeight="1">
      <c r="B190" s="317"/>
      <c r="C190" s="302" t="s">
        <v>2430</v>
      </c>
      <c r="D190" s="297"/>
      <c r="E190" s="297"/>
      <c r="F190" s="316" t="s">
        <v>2337</v>
      </c>
      <c r="G190" s="297"/>
      <c r="H190" s="297" t="s">
        <v>2431</v>
      </c>
      <c r="I190" s="297" t="s">
        <v>2371</v>
      </c>
      <c r="J190" s="297"/>
      <c r="K190" s="338"/>
    </row>
    <row r="191" spans="2:11" ht="15" customHeight="1">
      <c r="B191" s="317"/>
      <c r="C191" s="302" t="s">
        <v>2432</v>
      </c>
      <c r="D191" s="297"/>
      <c r="E191" s="297"/>
      <c r="F191" s="316" t="s">
        <v>2343</v>
      </c>
      <c r="G191" s="297"/>
      <c r="H191" s="297" t="s">
        <v>2433</v>
      </c>
      <c r="I191" s="297" t="s">
        <v>2371</v>
      </c>
      <c r="J191" s="297"/>
      <c r="K191" s="338"/>
    </row>
    <row r="192" spans="2:11" ht="15" customHeight="1">
      <c r="B192" s="344"/>
      <c r="C192" s="352"/>
      <c r="D192" s="326"/>
      <c r="E192" s="326"/>
      <c r="F192" s="326"/>
      <c r="G192" s="326"/>
      <c r="H192" s="326"/>
      <c r="I192" s="326"/>
      <c r="J192" s="326"/>
      <c r="K192" s="345"/>
    </row>
    <row r="193" spans="2:11" ht="18.75" customHeight="1">
      <c r="B193" s="293"/>
      <c r="C193" s="297"/>
      <c r="D193" s="297"/>
      <c r="E193" s="297"/>
      <c r="F193" s="316"/>
      <c r="G193" s="297"/>
      <c r="H193" s="297"/>
      <c r="I193" s="297"/>
      <c r="J193" s="297"/>
      <c r="K193" s="293"/>
    </row>
    <row r="194" spans="2:11" ht="18.75" customHeight="1">
      <c r="B194" s="293"/>
      <c r="C194" s="297"/>
      <c r="D194" s="297"/>
      <c r="E194" s="297"/>
      <c r="F194" s="316"/>
      <c r="G194" s="297"/>
      <c r="H194" s="297"/>
      <c r="I194" s="297"/>
      <c r="J194" s="297"/>
      <c r="K194" s="293"/>
    </row>
    <row r="195" spans="2:11" ht="18.75" customHeight="1">
      <c r="B195" s="303"/>
      <c r="C195" s="303"/>
      <c r="D195" s="303"/>
      <c r="E195" s="303"/>
      <c r="F195" s="303"/>
      <c r="G195" s="303"/>
      <c r="H195" s="303"/>
      <c r="I195" s="303"/>
      <c r="J195" s="303"/>
      <c r="K195" s="303"/>
    </row>
    <row r="196" spans="2:11" ht="13.5">
      <c r="B196" s="285"/>
      <c r="C196" s="286"/>
      <c r="D196" s="286"/>
      <c r="E196" s="286"/>
      <c r="F196" s="286"/>
      <c r="G196" s="286"/>
      <c r="H196" s="286"/>
      <c r="I196" s="286"/>
      <c r="J196" s="286"/>
      <c r="K196" s="287"/>
    </row>
    <row r="197" spans="2:11" ht="21">
      <c r="B197" s="288"/>
      <c r="C197" s="409" t="s">
        <v>2434</v>
      </c>
      <c r="D197" s="409"/>
      <c r="E197" s="409"/>
      <c r="F197" s="409"/>
      <c r="G197" s="409"/>
      <c r="H197" s="409"/>
      <c r="I197" s="409"/>
      <c r="J197" s="409"/>
      <c r="K197" s="289"/>
    </row>
    <row r="198" spans="2:11" ht="25.5" customHeight="1">
      <c r="B198" s="288"/>
      <c r="C198" s="353" t="s">
        <v>2435</v>
      </c>
      <c r="D198" s="353"/>
      <c r="E198" s="353"/>
      <c r="F198" s="353" t="s">
        <v>2436</v>
      </c>
      <c r="G198" s="354"/>
      <c r="H198" s="414" t="s">
        <v>2437</v>
      </c>
      <c r="I198" s="414"/>
      <c r="J198" s="414"/>
      <c r="K198" s="289"/>
    </row>
    <row r="199" spans="2:11" ht="5.25" customHeight="1">
      <c r="B199" s="317"/>
      <c r="C199" s="314"/>
      <c r="D199" s="314"/>
      <c r="E199" s="314"/>
      <c r="F199" s="314"/>
      <c r="G199" s="297"/>
      <c r="H199" s="314"/>
      <c r="I199" s="314"/>
      <c r="J199" s="314"/>
      <c r="K199" s="338"/>
    </row>
    <row r="200" spans="2:11" ht="15" customHeight="1">
      <c r="B200" s="317"/>
      <c r="C200" s="297" t="s">
        <v>2427</v>
      </c>
      <c r="D200" s="297"/>
      <c r="E200" s="297"/>
      <c r="F200" s="316" t="s">
        <v>47</v>
      </c>
      <c r="G200" s="297"/>
      <c r="H200" s="411" t="s">
        <v>2438</v>
      </c>
      <c r="I200" s="411"/>
      <c r="J200" s="411"/>
      <c r="K200" s="338"/>
    </row>
    <row r="201" spans="2:11" ht="15" customHeight="1">
      <c r="B201" s="317"/>
      <c r="C201" s="323"/>
      <c r="D201" s="297"/>
      <c r="E201" s="297"/>
      <c r="F201" s="316" t="s">
        <v>48</v>
      </c>
      <c r="G201" s="297"/>
      <c r="H201" s="411" t="s">
        <v>2439</v>
      </c>
      <c r="I201" s="411"/>
      <c r="J201" s="411"/>
      <c r="K201" s="338"/>
    </row>
    <row r="202" spans="2:11" ht="15" customHeight="1">
      <c r="B202" s="317"/>
      <c r="C202" s="323"/>
      <c r="D202" s="297"/>
      <c r="E202" s="297"/>
      <c r="F202" s="316" t="s">
        <v>51</v>
      </c>
      <c r="G202" s="297"/>
      <c r="H202" s="411" t="s">
        <v>2440</v>
      </c>
      <c r="I202" s="411"/>
      <c r="J202" s="411"/>
      <c r="K202" s="338"/>
    </row>
    <row r="203" spans="2:11" ht="15" customHeight="1">
      <c r="B203" s="317"/>
      <c r="C203" s="297"/>
      <c r="D203" s="297"/>
      <c r="E203" s="297"/>
      <c r="F203" s="316" t="s">
        <v>49</v>
      </c>
      <c r="G203" s="297"/>
      <c r="H203" s="411" t="s">
        <v>2441</v>
      </c>
      <c r="I203" s="411"/>
      <c r="J203" s="411"/>
      <c r="K203" s="338"/>
    </row>
    <row r="204" spans="2:11" ht="15" customHeight="1">
      <c r="B204" s="317"/>
      <c r="C204" s="297"/>
      <c r="D204" s="297"/>
      <c r="E204" s="297"/>
      <c r="F204" s="316" t="s">
        <v>50</v>
      </c>
      <c r="G204" s="297"/>
      <c r="H204" s="411" t="s">
        <v>2442</v>
      </c>
      <c r="I204" s="411"/>
      <c r="J204" s="411"/>
      <c r="K204" s="338"/>
    </row>
    <row r="205" spans="2:11" ht="15" customHeight="1">
      <c r="B205" s="317"/>
      <c r="C205" s="297"/>
      <c r="D205" s="297"/>
      <c r="E205" s="297"/>
      <c r="F205" s="316"/>
      <c r="G205" s="297"/>
      <c r="H205" s="297"/>
      <c r="I205" s="297"/>
      <c r="J205" s="297"/>
      <c r="K205" s="338"/>
    </row>
    <row r="206" spans="2:11" ht="15" customHeight="1">
      <c r="B206" s="317"/>
      <c r="C206" s="297" t="s">
        <v>2383</v>
      </c>
      <c r="D206" s="297"/>
      <c r="E206" s="297"/>
      <c r="F206" s="316" t="s">
        <v>111</v>
      </c>
      <c r="G206" s="297"/>
      <c r="H206" s="411" t="s">
        <v>2443</v>
      </c>
      <c r="I206" s="411"/>
      <c r="J206" s="411"/>
      <c r="K206" s="338"/>
    </row>
    <row r="207" spans="2:11" ht="15" customHeight="1">
      <c r="B207" s="317"/>
      <c r="C207" s="323"/>
      <c r="D207" s="297"/>
      <c r="E207" s="297"/>
      <c r="F207" s="316" t="s">
        <v>2283</v>
      </c>
      <c r="G207" s="297"/>
      <c r="H207" s="411" t="s">
        <v>2284</v>
      </c>
      <c r="I207" s="411"/>
      <c r="J207" s="411"/>
      <c r="K207" s="338"/>
    </row>
    <row r="208" spans="2:11" ht="15" customHeight="1">
      <c r="B208" s="317"/>
      <c r="C208" s="297"/>
      <c r="D208" s="297"/>
      <c r="E208" s="297"/>
      <c r="F208" s="316" t="s">
        <v>83</v>
      </c>
      <c r="G208" s="297"/>
      <c r="H208" s="411" t="s">
        <v>2444</v>
      </c>
      <c r="I208" s="411"/>
      <c r="J208" s="411"/>
      <c r="K208" s="338"/>
    </row>
    <row r="209" spans="2:11" ht="15" customHeight="1">
      <c r="B209" s="355"/>
      <c r="C209" s="323"/>
      <c r="D209" s="323"/>
      <c r="E209" s="323"/>
      <c r="F209" s="316" t="s">
        <v>117</v>
      </c>
      <c r="G209" s="302"/>
      <c r="H209" s="415" t="s">
        <v>118</v>
      </c>
      <c r="I209" s="415"/>
      <c r="J209" s="415"/>
      <c r="K209" s="356"/>
    </row>
    <row r="210" spans="2:11" ht="15" customHeight="1">
      <c r="B210" s="355"/>
      <c r="C210" s="323"/>
      <c r="D210" s="323"/>
      <c r="E210" s="323"/>
      <c r="F210" s="316" t="s">
        <v>98</v>
      </c>
      <c r="G210" s="302"/>
      <c r="H210" s="415" t="s">
        <v>2214</v>
      </c>
      <c r="I210" s="415"/>
      <c r="J210" s="415"/>
      <c r="K210" s="356"/>
    </row>
    <row r="211" spans="2:11" ht="15" customHeight="1">
      <c r="B211" s="355"/>
      <c r="C211" s="323"/>
      <c r="D211" s="323"/>
      <c r="E211" s="323"/>
      <c r="F211" s="357"/>
      <c r="G211" s="302"/>
      <c r="H211" s="358"/>
      <c r="I211" s="358"/>
      <c r="J211" s="358"/>
      <c r="K211" s="356"/>
    </row>
    <row r="212" spans="2:11" ht="15" customHeight="1">
      <c r="B212" s="355"/>
      <c r="C212" s="297" t="s">
        <v>2407</v>
      </c>
      <c r="D212" s="323"/>
      <c r="E212" s="323"/>
      <c r="F212" s="316">
        <v>1</v>
      </c>
      <c r="G212" s="302"/>
      <c r="H212" s="415" t="s">
        <v>2445</v>
      </c>
      <c r="I212" s="415"/>
      <c r="J212" s="415"/>
      <c r="K212" s="356"/>
    </row>
    <row r="213" spans="2:11" ht="15" customHeight="1">
      <c r="B213" s="355"/>
      <c r="C213" s="323"/>
      <c r="D213" s="323"/>
      <c r="E213" s="323"/>
      <c r="F213" s="316">
        <v>2</v>
      </c>
      <c r="G213" s="302"/>
      <c r="H213" s="415" t="s">
        <v>2446</v>
      </c>
      <c r="I213" s="415"/>
      <c r="J213" s="415"/>
      <c r="K213" s="356"/>
    </row>
    <row r="214" spans="2:11" ht="15" customHeight="1">
      <c r="B214" s="355"/>
      <c r="C214" s="323"/>
      <c r="D214" s="323"/>
      <c r="E214" s="323"/>
      <c r="F214" s="316">
        <v>3</v>
      </c>
      <c r="G214" s="302"/>
      <c r="H214" s="415" t="s">
        <v>2447</v>
      </c>
      <c r="I214" s="415"/>
      <c r="J214" s="415"/>
      <c r="K214" s="356"/>
    </row>
    <row r="215" spans="2:11" ht="15" customHeight="1">
      <c r="B215" s="355"/>
      <c r="C215" s="323"/>
      <c r="D215" s="323"/>
      <c r="E215" s="323"/>
      <c r="F215" s="316">
        <v>4</v>
      </c>
      <c r="G215" s="302"/>
      <c r="H215" s="415" t="s">
        <v>2448</v>
      </c>
      <c r="I215" s="415"/>
      <c r="J215" s="415"/>
      <c r="K215" s="356"/>
    </row>
    <row r="216" spans="2:11" ht="12.75" customHeight="1">
      <c r="B216" s="359"/>
      <c r="C216" s="360"/>
      <c r="D216" s="360"/>
      <c r="E216" s="360"/>
      <c r="F216" s="360"/>
      <c r="G216" s="360"/>
      <c r="H216" s="360"/>
      <c r="I216" s="360"/>
      <c r="J216" s="360"/>
      <c r="K216" s="361"/>
    </row>
  </sheetData>
  <sheetProtection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05"/>
  <sheetViews>
    <sheetView showGridLines="0" workbookViewId="0" topLeftCell="A1">
      <pane ySplit="1" topLeftCell="A542" activePane="bottomLeft" state="frozen"/>
      <selection pane="bottomLeft" activeCell="I552" sqref="I55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120</v>
      </c>
      <c r="G1" s="403" t="s">
        <v>121</v>
      </c>
      <c r="H1" s="403"/>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85</v>
      </c>
    </row>
    <row r="3" spans="2:46" ht="6.95" customHeight="1">
      <c r="B3" s="25"/>
      <c r="C3" s="26"/>
      <c r="D3" s="26"/>
      <c r="E3" s="26"/>
      <c r="F3" s="26"/>
      <c r="G3" s="26"/>
      <c r="H3" s="26"/>
      <c r="I3" s="116"/>
      <c r="J3" s="26"/>
      <c r="K3" s="27"/>
      <c r="AT3" s="24" t="s">
        <v>87</v>
      </c>
    </row>
    <row r="4" spans="2:46" ht="36.95" customHeight="1">
      <c r="B4" s="28"/>
      <c r="C4" s="29"/>
      <c r="D4" s="30" t="s">
        <v>125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4" t="str">
        <f>'Rekapitulace stavby'!K6</f>
        <v>Rekonstrukce historického středu města Nový Bor – III. etapa, změna stavby před dokončením</v>
      </c>
      <c r="F7" s="405"/>
      <c r="G7" s="405"/>
      <c r="H7" s="405"/>
      <c r="I7" s="117"/>
      <c r="J7" s="29"/>
      <c r="K7" s="31"/>
    </row>
    <row r="8" spans="2:11" s="1" customFormat="1" ht="15">
      <c r="B8" s="41"/>
      <c r="C8" s="42"/>
      <c r="D8" s="37" t="s">
        <v>126</v>
      </c>
      <c r="E8" s="42"/>
      <c r="F8" s="42"/>
      <c r="G8" s="42"/>
      <c r="H8" s="42"/>
      <c r="I8" s="118"/>
      <c r="J8" s="42"/>
      <c r="K8" s="45"/>
    </row>
    <row r="9" spans="2:11" s="1" customFormat="1" ht="36.95" customHeight="1">
      <c r="B9" s="41"/>
      <c r="C9" s="42"/>
      <c r="D9" s="42"/>
      <c r="E9" s="406" t="s">
        <v>127</v>
      </c>
      <c r="F9" s="407"/>
      <c r="G9" s="407"/>
      <c r="H9" s="407"/>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86</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20. 4. 2017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22.5" customHeight="1">
      <c r="B24" s="121"/>
      <c r="C24" s="122"/>
      <c r="D24" s="122"/>
      <c r="E24" s="396" t="s">
        <v>21</v>
      </c>
      <c r="F24" s="396"/>
      <c r="G24" s="396"/>
      <c r="H24" s="39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ROUND(SUM(BE86:BE604),2)</f>
        <v>0</v>
      </c>
      <c r="G30" s="42"/>
      <c r="H30" s="42"/>
      <c r="I30" s="131">
        <v>0.21</v>
      </c>
      <c r="J30" s="130">
        <f>ROUND(ROUND((SUM(BE86:BE604)),2)*I30,2)</f>
        <v>0</v>
      </c>
      <c r="K30" s="45"/>
    </row>
    <row r="31" spans="2:11" s="1" customFormat="1" ht="14.45" customHeight="1">
      <c r="B31" s="41"/>
      <c r="C31" s="42"/>
      <c r="D31" s="42"/>
      <c r="E31" s="49" t="s">
        <v>48</v>
      </c>
      <c r="F31" s="130">
        <f>ROUND(SUM(BF86:BF604),2)</f>
        <v>0</v>
      </c>
      <c r="G31" s="42"/>
      <c r="H31" s="42"/>
      <c r="I31" s="131">
        <v>0.15</v>
      </c>
      <c r="J31" s="130">
        <f>ROUND(ROUND((SUM(BF86:BF604)),2)*I31,2)</f>
        <v>0</v>
      </c>
      <c r="K31" s="45"/>
    </row>
    <row r="32" spans="2:11" s="1" customFormat="1" ht="14.45" customHeight="1" hidden="1">
      <c r="B32" s="41"/>
      <c r="C32" s="42"/>
      <c r="D32" s="42"/>
      <c r="E32" s="49" t="s">
        <v>49</v>
      </c>
      <c r="F32" s="130">
        <f>ROUND(SUM(BG86:BG604),2)</f>
        <v>0</v>
      </c>
      <c r="G32" s="42"/>
      <c r="H32" s="42"/>
      <c r="I32" s="131">
        <v>0.21</v>
      </c>
      <c r="J32" s="130">
        <v>0</v>
      </c>
      <c r="K32" s="45"/>
    </row>
    <row r="33" spans="2:11" s="1" customFormat="1" ht="14.45" customHeight="1" hidden="1">
      <c r="B33" s="41"/>
      <c r="C33" s="42"/>
      <c r="D33" s="42"/>
      <c r="E33" s="49" t="s">
        <v>50</v>
      </c>
      <c r="F33" s="130">
        <f>ROUND(SUM(BH86:BH604),2)</f>
        <v>0</v>
      </c>
      <c r="G33" s="42"/>
      <c r="H33" s="42"/>
      <c r="I33" s="131">
        <v>0.15</v>
      </c>
      <c r="J33" s="130">
        <v>0</v>
      </c>
      <c r="K33" s="45"/>
    </row>
    <row r="34" spans="2:11" s="1" customFormat="1" ht="14.45" customHeight="1" hidden="1">
      <c r="B34" s="41"/>
      <c r="C34" s="42"/>
      <c r="D34" s="42"/>
      <c r="E34" s="49" t="s">
        <v>51</v>
      </c>
      <c r="F34" s="130">
        <f>ROUND(SUM(BI86:BI604),2)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128</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4" t="str">
        <f>E7</f>
        <v>Rekonstrukce historického středu města Nový Bor – III. etapa, změna stavby před dokončením</v>
      </c>
      <c r="F45" s="405"/>
      <c r="G45" s="405"/>
      <c r="H45" s="405"/>
      <c r="I45" s="118"/>
      <c r="J45" s="42"/>
      <c r="K45" s="45"/>
    </row>
    <row r="46" spans="2:11" s="1" customFormat="1" ht="14.45" customHeight="1">
      <c r="B46" s="41"/>
      <c r="C46" s="37" t="s">
        <v>126</v>
      </c>
      <c r="D46" s="42"/>
      <c r="E46" s="42"/>
      <c r="F46" s="42"/>
      <c r="G46" s="42"/>
      <c r="H46" s="42"/>
      <c r="I46" s="118"/>
      <c r="J46" s="42"/>
      <c r="K46" s="45"/>
    </row>
    <row r="47" spans="2:11" s="1" customFormat="1" ht="23.25" customHeight="1">
      <c r="B47" s="41"/>
      <c r="C47" s="42"/>
      <c r="D47" s="42"/>
      <c r="E47" s="406" t="str">
        <f>E9</f>
        <v>IO 101 - Komunikace</v>
      </c>
      <c r="F47" s="407"/>
      <c r="G47" s="407"/>
      <c r="H47" s="40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Nový Bor náměstí Míru</v>
      </c>
      <c r="G49" s="42"/>
      <c r="H49" s="42"/>
      <c r="I49" s="119" t="s">
        <v>25</v>
      </c>
      <c r="J49" s="120" t="str">
        <f>IF(J12="","",J12)</f>
        <v>20. 4. 2017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Nový Bor náměstí Míru 1, 473 01 Nový Bor</v>
      </c>
      <c r="G51" s="42"/>
      <c r="H51" s="42"/>
      <c r="I51" s="119" t="s">
        <v>35</v>
      </c>
      <c r="J51" s="35" t="str">
        <f>E21</f>
        <v>BKN,spol.s r.o.Vladislavova 29/I,566 01Vysoké Mýto</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129</v>
      </c>
      <c r="D54" s="132"/>
      <c r="E54" s="132"/>
      <c r="F54" s="132"/>
      <c r="G54" s="132"/>
      <c r="H54" s="132"/>
      <c r="I54" s="145"/>
      <c r="J54" s="146" t="s">
        <v>130</v>
      </c>
      <c r="K54" s="147"/>
    </row>
    <row r="55" spans="2:11" s="1" customFormat="1" ht="10.35" customHeight="1">
      <c r="B55" s="41"/>
      <c r="C55" s="42"/>
      <c r="D55" s="42"/>
      <c r="E55" s="42"/>
      <c r="F55" s="42"/>
      <c r="G55" s="42"/>
      <c r="H55" s="42"/>
      <c r="I55" s="118"/>
      <c r="J55" s="42"/>
      <c r="K55" s="45"/>
    </row>
    <row r="56" spans="2:47" s="1" customFormat="1" ht="29.25" customHeight="1">
      <c r="B56" s="41"/>
      <c r="C56" s="148" t="s">
        <v>131</v>
      </c>
      <c r="D56" s="42"/>
      <c r="E56" s="42"/>
      <c r="F56" s="42"/>
      <c r="G56" s="42"/>
      <c r="H56" s="42"/>
      <c r="I56" s="118"/>
      <c r="J56" s="128">
        <f>J86</f>
        <v>0</v>
      </c>
      <c r="K56" s="45"/>
      <c r="AU56" s="24" t="s">
        <v>132</v>
      </c>
    </row>
    <row r="57" spans="2:11" s="7" customFormat="1" ht="24.95" customHeight="1">
      <c r="B57" s="149"/>
      <c r="C57" s="150"/>
      <c r="D57" s="151" t="s">
        <v>133</v>
      </c>
      <c r="E57" s="152"/>
      <c r="F57" s="152"/>
      <c r="G57" s="152"/>
      <c r="H57" s="152"/>
      <c r="I57" s="153"/>
      <c r="J57" s="154">
        <f>J87</f>
        <v>0</v>
      </c>
      <c r="K57" s="155"/>
    </row>
    <row r="58" spans="2:11" s="8" customFormat="1" ht="19.9" customHeight="1">
      <c r="B58" s="156"/>
      <c r="C58" s="157"/>
      <c r="D58" s="158" t="s">
        <v>134</v>
      </c>
      <c r="E58" s="159"/>
      <c r="F58" s="159"/>
      <c r="G58" s="159"/>
      <c r="H58" s="159"/>
      <c r="I58" s="160"/>
      <c r="J58" s="161">
        <f>J88</f>
        <v>0</v>
      </c>
      <c r="K58" s="162"/>
    </row>
    <row r="59" spans="2:11" s="8" customFormat="1" ht="19.9" customHeight="1">
      <c r="B59" s="156"/>
      <c r="C59" s="157"/>
      <c r="D59" s="158" t="s">
        <v>135</v>
      </c>
      <c r="E59" s="159"/>
      <c r="F59" s="159"/>
      <c r="G59" s="159"/>
      <c r="H59" s="159"/>
      <c r="I59" s="160"/>
      <c r="J59" s="161">
        <f>J290</f>
        <v>0</v>
      </c>
      <c r="K59" s="162"/>
    </row>
    <row r="60" spans="2:11" s="8" customFormat="1" ht="19.9" customHeight="1">
      <c r="B60" s="156"/>
      <c r="C60" s="157"/>
      <c r="D60" s="158" t="s">
        <v>136</v>
      </c>
      <c r="E60" s="159"/>
      <c r="F60" s="159"/>
      <c r="G60" s="159"/>
      <c r="H60" s="159"/>
      <c r="I60" s="160"/>
      <c r="J60" s="161">
        <f>J325</f>
        <v>0</v>
      </c>
      <c r="K60" s="162"/>
    </row>
    <row r="61" spans="2:11" s="8" customFormat="1" ht="19.9" customHeight="1">
      <c r="B61" s="156"/>
      <c r="C61" s="157"/>
      <c r="D61" s="158" t="s">
        <v>137</v>
      </c>
      <c r="E61" s="159"/>
      <c r="F61" s="159"/>
      <c r="G61" s="159"/>
      <c r="H61" s="159"/>
      <c r="I61" s="160"/>
      <c r="J61" s="161">
        <f>J329</f>
        <v>0</v>
      </c>
      <c r="K61" s="162"/>
    </row>
    <row r="62" spans="2:11" s="8" customFormat="1" ht="19.9" customHeight="1">
      <c r="B62" s="156"/>
      <c r="C62" s="157"/>
      <c r="D62" s="158" t="s">
        <v>138</v>
      </c>
      <c r="E62" s="159"/>
      <c r="F62" s="159"/>
      <c r="G62" s="159"/>
      <c r="H62" s="159"/>
      <c r="I62" s="160"/>
      <c r="J62" s="161">
        <f>J334</f>
        <v>0</v>
      </c>
      <c r="K62" s="162"/>
    </row>
    <row r="63" spans="2:11" s="8" customFormat="1" ht="19.9" customHeight="1">
      <c r="B63" s="156"/>
      <c r="C63" s="157"/>
      <c r="D63" s="158" t="s">
        <v>139</v>
      </c>
      <c r="E63" s="159"/>
      <c r="F63" s="159"/>
      <c r="G63" s="159"/>
      <c r="H63" s="159"/>
      <c r="I63" s="160"/>
      <c r="J63" s="161">
        <f>J433</f>
        <v>0</v>
      </c>
      <c r="K63" s="162"/>
    </row>
    <row r="64" spans="2:11" s="8" customFormat="1" ht="19.9" customHeight="1">
      <c r="B64" s="156"/>
      <c r="C64" s="157"/>
      <c r="D64" s="158" t="s">
        <v>140</v>
      </c>
      <c r="E64" s="159"/>
      <c r="F64" s="159"/>
      <c r="G64" s="159"/>
      <c r="H64" s="159"/>
      <c r="I64" s="160"/>
      <c r="J64" s="161">
        <f>J455</f>
        <v>0</v>
      </c>
      <c r="K64" s="162"/>
    </row>
    <row r="65" spans="2:11" s="8" customFormat="1" ht="19.9" customHeight="1">
      <c r="B65" s="156"/>
      <c r="C65" s="157"/>
      <c r="D65" s="158" t="s">
        <v>141</v>
      </c>
      <c r="E65" s="159"/>
      <c r="F65" s="159"/>
      <c r="G65" s="159"/>
      <c r="H65" s="159"/>
      <c r="I65" s="160"/>
      <c r="J65" s="161">
        <f>J564</f>
        <v>0</v>
      </c>
      <c r="K65" s="162"/>
    </row>
    <row r="66" spans="2:11" s="8" customFormat="1" ht="19.9" customHeight="1">
      <c r="B66" s="156"/>
      <c r="C66" s="157"/>
      <c r="D66" s="158" t="s">
        <v>142</v>
      </c>
      <c r="E66" s="159"/>
      <c r="F66" s="159"/>
      <c r="G66" s="159"/>
      <c r="H66" s="159"/>
      <c r="I66" s="160"/>
      <c r="J66" s="161">
        <f>J603</f>
        <v>0</v>
      </c>
      <c r="K66" s="162"/>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143</v>
      </c>
      <c r="D73" s="63"/>
      <c r="E73" s="63"/>
      <c r="F73" s="63"/>
      <c r="G73" s="63"/>
      <c r="H73" s="63"/>
      <c r="I73" s="163"/>
      <c r="J73" s="63"/>
      <c r="K73" s="63"/>
      <c r="L73" s="61"/>
    </row>
    <row r="74" spans="2:12" s="1" customFormat="1" ht="6.95" customHeight="1">
      <c r="B74" s="41"/>
      <c r="C74" s="63"/>
      <c r="D74" s="63"/>
      <c r="E74" s="63"/>
      <c r="F74" s="63"/>
      <c r="G74" s="63"/>
      <c r="H74" s="63"/>
      <c r="I74" s="163"/>
      <c r="J74" s="63"/>
      <c r="K74" s="63"/>
      <c r="L74" s="61"/>
    </row>
    <row r="75" spans="2:12" s="1" customFormat="1" ht="14.45" customHeight="1">
      <c r="B75" s="41"/>
      <c r="C75" s="65" t="s">
        <v>18</v>
      </c>
      <c r="D75" s="63"/>
      <c r="E75" s="63"/>
      <c r="F75" s="63"/>
      <c r="G75" s="63"/>
      <c r="H75" s="63"/>
      <c r="I75" s="163"/>
      <c r="J75" s="63"/>
      <c r="K75" s="63"/>
      <c r="L75" s="61"/>
    </row>
    <row r="76" spans="2:12" s="1" customFormat="1" ht="22.5" customHeight="1">
      <c r="B76" s="41"/>
      <c r="C76" s="63"/>
      <c r="D76" s="63"/>
      <c r="E76" s="400" t="str">
        <f>E7</f>
        <v>Rekonstrukce historického středu města Nový Bor – III. etapa, změna stavby před dokončením</v>
      </c>
      <c r="F76" s="401"/>
      <c r="G76" s="401"/>
      <c r="H76" s="401"/>
      <c r="I76" s="163"/>
      <c r="J76" s="63"/>
      <c r="K76" s="63"/>
      <c r="L76" s="61"/>
    </row>
    <row r="77" spans="2:12" s="1" customFormat="1" ht="14.45" customHeight="1">
      <c r="B77" s="41"/>
      <c r="C77" s="65" t="s">
        <v>126</v>
      </c>
      <c r="D77" s="63"/>
      <c r="E77" s="63"/>
      <c r="F77" s="63"/>
      <c r="G77" s="63"/>
      <c r="H77" s="63"/>
      <c r="I77" s="163"/>
      <c r="J77" s="63"/>
      <c r="K77" s="63"/>
      <c r="L77" s="61"/>
    </row>
    <row r="78" spans="2:12" s="1" customFormat="1" ht="23.25" customHeight="1">
      <c r="B78" s="41"/>
      <c r="C78" s="63"/>
      <c r="D78" s="63"/>
      <c r="E78" s="368" t="str">
        <f>E9</f>
        <v>IO 101 - Komunikace</v>
      </c>
      <c r="F78" s="402"/>
      <c r="G78" s="402"/>
      <c r="H78" s="402"/>
      <c r="I78" s="163"/>
      <c r="J78" s="63"/>
      <c r="K78" s="63"/>
      <c r="L78" s="61"/>
    </row>
    <row r="79" spans="2:12" s="1" customFormat="1" ht="6.95" customHeight="1">
      <c r="B79" s="41"/>
      <c r="C79" s="63"/>
      <c r="D79" s="63"/>
      <c r="E79" s="63"/>
      <c r="F79" s="63"/>
      <c r="G79" s="63"/>
      <c r="H79" s="63"/>
      <c r="I79" s="163"/>
      <c r="J79" s="63"/>
      <c r="K79" s="63"/>
      <c r="L79" s="61"/>
    </row>
    <row r="80" spans="2:12" s="1" customFormat="1" ht="18" customHeight="1">
      <c r="B80" s="41"/>
      <c r="C80" s="65" t="s">
        <v>23</v>
      </c>
      <c r="D80" s="63"/>
      <c r="E80" s="63"/>
      <c r="F80" s="164" t="str">
        <f>F12</f>
        <v>Nový Bor náměstí Míru</v>
      </c>
      <c r="G80" s="63"/>
      <c r="H80" s="63"/>
      <c r="I80" s="165" t="s">
        <v>25</v>
      </c>
      <c r="J80" s="73" t="str">
        <f>IF(J12="","",J12)</f>
        <v>20. 4. 2017</v>
      </c>
      <c r="K80" s="63"/>
      <c r="L80" s="61"/>
    </row>
    <row r="81" spans="2:12" s="1" customFormat="1" ht="6.95" customHeight="1">
      <c r="B81" s="41"/>
      <c r="C81" s="63"/>
      <c r="D81" s="63"/>
      <c r="E81" s="63"/>
      <c r="F81" s="63"/>
      <c r="G81" s="63"/>
      <c r="H81" s="63"/>
      <c r="I81" s="163"/>
      <c r="J81" s="63"/>
      <c r="K81" s="63"/>
      <c r="L81" s="61"/>
    </row>
    <row r="82" spans="2:12" s="1" customFormat="1" ht="15">
      <c r="B82" s="41"/>
      <c r="C82" s="65" t="s">
        <v>27</v>
      </c>
      <c r="D82" s="63"/>
      <c r="E82" s="63"/>
      <c r="F82" s="164" t="str">
        <f>E15</f>
        <v>Město Nový Bor náměstí Míru 1, 473 01 Nový Bor</v>
      </c>
      <c r="G82" s="63"/>
      <c r="H82" s="63"/>
      <c r="I82" s="165" t="s">
        <v>35</v>
      </c>
      <c r="J82" s="164" t="str">
        <f>E21</f>
        <v>BKN,spol.s r.o.Vladislavova 29/I,566 01Vysoké Mýto</v>
      </c>
      <c r="K82" s="63"/>
      <c r="L82" s="61"/>
    </row>
    <row r="83" spans="2:12" s="1" customFormat="1" ht="14.45" customHeight="1">
      <c r="B83" s="41"/>
      <c r="C83" s="65" t="s">
        <v>33</v>
      </c>
      <c r="D83" s="63"/>
      <c r="E83" s="63"/>
      <c r="F83" s="164" t="str">
        <f>IF(E18="","",E18)</f>
        <v/>
      </c>
      <c r="G83" s="63"/>
      <c r="H83" s="63"/>
      <c r="I83" s="163"/>
      <c r="J83" s="63"/>
      <c r="K83" s="63"/>
      <c r="L83" s="61"/>
    </row>
    <row r="84" spans="2:12" s="1" customFormat="1" ht="10.35" customHeight="1">
      <c r="B84" s="41"/>
      <c r="C84" s="63"/>
      <c r="D84" s="63"/>
      <c r="E84" s="63"/>
      <c r="F84" s="63"/>
      <c r="G84" s="63"/>
      <c r="H84" s="63"/>
      <c r="I84" s="163"/>
      <c r="J84" s="63"/>
      <c r="K84" s="63"/>
      <c r="L84" s="61"/>
    </row>
    <row r="85" spans="2:20" s="9" customFormat="1" ht="29.25" customHeight="1">
      <c r="B85" s="166"/>
      <c r="C85" s="167" t="s">
        <v>144</v>
      </c>
      <c r="D85" s="168" t="s">
        <v>61</v>
      </c>
      <c r="E85" s="168" t="s">
        <v>57</v>
      </c>
      <c r="F85" s="168" t="s">
        <v>145</v>
      </c>
      <c r="G85" s="168" t="s">
        <v>146</v>
      </c>
      <c r="H85" s="168" t="s">
        <v>147</v>
      </c>
      <c r="I85" s="169" t="s">
        <v>148</v>
      </c>
      <c r="J85" s="168" t="s">
        <v>130</v>
      </c>
      <c r="K85" s="170" t="s">
        <v>149</v>
      </c>
      <c r="L85" s="171"/>
      <c r="M85" s="81" t="s">
        <v>150</v>
      </c>
      <c r="N85" s="82" t="s">
        <v>46</v>
      </c>
      <c r="O85" s="82" t="s">
        <v>151</v>
      </c>
      <c r="P85" s="82" t="s">
        <v>152</v>
      </c>
      <c r="Q85" s="82" t="s">
        <v>153</v>
      </c>
      <c r="R85" s="82" t="s">
        <v>154</v>
      </c>
      <c r="S85" s="82" t="s">
        <v>155</v>
      </c>
      <c r="T85" s="83" t="s">
        <v>156</v>
      </c>
    </row>
    <row r="86" spans="2:63" s="1" customFormat="1" ht="29.25" customHeight="1">
      <c r="B86" s="41"/>
      <c r="C86" s="87" t="s">
        <v>131</v>
      </c>
      <c r="D86" s="63"/>
      <c r="E86" s="63"/>
      <c r="F86" s="63"/>
      <c r="G86" s="63"/>
      <c r="H86" s="63"/>
      <c r="I86" s="163"/>
      <c r="J86" s="172">
        <f>BK86</f>
        <v>0</v>
      </c>
      <c r="K86" s="63"/>
      <c r="L86" s="61"/>
      <c r="M86" s="84"/>
      <c r="N86" s="85"/>
      <c r="O86" s="85"/>
      <c r="P86" s="173">
        <f>P87</f>
        <v>0</v>
      </c>
      <c r="Q86" s="85"/>
      <c r="R86" s="173">
        <f>R87</f>
        <v>8095.367325779999</v>
      </c>
      <c r="S86" s="85"/>
      <c r="T86" s="174">
        <f>T87</f>
        <v>5759.1149</v>
      </c>
      <c r="AT86" s="24" t="s">
        <v>75</v>
      </c>
      <c r="AU86" s="24" t="s">
        <v>132</v>
      </c>
      <c r="BK86" s="175">
        <f>BK87</f>
        <v>0</v>
      </c>
    </row>
    <row r="87" spans="2:63" s="10" customFormat="1" ht="37.35" customHeight="1">
      <c r="B87" s="176"/>
      <c r="C87" s="177"/>
      <c r="D87" s="178" t="s">
        <v>75</v>
      </c>
      <c r="E87" s="179" t="s">
        <v>157</v>
      </c>
      <c r="F87" s="179" t="s">
        <v>158</v>
      </c>
      <c r="G87" s="177"/>
      <c r="H87" s="177"/>
      <c r="I87" s="180"/>
      <c r="J87" s="181">
        <f>BK87</f>
        <v>0</v>
      </c>
      <c r="K87" s="177"/>
      <c r="L87" s="182"/>
      <c r="M87" s="183"/>
      <c r="N87" s="184"/>
      <c r="O87" s="184"/>
      <c r="P87" s="185">
        <f>P88+P290+P325+P329+P334+P433+P455+P564+P603</f>
        <v>0</v>
      </c>
      <c r="Q87" s="184"/>
      <c r="R87" s="185">
        <f>R88+R290+R325+R329+R334+R433+R455+R564+R603</f>
        <v>8095.367325779999</v>
      </c>
      <c r="S87" s="184"/>
      <c r="T87" s="186">
        <f>T88+T290+T325+T329+T334+T433+T455+T564+T603</f>
        <v>5759.1149</v>
      </c>
      <c r="AR87" s="187" t="s">
        <v>84</v>
      </c>
      <c r="AT87" s="188" t="s">
        <v>75</v>
      </c>
      <c r="AU87" s="188" t="s">
        <v>76</v>
      </c>
      <c r="AY87" s="187" t="s">
        <v>159</v>
      </c>
      <c r="BK87" s="189">
        <f>BK88+BK290+BK325+BK329+BK334+BK433+BK455+BK564+BK603</f>
        <v>0</v>
      </c>
    </row>
    <row r="88" spans="2:63" s="10" customFormat="1" ht="19.9" customHeight="1">
      <c r="B88" s="176"/>
      <c r="C88" s="177"/>
      <c r="D88" s="190" t="s">
        <v>75</v>
      </c>
      <c r="E88" s="191" t="s">
        <v>84</v>
      </c>
      <c r="F88" s="191" t="s">
        <v>160</v>
      </c>
      <c r="G88" s="177"/>
      <c r="H88" s="177"/>
      <c r="I88" s="180"/>
      <c r="J88" s="192">
        <f>BK88</f>
        <v>0</v>
      </c>
      <c r="K88" s="177"/>
      <c r="L88" s="182"/>
      <c r="M88" s="183"/>
      <c r="N88" s="184"/>
      <c r="O88" s="184"/>
      <c r="P88" s="185">
        <f>SUM(P89:P289)</f>
        <v>0</v>
      </c>
      <c r="Q88" s="184"/>
      <c r="R88" s="185">
        <f>SUM(R89:R289)</f>
        <v>3848.8857000000003</v>
      </c>
      <c r="S88" s="184"/>
      <c r="T88" s="186">
        <f>SUM(T89:T289)</f>
        <v>5745.5484</v>
      </c>
      <c r="AR88" s="187" t="s">
        <v>84</v>
      </c>
      <c r="AT88" s="188" t="s">
        <v>75</v>
      </c>
      <c r="AU88" s="188" t="s">
        <v>84</v>
      </c>
      <c r="AY88" s="187" t="s">
        <v>159</v>
      </c>
      <c r="BK88" s="189">
        <f>SUM(BK89:BK289)</f>
        <v>0</v>
      </c>
    </row>
    <row r="89" spans="2:65" s="1" customFormat="1" ht="57" customHeight="1">
      <c r="B89" s="41"/>
      <c r="C89" s="193" t="s">
        <v>84</v>
      </c>
      <c r="D89" s="193" t="s">
        <v>161</v>
      </c>
      <c r="E89" s="194" t="s">
        <v>162</v>
      </c>
      <c r="F89" s="195" t="s">
        <v>163</v>
      </c>
      <c r="G89" s="196" t="s">
        <v>164</v>
      </c>
      <c r="H89" s="197">
        <v>57.78</v>
      </c>
      <c r="I89" s="198"/>
      <c r="J89" s="199">
        <f>ROUND(I89*H89,2)</f>
        <v>0</v>
      </c>
      <c r="K89" s="195" t="s">
        <v>165</v>
      </c>
      <c r="L89" s="61"/>
      <c r="M89" s="200" t="s">
        <v>21</v>
      </c>
      <c r="N89" s="201" t="s">
        <v>47</v>
      </c>
      <c r="O89" s="42"/>
      <c r="P89" s="202">
        <f>O89*H89</f>
        <v>0</v>
      </c>
      <c r="Q89" s="202">
        <v>0</v>
      </c>
      <c r="R89" s="202">
        <f>Q89*H89</f>
        <v>0</v>
      </c>
      <c r="S89" s="202">
        <v>0.295</v>
      </c>
      <c r="T89" s="203">
        <f>S89*H89</f>
        <v>17.045099999999998</v>
      </c>
      <c r="AR89" s="24" t="s">
        <v>166</v>
      </c>
      <c r="AT89" s="24" t="s">
        <v>161</v>
      </c>
      <c r="AU89" s="24" t="s">
        <v>87</v>
      </c>
      <c r="AY89" s="24" t="s">
        <v>159</v>
      </c>
      <c r="BE89" s="204">
        <f>IF(N89="základní",J89,0)</f>
        <v>0</v>
      </c>
      <c r="BF89" s="204">
        <f>IF(N89="snížená",J89,0)</f>
        <v>0</v>
      </c>
      <c r="BG89" s="204">
        <f>IF(N89="zákl. přenesená",J89,0)</f>
        <v>0</v>
      </c>
      <c r="BH89" s="204">
        <f>IF(N89="sníž. přenesená",J89,0)</f>
        <v>0</v>
      </c>
      <c r="BI89" s="204">
        <f>IF(N89="nulová",J89,0)</f>
        <v>0</v>
      </c>
      <c r="BJ89" s="24" t="s">
        <v>84</v>
      </c>
      <c r="BK89" s="204">
        <f>ROUND(I89*H89,2)</f>
        <v>0</v>
      </c>
      <c r="BL89" s="24" t="s">
        <v>166</v>
      </c>
      <c r="BM89" s="24" t="s">
        <v>167</v>
      </c>
    </row>
    <row r="90" spans="2:47" s="1" customFormat="1" ht="189">
      <c r="B90" s="41"/>
      <c r="C90" s="63"/>
      <c r="D90" s="205" t="s">
        <v>168</v>
      </c>
      <c r="E90" s="63"/>
      <c r="F90" s="206" t="s">
        <v>169</v>
      </c>
      <c r="G90" s="63"/>
      <c r="H90" s="63"/>
      <c r="I90" s="163"/>
      <c r="J90" s="63"/>
      <c r="K90" s="63"/>
      <c r="L90" s="61"/>
      <c r="M90" s="207"/>
      <c r="N90" s="42"/>
      <c r="O90" s="42"/>
      <c r="P90" s="42"/>
      <c r="Q90" s="42"/>
      <c r="R90" s="42"/>
      <c r="S90" s="42"/>
      <c r="T90" s="78"/>
      <c r="AT90" s="24" t="s">
        <v>168</v>
      </c>
      <c r="AU90" s="24" t="s">
        <v>87</v>
      </c>
    </row>
    <row r="91" spans="2:51" s="11" customFormat="1" ht="13.5">
      <c r="B91" s="208"/>
      <c r="C91" s="209"/>
      <c r="D91" s="205" t="s">
        <v>170</v>
      </c>
      <c r="E91" s="210" t="s">
        <v>21</v>
      </c>
      <c r="F91" s="211" t="s">
        <v>171</v>
      </c>
      <c r="G91" s="209"/>
      <c r="H91" s="212" t="s">
        <v>21</v>
      </c>
      <c r="I91" s="213"/>
      <c r="J91" s="209"/>
      <c r="K91" s="209"/>
      <c r="L91" s="214"/>
      <c r="M91" s="215"/>
      <c r="N91" s="216"/>
      <c r="O91" s="216"/>
      <c r="P91" s="216"/>
      <c r="Q91" s="216"/>
      <c r="R91" s="216"/>
      <c r="S91" s="216"/>
      <c r="T91" s="217"/>
      <c r="AT91" s="218" t="s">
        <v>170</v>
      </c>
      <c r="AU91" s="218" t="s">
        <v>87</v>
      </c>
      <c r="AV91" s="11" t="s">
        <v>84</v>
      </c>
      <c r="AW91" s="11" t="s">
        <v>39</v>
      </c>
      <c r="AX91" s="11" t="s">
        <v>76</v>
      </c>
      <c r="AY91" s="218" t="s">
        <v>159</v>
      </c>
    </row>
    <row r="92" spans="2:51" s="11" customFormat="1" ht="13.5">
      <c r="B92" s="208"/>
      <c r="C92" s="209"/>
      <c r="D92" s="205" t="s">
        <v>170</v>
      </c>
      <c r="E92" s="210" t="s">
        <v>21</v>
      </c>
      <c r="F92" s="211" t="s">
        <v>172</v>
      </c>
      <c r="G92" s="209"/>
      <c r="H92" s="212" t="s">
        <v>21</v>
      </c>
      <c r="I92" s="213"/>
      <c r="J92" s="209"/>
      <c r="K92" s="209"/>
      <c r="L92" s="214"/>
      <c r="M92" s="215"/>
      <c r="N92" s="216"/>
      <c r="O92" s="216"/>
      <c r="P92" s="216"/>
      <c r="Q92" s="216"/>
      <c r="R92" s="216"/>
      <c r="S92" s="216"/>
      <c r="T92" s="217"/>
      <c r="AT92" s="218" t="s">
        <v>170</v>
      </c>
      <c r="AU92" s="218" t="s">
        <v>87</v>
      </c>
      <c r="AV92" s="11" t="s">
        <v>84</v>
      </c>
      <c r="AW92" s="11" t="s">
        <v>39</v>
      </c>
      <c r="AX92" s="11" t="s">
        <v>76</v>
      </c>
      <c r="AY92" s="218" t="s">
        <v>159</v>
      </c>
    </row>
    <row r="93" spans="2:51" s="12" customFormat="1" ht="13.5">
      <c r="B93" s="219"/>
      <c r="C93" s="220"/>
      <c r="D93" s="205" t="s">
        <v>170</v>
      </c>
      <c r="E93" s="221" t="s">
        <v>21</v>
      </c>
      <c r="F93" s="222" t="s">
        <v>173</v>
      </c>
      <c r="G93" s="220"/>
      <c r="H93" s="223">
        <v>47</v>
      </c>
      <c r="I93" s="224"/>
      <c r="J93" s="220"/>
      <c r="K93" s="220"/>
      <c r="L93" s="225"/>
      <c r="M93" s="226"/>
      <c r="N93" s="227"/>
      <c r="O93" s="227"/>
      <c r="P93" s="227"/>
      <c r="Q93" s="227"/>
      <c r="R93" s="227"/>
      <c r="S93" s="227"/>
      <c r="T93" s="228"/>
      <c r="AT93" s="229" t="s">
        <v>170</v>
      </c>
      <c r="AU93" s="229" t="s">
        <v>87</v>
      </c>
      <c r="AV93" s="12" t="s">
        <v>87</v>
      </c>
      <c r="AW93" s="12" t="s">
        <v>39</v>
      </c>
      <c r="AX93" s="12" t="s">
        <v>76</v>
      </c>
      <c r="AY93" s="229" t="s">
        <v>159</v>
      </c>
    </row>
    <row r="94" spans="2:51" s="12" customFormat="1" ht="13.5">
      <c r="B94" s="219"/>
      <c r="C94" s="220"/>
      <c r="D94" s="205" t="s">
        <v>170</v>
      </c>
      <c r="E94" s="221" t="s">
        <v>21</v>
      </c>
      <c r="F94" s="222" t="s">
        <v>174</v>
      </c>
      <c r="G94" s="220"/>
      <c r="H94" s="223">
        <v>10.78</v>
      </c>
      <c r="I94" s="224"/>
      <c r="J94" s="220"/>
      <c r="K94" s="220"/>
      <c r="L94" s="225"/>
      <c r="M94" s="226"/>
      <c r="N94" s="227"/>
      <c r="O94" s="227"/>
      <c r="P94" s="227"/>
      <c r="Q94" s="227"/>
      <c r="R94" s="227"/>
      <c r="S94" s="227"/>
      <c r="T94" s="228"/>
      <c r="AT94" s="229" t="s">
        <v>170</v>
      </c>
      <c r="AU94" s="229" t="s">
        <v>87</v>
      </c>
      <c r="AV94" s="12" t="s">
        <v>87</v>
      </c>
      <c r="AW94" s="12" t="s">
        <v>39</v>
      </c>
      <c r="AX94" s="12" t="s">
        <v>76</v>
      </c>
      <c r="AY94" s="229" t="s">
        <v>159</v>
      </c>
    </row>
    <row r="95" spans="2:51" s="13" customFormat="1" ht="13.5">
      <c r="B95" s="230"/>
      <c r="C95" s="231"/>
      <c r="D95" s="232" t="s">
        <v>170</v>
      </c>
      <c r="E95" s="233" t="s">
        <v>21</v>
      </c>
      <c r="F95" s="234" t="s">
        <v>175</v>
      </c>
      <c r="G95" s="231"/>
      <c r="H95" s="235">
        <v>57.78</v>
      </c>
      <c r="I95" s="236"/>
      <c r="J95" s="231"/>
      <c r="K95" s="231"/>
      <c r="L95" s="237"/>
      <c r="M95" s="238"/>
      <c r="N95" s="239"/>
      <c r="O95" s="239"/>
      <c r="P95" s="239"/>
      <c r="Q95" s="239"/>
      <c r="R95" s="239"/>
      <c r="S95" s="239"/>
      <c r="T95" s="240"/>
      <c r="AT95" s="241" t="s">
        <v>170</v>
      </c>
      <c r="AU95" s="241" t="s">
        <v>87</v>
      </c>
      <c r="AV95" s="13" t="s">
        <v>166</v>
      </c>
      <c r="AW95" s="13" t="s">
        <v>39</v>
      </c>
      <c r="AX95" s="13" t="s">
        <v>84</v>
      </c>
      <c r="AY95" s="241" t="s">
        <v>159</v>
      </c>
    </row>
    <row r="96" spans="2:65" s="1" customFormat="1" ht="57" customHeight="1">
      <c r="B96" s="41"/>
      <c r="C96" s="193" t="s">
        <v>87</v>
      </c>
      <c r="D96" s="193" t="s">
        <v>161</v>
      </c>
      <c r="E96" s="194" t="s">
        <v>176</v>
      </c>
      <c r="F96" s="195" t="s">
        <v>177</v>
      </c>
      <c r="G96" s="196" t="s">
        <v>164</v>
      </c>
      <c r="H96" s="197">
        <v>3986.7</v>
      </c>
      <c r="I96" s="198"/>
      <c r="J96" s="199">
        <f>ROUND(I96*H96,2)</f>
        <v>0</v>
      </c>
      <c r="K96" s="195" t="s">
        <v>165</v>
      </c>
      <c r="L96" s="61"/>
      <c r="M96" s="200" t="s">
        <v>21</v>
      </c>
      <c r="N96" s="201" t="s">
        <v>47</v>
      </c>
      <c r="O96" s="42"/>
      <c r="P96" s="202">
        <f>O96*H96</f>
        <v>0</v>
      </c>
      <c r="Q96" s="202">
        <v>0</v>
      </c>
      <c r="R96" s="202">
        <f>Q96*H96</f>
        <v>0</v>
      </c>
      <c r="S96" s="202">
        <v>0.417</v>
      </c>
      <c r="T96" s="203">
        <f>S96*H96</f>
        <v>1662.4538999999997</v>
      </c>
      <c r="AR96" s="24" t="s">
        <v>166</v>
      </c>
      <c r="AT96" s="24" t="s">
        <v>161</v>
      </c>
      <c r="AU96" s="24" t="s">
        <v>87</v>
      </c>
      <c r="AY96" s="24" t="s">
        <v>159</v>
      </c>
      <c r="BE96" s="204">
        <f>IF(N96="základní",J96,0)</f>
        <v>0</v>
      </c>
      <c r="BF96" s="204">
        <f>IF(N96="snížená",J96,0)</f>
        <v>0</v>
      </c>
      <c r="BG96" s="204">
        <f>IF(N96="zákl. přenesená",J96,0)</f>
        <v>0</v>
      </c>
      <c r="BH96" s="204">
        <f>IF(N96="sníž. přenesená",J96,0)</f>
        <v>0</v>
      </c>
      <c r="BI96" s="204">
        <f>IF(N96="nulová",J96,0)</f>
        <v>0</v>
      </c>
      <c r="BJ96" s="24" t="s">
        <v>84</v>
      </c>
      <c r="BK96" s="204">
        <f>ROUND(I96*H96,2)</f>
        <v>0</v>
      </c>
      <c r="BL96" s="24" t="s">
        <v>166</v>
      </c>
      <c r="BM96" s="24" t="s">
        <v>178</v>
      </c>
    </row>
    <row r="97" spans="2:47" s="1" customFormat="1" ht="189">
      <c r="B97" s="41"/>
      <c r="C97" s="63"/>
      <c r="D97" s="205" t="s">
        <v>168</v>
      </c>
      <c r="E97" s="63"/>
      <c r="F97" s="206" t="s">
        <v>169</v>
      </c>
      <c r="G97" s="63"/>
      <c r="H97" s="63"/>
      <c r="I97" s="163"/>
      <c r="J97" s="63"/>
      <c r="K97" s="63"/>
      <c r="L97" s="61"/>
      <c r="M97" s="207"/>
      <c r="N97" s="42"/>
      <c r="O97" s="42"/>
      <c r="P97" s="42"/>
      <c r="Q97" s="42"/>
      <c r="R97" s="42"/>
      <c r="S97" s="42"/>
      <c r="T97" s="78"/>
      <c r="AT97" s="24" t="s">
        <v>168</v>
      </c>
      <c r="AU97" s="24" t="s">
        <v>87</v>
      </c>
    </row>
    <row r="98" spans="2:51" s="11" customFormat="1" ht="13.5">
      <c r="B98" s="208"/>
      <c r="C98" s="209"/>
      <c r="D98" s="205" t="s">
        <v>170</v>
      </c>
      <c r="E98" s="210" t="s">
        <v>21</v>
      </c>
      <c r="F98" s="211" t="s">
        <v>179</v>
      </c>
      <c r="G98" s="209"/>
      <c r="H98" s="212" t="s">
        <v>21</v>
      </c>
      <c r="I98" s="213"/>
      <c r="J98" s="209"/>
      <c r="K98" s="209"/>
      <c r="L98" s="214"/>
      <c r="M98" s="215"/>
      <c r="N98" s="216"/>
      <c r="O98" s="216"/>
      <c r="P98" s="216"/>
      <c r="Q98" s="216"/>
      <c r="R98" s="216"/>
      <c r="S98" s="216"/>
      <c r="T98" s="217"/>
      <c r="AT98" s="218" t="s">
        <v>170</v>
      </c>
      <c r="AU98" s="218" t="s">
        <v>87</v>
      </c>
      <c r="AV98" s="11" t="s">
        <v>84</v>
      </c>
      <c r="AW98" s="11" t="s">
        <v>39</v>
      </c>
      <c r="AX98" s="11" t="s">
        <v>76</v>
      </c>
      <c r="AY98" s="218" t="s">
        <v>159</v>
      </c>
    </row>
    <row r="99" spans="2:51" s="11" customFormat="1" ht="13.5">
      <c r="B99" s="208"/>
      <c r="C99" s="209"/>
      <c r="D99" s="205" t="s">
        <v>170</v>
      </c>
      <c r="E99" s="210" t="s">
        <v>21</v>
      </c>
      <c r="F99" s="211" t="s">
        <v>172</v>
      </c>
      <c r="G99" s="209"/>
      <c r="H99" s="212" t="s">
        <v>21</v>
      </c>
      <c r="I99" s="213"/>
      <c r="J99" s="209"/>
      <c r="K99" s="209"/>
      <c r="L99" s="214"/>
      <c r="M99" s="215"/>
      <c r="N99" s="216"/>
      <c r="O99" s="216"/>
      <c r="P99" s="216"/>
      <c r="Q99" s="216"/>
      <c r="R99" s="216"/>
      <c r="S99" s="216"/>
      <c r="T99" s="217"/>
      <c r="AT99" s="218" t="s">
        <v>170</v>
      </c>
      <c r="AU99" s="218" t="s">
        <v>87</v>
      </c>
      <c r="AV99" s="11" t="s">
        <v>84</v>
      </c>
      <c r="AW99" s="11" t="s">
        <v>39</v>
      </c>
      <c r="AX99" s="11" t="s">
        <v>76</v>
      </c>
      <c r="AY99" s="218" t="s">
        <v>159</v>
      </c>
    </row>
    <row r="100" spans="2:51" s="12" customFormat="1" ht="13.5">
      <c r="B100" s="219"/>
      <c r="C100" s="220"/>
      <c r="D100" s="205" t="s">
        <v>170</v>
      </c>
      <c r="E100" s="221" t="s">
        <v>21</v>
      </c>
      <c r="F100" s="222" t="s">
        <v>180</v>
      </c>
      <c r="G100" s="220"/>
      <c r="H100" s="223">
        <v>3970</v>
      </c>
      <c r="I100" s="224"/>
      <c r="J100" s="220"/>
      <c r="K100" s="220"/>
      <c r="L100" s="225"/>
      <c r="M100" s="226"/>
      <c r="N100" s="227"/>
      <c r="O100" s="227"/>
      <c r="P100" s="227"/>
      <c r="Q100" s="227"/>
      <c r="R100" s="227"/>
      <c r="S100" s="227"/>
      <c r="T100" s="228"/>
      <c r="AT100" s="229" t="s">
        <v>170</v>
      </c>
      <c r="AU100" s="229" t="s">
        <v>87</v>
      </c>
      <c r="AV100" s="12" t="s">
        <v>87</v>
      </c>
      <c r="AW100" s="12" t="s">
        <v>39</v>
      </c>
      <c r="AX100" s="12" t="s">
        <v>76</v>
      </c>
      <c r="AY100" s="229" t="s">
        <v>159</v>
      </c>
    </row>
    <row r="101" spans="2:51" s="12" customFormat="1" ht="13.5">
      <c r="B101" s="219"/>
      <c r="C101" s="220"/>
      <c r="D101" s="205" t="s">
        <v>170</v>
      </c>
      <c r="E101" s="221" t="s">
        <v>21</v>
      </c>
      <c r="F101" s="222" t="s">
        <v>181</v>
      </c>
      <c r="G101" s="220"/>
      <c r="H101" s="223">
        <v>16.7</v>
      </c>
      <c r="I101" s="224"/>
      <c r="J101" s="220"/>
      <c r="K101" s="220"/>
      <c r="L101" s="225"/>
      <c r="M101" s="226"/>
      <c r="N101" s="227"/>
      <c r="O101" s="227"/>
      <c r="P101" s="227"/>
      <c r="Q101" s="227"/>
      <c r="R101" s="227"/>
      <c r="S101" s="227"/>
      <c r="T101" s="228"/>
      <c r="AT101" s="229" t="s">
        <v>170</v>
      </c>
      <c r="AU101" s="229" t="s">
        <v>87</v>
      </c>
      <c r="AV101" s="12" t="s">
        <v>87</v>
      </c>
      <c r="AW101" s="12" t="s">
        <v>39</v>
      </c>
      <c r="AX101" s="12" t="s">
        <v>76</v>
      </c>
      <c r="AY101" s="229" t="s">
        <v>159</v>
      </c>
    </row>
    <row r="102" spans="2:51" s="13" customFormat="1" ht="13.5">
      <c r="B102" s="230"/>
      <c r="C102" s="231"/>
      <c r="D102" s="232" t="s">
        <v>170</v>
      </c>
      <c r="E102" s="233" t="s">
        <v>21</v>
      </c>
      <c r="F102" s="234" t="s">
        <v>175</v>
      </c>
      <c r="G102" s="231"/>
      <c r="H102" s="235">
        <v>3986.7</v>
      </c>
      <c r="I102" s="236"/>
      <c r="J102" s="231"/>
      <c r="K102" s="231"/>
      <c r="L102" s="237"/>
      <c r="M102" s="238"/>
      <c r="N102" s="239"/>
      <c r="O102" s="239"/>
      <c r="P102" s="239"/>
      <c r="Q102" s="239"/>
      <c r="R102" s="239"/>
      <c r="S102" s="239"/>
      <c r="T102" s="240"/>
      <c r="AT102" s="241" t="s">
        <v>170</v>
      </c>
      <c r="AU102" s="241" t="s">
        <v>87</v>
      </c>
      <c r="AV102" s="13" t="s">
        <v>166</v>
      </c>
      <c r="AW102" s="13" t="s">
        <v>39</v>
      </c>
      <c r="AX102" s="13" t="s">
        <v>84</v>
      </c>
      <c r="AY102" s="241" t="s">
        <v>159</v>
      </c>
    </row>
    <row r="103" spans="2:65" s="1" customFormat="1" ht="57" customHeight="1">
      <c r="B103" s="41"/>
      <c r="C103" s="193" t="s">
        <v>182</v>
      </c>
      <c r="D103" s="193" t="s">
        <v>161</v>
      </c>
      <c r="E103" s="194" t="s">
        <v>183</v>
      </c>
      <c r="F103" s="195" t="s">
        <v>184</v>
      </c>
      <c r="G103" s="196" t="s">
        <v>164</v>
      </c>
      <c r="H103" s="197">
        <v>552.75</v>
      </c>
      <c r="I103" s="198"/>
      <c r="J103" s="199">
        <f>ROUND(I103*H103,2)</f>
        <v>0</v>
      </c>
      <c r="K103" s="195" t="s">
        <v>165</v>
      </c>
      <c r="L103" s="61"/>
      <c r="M103" s="200" t="s">
        <v>21</v>
      </c>
      <c r="N103" s="201" t="s">
        <v>47</v>
      </c>
      <c r="O103" s="42"/>
      <c r="P103" s="202">
        <f>O103*H103</f>
        <v>0</v>
      </c>
      <c r="Q103" s="202">
        <v>0</v>
      </c>
      <c r="R103" s="202">
        <f>Q103*H103</f>
        <v>0</v>
      </c>
      <c r="S103" s="202">
        <v>0.32</v>
      </c>
      <c r="T103" s="203">
        <f>S103*H103</f>
        <v>176.88</v>
      </c>
      <c r="AR103" s="24" t="s">
        <v>166</v>
      </c>
      <c r="AT103" s="24" t="s">
        <v>161</v>
      </c>
      <c r="AU103" s="24" t="s">
        <v>87</v>
      </c>
      <c r="AY103" s="24" t="s">
        <v>159</v>
      </c>
      <c r="BE103" s="204">
        <f>IF(N103="základní",J103,0)</f>
        <v>0</v>
      </c>
      <c r="BF103" s="204">
        <f>IF(N103="snížená",J103,0)</f>
        <v>0</v>
      </c>
      <c r="BG103" s="204">
        <f>IF(N103="zákl. přenesená",J103,0)</f>
        <v>0</v>
      </c>
      <c r="BH103" s="204">
        <f>IF(N103="sníž. přenesená",J103,0)</f>
        <v>0</v>
      </c>
      <c r="BI103" s="204">
        <f>IF(N103="nulová",J103,0)</f>
        <v>0</v>
      </c>
      <c r="BJ103" s="24" t="s">
        <v>84</v>
      </c>
      <c r="BK103" s="204">
        <f>ROUND(I103*H103,2)</f>
        <v>0</v>
      </c>
      <c r="BL103" s="24" t="s">
        <v>166</v>
      </c>
      <c r="BM103" s="24" t="s">
        <v>185</v>
      </c>
    </row>
    <row r="104" spans="2:47" s="1" customFormat="1" ht="189">
      <c r="B104" s="41"/>
      <c r="C104" s="63"/>
      <c r="D104" s="205" t="s">
        <v>168</v>
      </c>
      <c r="E104" s="63"/>
      <c r="F104" s="206" t="s">
        <v>169</v>
      </c>
      <c r="G104" s="63"/>
      <c r="H104" s="63"/>
      <c r="I104" s="163"/>
      <c r="J104" s="63"/>
      <c r="K104" s="63"/>
      <c r="L104" s="61"/>
      <c r="M104" s="207"/>
      <c r="N104" s="42"/>
      <c r="O104" s="42"/>
      <c r="P104" s="42"/>
      <c r="Q104" s="42"/>
      <c r="R104" s="42"/>
      <c r="S104" s="42"/>
      <c r="T104" s="78"/>
      <c r="AT104" s="24" t="s">
        <v>168</v>
      </c>
      <c r="AU104" s="24" t="s">
        <v>87</v>
      </c>
    </row>
    <row r="105" spans="2:51" s="11" customFormat="1" ht="13.5">
      <c r="B105" s="208"/>
      <c r="C105" s="209"/>
      <c r="D105" s="205" t="s">
        <v>170</v>
      </c>
      <c r="E105" s="210" t="s">
        <v>21</v>
      </c>
      <c r="F105" s="211" t="s">
        <v>186</v>
      </c>
      <c r="G105" s="209"/>
      <c r="H105" s="212" t="s">
        <v>21</v>
      </c>
      <c r="I105" s="213"/>
      <c r="J105" s="209"/>
      <c r="K105" s="209"/>
      <c r="L105" s="214"/>
      <c r="M105" s="215"/>
      <c r="N105" s="216"/>
      <c r="O105" s="216"/>
      <c r="P105" s="216"/>
      <c r="Q105" s="216"/>
      <c r="R105" s="216"/>
      <c r="S105" s="216"/>
      <c r="T105" s="217"/>
      <c r="AT105" s="218" t="s">
        <v>170</v>
      </c>
      <c r="AU105" s="218" t="s">
        <v>87</v>
      </c>
      <c r="AV105" s="11" t="s">
        <v>84</v>
      </c>
      <c r="AW105" s="11" t="s">
        <v>39</v>
      </c>
      <c r="AX105" s="11" t="s">
        <v>76</v>
      </c>
      <c r="AY105" s="218" t="s">
        <v>159</v>
      </c>
    </row>
    <row r="106" spans="2:51" s="11" customFormat="1" ht="13.5">
      <c r="B106" s="208"/>
      <c r="C106" s="209"/>
      <c r="D106" s="205" t="s">
        <v>170</v>
      </c>
      <c r="E106" s="210" t="s">
        <v>21</v>
      </c>
      <c r="F106" s="211" t="s">
        <v>172</v>
      </c>
      <c r="G106" s="209"/>
      <c r="H106" s="212" t="s">
        <v>21</v>
      </c>
      <c r="I106" s="213"/>
      <c r="J106" s="209"/>
      <c r="K106" s="209"/>
      <c r="L106" s="214"/>
      <c r="M106" s="215"/>
      <c r="N106" s="216"/>
      <c r="O106" s="216"/>
      <c r="P106" s="216"/>
      <c r="Q106" s="216"/>
      <c r="R106" s="216"/>
      <c r="S106" s="216"/>
      <c r="T106" s="217"/>
      <c r="AT106" s="218" t="s">
        <v>170</v>
      </c>
      <c r="AU106" s="218" t="s">
        <v>87</v>
      </c>
      <c r="AV106" s="11" t="s">
        <v>84</v>
      </c>
      <c r="AW106" s="11" t="s">
        <v>39</v>
      </c>
      <c r="AX106" s="11" t="s">
        <v>76</v>
      </c>
      <c r="AY106" s="218" t="s">
        <v>159</v>
      </c>
    </row>
    <row r="107" spans="2:51" s="12" customFormat="1" ht="13.5">
      <c r="B107" s="219"/>
      <c r="C107" s="220"/>
      <c r="D107" s="205" t="s">
        <v>170</v>
      </c>
      <c r="E107" s="221" t="s">
        <v>21</v>
      </c>
      <c r="F107" s="222" t="s">
        <v>187</v>
      </c>
      <c r="G107" s="220"/>
      <c r="H107" s="223">
        <v>103</v>
      </c>
      <c r="I107" s="224"/>
      <c r="J107" s="220"/>
      <c r="K107" s="220"/>
      <c r="L107" s="225"/>
      <c r="M107" s="226"/>
      <c r="N107" s="227"/>
      <c r="O107" s="227"/>
      <c r="P107" s="227"/>
      <c r="Q107" s="227"/>
      <c r="R107" s="227"/>
      <c r="S107" s="227"/>
      <c r="T107" s="228"/>
      <c r="AT107" s="229" t="s">
        <v>170</v>
      </c>
      <c r="AU107" s="229" t="s">
        <v>87</v>
      </c>
      <c r="AV107" s="12" t="s">
        <v>87</v>
      </c>
      <c r="AW107" s="12" t="s">
        <v>39</v>
      </c>
      <c r="AX107" s="12" t="s">
        <v>76</v>
      </c>
      <c r="AY107" s="229" t="s">
        <v>159</v>
      </c>
    </row>
    <row r="108" spans="2:51" s="12" customFormat="1" ht="13.5">
      <c r="B108" s="219"/>
      <c r="C108" s="220"/>
      <c r="D108" s="205" t="s">
        <v>170</v>
      </c>
      <c r="E108" s="221" t="s">
        <v>21</v>
      </c>
      <c r="F108" s="222" t="s">
        <v>188</v>
      </c>
      <c r="G108" s="220"/>
      <c r="H108" s="223">
        <v>430</v>
      </c>
      <c r="I108" s="224"/>
      <c r="J108" s="220"/>
      <c r="K108" s="220"/>
      <c r="L108" s="225"/>
      <c r="M108" s="226"/>
      <c r="N108" s="227"/>
      <c r="O108" s="227"/>
      <c r="P108" s="227"/>
      <c r="Q108" s="227"/>
      <c r="R108" s="227"/>
      <c r="S108" s="227"/>
      <c r="T108" s="228"/>
      <c r="AT108" s="229" t="s">
        <v>170</v>
      </c>
      <c r="AU108" s="229" t="s">
        <v>87</v>
      </c>
      <c r="AV108" s="12" t="s">
        <v>87</v>
      </c>
      <c r="AW108" s="12" t="s">
        <v>39</v>
      </c>
      <c r="AX108" s="12" t="s">
        <v>76</v>
      </c>
      <c r="AY108" s="229" t="s">
        <v>159</v>
      </c>
    </row>
    <row r="109" spans="2:51" s="12" customFormat="1" ht="13.5">
      <c r="B109" s="219"/>
      <c r="C109" s="220"/>
      <c r="D109" s="205" t="s">
        <v>170</v>
      </c>
      <c r="E109" s="221" t="s">
        <v>21</v>
      </c>
      <c r="F109" s="222" t="s">
        <v>189</v>
      </c>
      <c r="G109" s="220"/>
      <c r="H109" s="223">
        <v>12.53</v>
      </c>
      <c r="I109" s="224"/>
      <c r="J109" s="220"/>
      <c r="K109" s="220"/>
      <c r="L109" s="225"/>
      <c r="M109" s="226"/>
      <c r="N109" s="227"/>
      <c r="O109" s="227"/>
      <c r="P109" s="227"/>
      <c r="Q109" s="227"/>
      <c r="R109" s="227"/>
      <c r="S109" s="227"/>
      <c r="T109" s="228"/>
      <c r="AT109" s="229" t="s">
        <v>170</v>
      </c>
      <c r="AU109" s="229" t="s">
        <v>87</v>
      </c>
      <c r="AV109" s="12" t="s">
        <v>87</v>
      </c>
      <c r="AW109" s="12" t="s">
        <v>39</v>
      </c>
      <c r="AX109" s="12" t="s">
        <v>76</v>
      </c>
      <c r="AY109" s="229" t="s">
        <v>159</v>
      </c>
    </row>
    <row r="110" spans="2:51" s="12" customFormat="1" ht="13.5">
      <c r="B110" s="219"/>
      <c r="C110" s="220"/>
      <c r="D110" s="205" t="s">
        <v>170</v>
      </c>
      <c r="E110" s="221" t="s">
        <v>21</v>
      </c>
      <c r="F110" s="222" t="s">
        <v>190</v>
      </c>
      <c r="G110" s="220"/>
      <c r="H110" s="223">
        <v>7.22</v>
      </c>
      <c r="I110" s="224"/>
      <c r="J110" s="220"/>
      <c r="K110" s="220"/>
      <c r="L110" s="225"/>
      <c r="M110" s="226"/>
      <c r="N110" s="227"/>
      <c r="O110" s="227"/>
      <c r="P110" s="227"/>
      <c r="Q110" s="227"/>
      <c r="R110" s="227"/>
      <c r="S110" s="227"/>
      <c r="T110" s="228"/>
      <c r="AT110" s="229" t="s">
        <v>170</v>
      </c>
      <c r="AU110" s="229" t="s">
        <v>87</v>
      </c>
      <c r="AV110" s="12" t="s">
        <v>87</v>
      </c>
      <c r="AW110" s="12" t="s">
        <v>39</v>
      </c>
      <c r="AX110" s="12" t="s">
        <v>76</v>
      </c>
      <c r="AY110" s="229" t="s">
        <v>159</v>
      </c>
    </row>
    <row r="111" spans="2:51" s="13" customFormat="1" ht="13.5">
      <c r="B111" s="230"/>
      <c r="C111" s="231"/>
      <c r="D111" s="232" t="s">
        <v>170</v>
      </c>
      <c r="E111" s="233" t="s">
        <v>21</v>
      </c>
      <c r="F111" s="234" t="s">
        <v>175</v>
      </c>
      <c r="G111" s="231"/>
      <c r="H111" s="235">
        <v>552.75</v>
      </c>
      <c r="I111" s="236"/>
      <c r="J111" s="231"/>
      <c r="K111" s="231"/>
      <c r="L111" s="237"/>
      <c r="M111" s="238"/>
      <c r="N111" s="239"/>
      <c r="O111" s="239"/>
      <c r="P111" s="239"/>
      <c r="Q111" s="239"/>
      <c r="R111" s="239"/>
      <c r="S111" s="239"/>
      <c r="T111" s="240"/>
      <c r="AT111" s="241" t="s">
        <v>170</v>
      </c>
      <c r="AU111" s="241" t="s">
        <v>87</v>
      </c>
      <c r="AV111" s="13" t="s">
        <v>166</v>
      </c>
      <c r="AW111" s="13" t="s">
        <v>39</v>
      </c>
      <c r="AX111" s="13" t="s">
        <v>84</v>
      </c>
      <c r="AY111" s="241" t="s">
        <v>159</v>
      </c>
    </row>
    <row r="112" spans="2:65" s="1" customFormat="1" ht="44.25" customHeight="1">
      <c r="B112" s="41"/>
      <c r="C112" s="193" t="s">
        <v>166</v>
      </c>
      <c r="D112" s="193" t="s">
        <v>161</v>
      </c>
      <c r="E112" s="194" t="s">
        <v>191</v>
      </c>
      <c r="F112" s="195" t="s">
        <v>192</v>
      </c>
      <c r="G112" s="196" t="s">
        <v>164</v>
      </c>
      <c r="H112" s="197">
        <v>41</v>
      </c>
      <c r="I112" s="198"/>
      <c r="J112" s="199">
        <f>ROUND(I112*H112,2)</f>
        <v>0</v>
      </c>
      <c r="K112" s="195" t="s">
        <v>165</v>
      </c>
      <c r="L112" s="61"/>
      <c r="M112" s="200" t="s">
        <v>21</v>
      </c>
      <c r="N112" s="201" t="s">
        <v>47</v>
      </c>
      <c r="O112" s="42"/>
      <c r="P112" s="202">
        <f>O112*H112</f>
        <v>0</v>
      </c>
      <c r="Q112" s="202">
        <v>0</v>
      </c>
      <c r="R112" s="202">
        <f>Q112*H112</f>
        <v>0</v>
      </c>
      <c r="S112" s="202">
        <v>0.18</v>
      </c>
      <c r="T112" s="203">
        <f>S112*H112</f>
        <v>7.38</v>
      </c>
      <c r="AR112" s="24" t="s">
        <v>166</v>
      </c>
      <c r="AT112" s="24" t="s">
        <v>161</v>
      </c>
      <c r="AU112" s="24" t="s">
        <v>87</v>
      </c>
      <c r="AY112" s="24" t="s">
        <v>159</v>
      </c>
      <c r="BE112" s="204">
        <f>IF(N112="základní",J112,0)</f>
        <v>0</v>
      </c>
      <c r="BF112" s="204">
        <f>IF(N112="snížená",J112,0)</f>
        <v>0</v>
      </c>
      <c r="BG112" s="204">
        <f>IF(N112="zákl. přenesená",J112,0)</f>
        <v>0</v>
      </c>
      <c r="BH112" s="204">
        <f>IF(N112="sníž. přenesená",J112,0)</f>
        <v>0</v>
      </c>
      <c r="BI112" s="204">
        <f>IF(N112="nulová",J112,0)</f>
        <v>0</v>
      </c>
      <c r="BJ112" s="24" t="s">
        <v>84</v>
      </c>
      <c r="BK112" s="204">
        <f>ROUND(I112*H112,2)</f>
        <v>0</v>
      </c>
      <c r="BL112" s="24" t="s">
        <v>166</v>
      </c>
      <c r="BM112" s="24" t="s">
        <v>193</v>
      </c>
    </row>
    <row r="113" spans="2:47" s="1" customFormat="1" ht="256.5">
      <c r="B113" s="41"/>
      <c r="C113" s="63"/>
      <c r="D113" s="205" t="s">
        <v>168</v>
      </c>
      <c r="E113" s="63"/>
      <c r="F113" s="206" t="s">
        <v>194</v>
      </c>
      <c r="G113" s="63"/>
      <c r="H113" s="63"/>
      <c r="I113" s="163"/>
      <c r="J113" s="63"/>
      <c r="K113" s="63"/>
      <c r="L113" s="61"/>
      <c r="M113" s="207"/>
      <c r="N113" s="42"/>
      <c r="O113" s="42"/>
      <c r="P113" s="42"/>
      <c r="Q113" s="42"/>
      <c r="R113" s="42"/>
      <c r="S113" s="42"/>
      <c r="T113" s="78"/>
      <c r="AT113" s="24" t="s">
        <v>168</v>
      </c>
      <c r="AU113" s="24" t="s">
        <v>87</v>
      </c>
    </row>
    <row r="114" spans="2:51" s="12" customFormat="1" ht="13.5">
      <c r="B114" s="219"/>
      <c r="C114" s="220"/>
      <c r="D114" s="232" t="s">
        <v>170</v>
      </c>
      <c r="E114" s="242" t="s">
        <v>21</v>
      </c>
      <c r="F114" s="243" t="s">
        <v>195</v>
      </c>
      <c r="G114" s="220"/>
      <c r="H114" s="244">
        <v>41</v>
      </c>
      <c r="I114" s="224"/>
      <c r="J114" s="220"/>
      <c r="K114" s="220"/>
      <c r="L114" s="225"/>
      <c r="M114" s="226"/>
      <c r="N114" s="227"/>
      <c r="O114" s="227"/>
      <c r="P114" s="227"/>
      <c r="Q114" s="227"/>
      <c r="R114" s="227"/>
      <c r="S114" s="227"/>
      <c r="T114" s="228"/>
      <c r="AT114" s="229" t="s">
        <v>170</v>
      </c>
      <c r="AU114" s="229" t="s">
        <v>87</v>
      </c>
      <c r="AV114" s="12" t="s">
        <v>87</v>
      </c>
      <c r="AW114" s="12" t="s">
        <v>39</v>
      </c>
      <c r="AX114" s="12" t="s">
        <v>84</v>
      </c>
      <c r="AY114" s="229" t="s">
        <v>159</v>
      </c>
    </row>
    <row r="115" spans="2:65" s="1" customFormat="1" ht="44.25" customHeight="1">
      <c r="B115" s="41"/>
      <c r="C115" s="193" t="s">
        <v>196</v>
      </c>
      <c r="D115" s="193" t="s">
        <v>161</v>
      </c>
      <c r="E115" s="194" t="s">
        <v>197</v>
      </c>
      <c r="F115" s="195" t="s">
        <v>198</v>
      </c>
      <c r="G115" s="196" t="s">
        <v>164</v>
      </c>
      <c r="H115" s="197">
        <v>150</v>
      </c>
      <c r="I115" s="198"/>
      <c r="J115" s="199">
        <f>ROUND(I115*H115,2)</f>
        <v>0</v>
      </c>
      <c r="K115" s="195" t="s">
        <v>165</v>
      </c>
      <c r="L115" s="61"/>
      <c r="M115" s="200" t="s">
        <v>21</v>
      </c>
      <c r="N115" s="201" t="s">
        <v>47</v>
      </c>
      <c r="O115" s="42"/>
      <c r="P115" s="202">
        <f>O115*H115</f>
        <v>0</v>
      </c>
      <c r="Q115" s="202">
        <v>0</v>
      </c>
      <c r="R115" s="202">
        <f>Q115*H115</f>
        <v>0</v>
      </c>
      <c r="S115" s="202">
        <v>0.17</v>
      </c>
      <c r="T115" s="203">
        <f>S115*H115</f>
        <v>25.500000000000004</v>
      </c>
      <c r="AR115" s="24" t="s">
        <v>166</v>
      </c>
      <c r="AT115" s="24" t="s">
        <v>161</v>
      </c>
      <c r="AU115" s="24" t="s">
        <v>87</v>
      </c>
      <c r="AY115" s="24" t="s">
        <v>159</v>
      </c>
      <c r="BE115" s="204">
        <f>IF(N115="základní",J115,0)</f>
        <v>0</v>
      </c>
      <c r="BF115" s="204">
        <f>IF(N115="snížená",J115,0)</f>
        <v>0</v>
      </c>
      <c r="BG115" s="204">
        <f>IF(N115="zákl. přenesená",J115,0)</f>
        <v>0</v>
      </c>
      <c r="BH115" s="204">
        <f>IF(N115="sníž. přenesená",J115,0)</f>
        <v>0</v>
      </c>
      <c r="BI115" s="204">
        <f>IF(N115="nulová",J115,0)</f>
        <v>0</v>
      </c>
      <c r="BJ115" s="24" t="s">
        <v>84</v>
      </c>
      <c r="BK115" s="204">
        <f>ROUND(I115*H115,2)</f>
        <v>0</v>
      </c>
      <c r="BL115" s="24" t="s">
        <v>166</v>
      </c>
      <c r="BM115" s="24" t="s">
        <v>199</v>
      </c>
    </row>
    <row r="116" spans="2:47" s="1" customFormat="1" ht="256.5">
      <c r="B116" s="41"/>
      <c r="C116" s="63"/>
      <c r="D116" s="205" t="s">
        <v>168</v>
      </c>
      <c r="E116" s="63"/>
      <c r="F116" s="206" t="s">
        <v>194</v>
      </c>
      <c r="G116" s="63"/>
      <c r="H116" s="63"/>
      <c r="I116" s="163"/>
      <c r="J116" s="63"/>
      <c r="K116" s="63"/>
      <c r="L116" s="61"/>
      <c r="M116" s="207"/>
      <c r="N116" s="42"/>
      <c r="O116" s="42"/>
      <c r="P116" s="42"/>
      <c r="Q116" s="42"/>
      <c r="R116" s="42"/>
      <c r="S116" s="42"/>
      <c r="T116" s="78"/>
      <c r="AT116" s="24" t="s">
        <v>168</v>
      </c>
      <c r="AU116" s="24" t="s">
        <v>87</v>
      </c>
    </row>
    <row r="117" spans="2:51" s="11" customFormat="1" ht="13.5">
      <c r="B117" s="208"/>
      <c r="C117" s="209"/>
      <c r="D117" s="205" t="s">
        <v>170</v>
      </c>
      <c r="E117" s="210" t="s">
        <v>21</v>
      </c>
      <c r="F117" s="211" t="s">
        <v>200</v>
      </c>
      <c r="G117" s="209"/>
      <c r="H117" s="212" t="s">
        <v>21</v>
      </c>
      <c r="I117" s="213"/>
      <c r="J117" s="209"/>
      <c r="K117" s="209"/>
      <c r="L117" s="214"/>
      <c r="M117" s="215"/>
      <c r="N117" s="216"/>
      <c r="O117" s="216"/>
      <c r="P117" s="216"/>
      <c r="Q117" s="216"/>
      <c r="R117" s="216"/>
      <c r="S117" s="216"/>
      <c r="T117" s="217"/>
      <c r="AT117" s="218" t="s">
        <v>170</v>
      </c>
      <c r="AU117" s="218" t="s">
        <v>87</v>
      </c>
      <c r="AV117" s="11" t="s">
        <v>84</v>
      </c>
      <c r="AW117" s="11" t="s">
        <v>39</v>
      </c>
      <c r="AX117" s="11" t="s">
        <v>76</v>
      </c>
      <c r="AY117" s="218" t="s">
        <v>159</v>
      </c>
    </row>
    <row r="118" spans="2:51" s="12" customFormat="1" ht="13.5">
      <c r="B118" s="219"/>
      <c r="C118" s="220"/>
      <c r="D118" s="232" t="s">
        <v>170</v>
      </c>
      <c r="E118" s="242" t="s">
        <v>21</v>
      </c>
      <c r="F118" s="243" t="s">
        <v>201</v>
      </c>
      <c r="G118" s="220"/>
      <c r="H118" s="244">
        <v>150</v>
      </c>
      <c r="I118" s="224"/>
      <c r="J118" s="220"/>
      <c r="K118" s="220"/>
      <c r="L118" s="225"/>
      <c r="M118" s="226"/>
      <c r="N118" s="227"/>
      <c r="O118" s="227"/>
      <c r="P118" s="227"/>
      <c r="Q118" s="227"/>
      <c r="R118" s="227"/>
      <c r="S118" s="227"/>
      <c r="T118" s="228"/>
      <c r="AT118" s="229" t="s">
        <v>170</v>
      </c>
      <c r="AU118" s="229" t="s">
        <v>87</v>
      </c>
      <c r="AV118" s="12" t="s">
        <v>87</v>
      </c>
      <c r="AW118" s="12" t="s">
        <v>39</v>
      </c>
      <c r="AX118" s="12" t="s">
        <v>84</v>
      </c>
      <c r="AY118" s="229" t="s">
        <v>159</v>
      </c>
    </row>
    <row r="119" spans="2:65" s="1" customFormat="1" ht="44.25" customHeight="1">
      <c r="B119" s="41"/>
      <c r="C119" s="193" t="s">
        <v>202</v>
      </c>
      <c r="D119" s="193" t="s">
        <v>161</v>
      </c>
      <c r="E119" s="194" t="s">
        <v>203</v>
      </c>
      <c r="F119" s="195" t="s">
        <v>204</v>
      </c>
      <c r="G119" s="196" t="s">
        <v>164</v>
      </c>
      <c r="H119" s="197">
        <v>65</v>
      </c>
      <c r="I119" s="198"/>
      <c r="J119" s="199">
        <f>ROUND(I119*H119,2)</f>
        <v>0</v>
      </c>
      <c r="K119" s="195" t="s">
        <v>165</v>
      </c>
      <c r="L119" s="61"/>
      <c r="M119" s="200" t="s">
        <v>21</v>
      </c>
      <c r="N119" s="201" t="s">
        <v>47</v>
      </c>
      <c r="O119" s="42"/>
      <c r="P119" s="202">
        <f>O119*H119</f>
        <v>0</v>
      </c>
      <c r="Q119" s="202">
        <v>0</v>
      </c>
      <c r="R119" s="202">
        <f>Q119*H119</f>
        <v>0</v>
      </c>
      <c r="S119" s="202">
        <v>0.44</v>
      </c>
      <c r="T119" s="203">
        <f>S119*H119</f>
        <v>28.6</v>
      </c>
      <c r="AR119" s="24" t="s">
        <v>166</v>
      </c>
      <c r="AT119" s="24" t="s">
        <v>161</v>
      </c>
      <c r="AU119" s="24" t="s">
        <v>87</v>
      </c>
      <c r="AY119" s="24" t="s">
        <v>159</v>
      </c>
      <c r="BE119" s="204">
        <f>IF(N119="základní",J119,0)</f>
        <v>0</v>
      </c>
      <c r="BF119" s="204">
        <f>IF(N119="snížená",J119,0)</f>
        <v>0</v>
      </c>
      <c r="BG119" s="204">
        <f>IF(N119="zákl. přenesená",J119,0)</f>
        <v>0</v>
      </c>
      <c r="BH119" s="204">
        <f>IF(N119="sníž. přenesená",J119,0)</f>
        <v>0</v>
      </c>
      <c r="BI119" s="204">
        <f>IF(N119="nulová",J119,0)</f>
        <v>0</v>
      </c>
      <c r="BJ119" s="24" t="s">
        <v>84</v>
      </c>
      <c r="BK119" s="204">
        <f>ROUND(I119*H119,2)</f>
        <v>0</v>
      </c>
      <c r="BL119" s="24" t="s">
        <v>166</v>
      </c>
      <c r="BM119" s="24" t="s">
        <v>205</v>
      </c>
    </row>
    <row r="120" spans="2:47" s="1" customFormat="1" ht="256.5">
      <c r="B120" s="41"/>
      <c r="C120" s="63"/>
      <c r="D120" s="205" t="s">
        <v>168</v>
      </c>
      <c r="E120" s="63"/>
      <c r="F120" s="206" t="s">
        <v>194</v>
      </c>
      <c r="G120" s="63"/>
      <c r="H120" s="63"/>
      <c r="I120" s="163"/>
      <c r="J120" s="63"/>
      <c r="K120" s="63"/>
      <c r="L120" s="61"/>
      <c r="M120" s="207"/>
      <c r="N120" s="42"/>
      <c r="O120" s="42"/>
      <c r="P120" s="42"/>
      <c r="Q120" s="42"/>
      <c r="R120" s="42"/>
      <c r="S120" s="42"/>
      <c r="T120" s="78"/>
      <c r="AT120" s="24" t="s">
        <v>168</v>
      </c>
      <c r="AU120" s="24" t="s">
        <v>87</v>
      </c>
    </row>
    <row r="121" spans="2:51" s="11" customFormat="1" ht="13.5">
      <c r="B121" s="208"/>
      <c r="C121" s="209"/>
      <c r="D121" s="205" t="s">
        <v>170</v>
      </c>
      <c r="E121" s="210" t="s">
        <v>21</v>
      </c>
      <c r="F121" s="211" t="s">
        <v>206</v>
      </c>
      <c r="G121" s="209"/>
      <c r="H121" s="212" t="s">
        <v>21</v>
      </c>
      <c r="I121" s="213"/>
      <c r="J121" s="209"/>
      <c r="K121" s="209"/>
      <c r="L121" s="214"/>
      <c r="M121" s="215"/>
      <c r="N121" s="216"/>
      <c r="O121" s="216"/>
      <c r="P121" s="216"/>
      <c r="Q121" s="216"/>
      <c r="R121" s="216"/>
      <c r="S121" s="216"/>
      <c r="T121" s="217"/>
      <c r="AT121" s="218" t="s">
        <v>170</v>
      </c>
      <c r="AU121" s="218" t="s">
        <v>87</v>
      </c>
      <c r="AV121" s="11" t="s">
        <v>84</v>
      </c>
      <c r="AW121" s="11" t="s">
        <v>39</v>
      </c>
      <c r="AX121" s="11" t="s">
        <v>76</v>
      </c>
      <c r="AY121" s="218" t="s">
        <v>159</v>
      </c>
    </row>
    <row r="122" spans="2:51" s="11" customFormat="1" ht="13.5">
      <c r="B122" s="208"/>
      <c r="C122" s="209"/>
      <c r="D122" s="205" t="s">
        <v>170</v>
      </c>
      <c r="E122" s="210" t="s">
        <v>21</v>
      </c>
      <c r="F122" s="211" t="s">
        <v>207</v>
      </c>
      <c r="G122" s="209"/>
      <c r="H122" s="212" t="s">
        <v>21</v>
      </c>
      <c r="I122" s="213"/>
      <c r="J122" s="209"/>
      <c r="K122" s="209"/>
      <c r="L122" s="214"/>
      <c r="M122" s="215"/>
      <c r="N122" s="216"/>
      <c r="O122" s="216"/>
      <c r="P122" s="216"/>
      <c r="Q122" s="216"/>
      <c r="R122" s="216"/>
      <c r="S122" s="216"/>
      <c r="T122" s="217"/>
      <c r="AT122" s="218" t="s">
        <v>170</v>
      </c>
      <c r="AU122" s="218" t="s">
        <v>87</v>
      </c>
      <c r="AV122" s="11" t="s">
        <v>84</v>
      </c>
      <c r="AW122" s="11" t="s">
        <v>39</v>
      </c>
      <c r="AX122" s="11" t="s">
        <v>76</v>
      </c>
      <c r="AY122" s="218" t="s">
        <v>159</v>
      </c>
    </row>
    <row r="123" spans="2:51" s="12" customFormat="1" ht="13.5">
      <c r="B123" s="219"/>
      <c r="C123" s="220"/>
      <c r="D123" s="232" t="s">
        <v>170</v>
      </c>
      <c r="E123" s="242" t="s">
        <v>21</v>
      </c>
      <c r="F123" s="243" t="s">
        <v>208</v>
      </c>
      <c r="G123" s="220"/>
      <c r="H123" s="244">
        <v>65</v>
      </c>
      <c r="I123" s="224"/>
      <c r="J123" s="220"/>
      <c r="K123" s="220"/>
      <c r="L123" s="225"/>
      <c r="M123" s="226"/>
      <c r="N123" s="227"/>
      <c r="O123" s="227"/>
      <c r="P123" s="227"/>
      <c r="Q123" s="227"/>
      <c r="R123" s="227"/>
      <c r="S123" s="227"/>
      <c r="T123" s="228"/>
      <c r="AT123" s="229" t="s">
        <v>170</v>
      </c>
      <c r="AU123" s="229" t="s">
        <v>87</v>
      </c>
      <c r="AV123" s="12" t="s">
        <v>87</v>
      </c>
      <c r="AW123" s="12" t="s">
        <v>39</v>
      </c>
      <c r="AX123" s="12" t="s">
        <v>84</v>
      </c>
      <c r="AY123" s="229" t="s">
        <v>159</v>
      </c>
    </row>
    <row r="124" spans="2:65" s="1" customFormat="1" ht="44.25" customHeight="1">
      <c r="B124" s="41"/>
      <c r="C124" s="193" t="s">
        <v>209</v>
      </c>
      <c r="D124" s="193" t="s">
        <v>161</v>
      </c>
      <c r="E124" s="194" t="s">
        <v>210</v>
      </c>
      <c r="F124" s="195" t="s">
        <v>211</v>
      </c>
      <c r="G124" s="196" t="s">
        <v>164</v>
      </c>
      <c r="H124" s="197">
        <v>57.78</v>
      </c>
      <c r="I124" s="198"/>
      <c r="J124" s="199">
        <f>ROUND(I124*H124,2)</f>
        <v>0</v>
      </c>
      <c r="K124" s="195" t="s">
        <v>165</v>
      </c>
      <c r="L124" s="61"/>
      <c r="M124" s="200" t="s">
        <v>21</v>
      </c>
      <c r="N124" s="201" t="s">
        <v>47</v>
      </c>
      <c r="O124" s="42"/>
      <c r="P124" s="202">
        <f>O124*H124</f>
        <v>0</v>
      </c>
      <c r="Q124" s="202">
        <v>0</v>
      </c>
      <c r="R124" s="202">
        <f>Q124*H124</f>
        <v>0</v>
      </c>
      <c r="S124" s="202">
        <v>0.58</v>
      </c>
      <c r="T124" s="203">
        <f>S124*H124</f>
        <v>33.5124</v>
      </c>
      <c r="AR124" s="24" t="s">
        <v>166</v>
      </c>
      <c r="AT124" s="24" t="s">
        <v>161</v>
      </c>
      <c r="AU124" s="24" t="s">
        <v>87</v>
      </c>
      <c r="AY124" s="24" t="s">
        <v>159</v>
      </c>
      <c r="BE124" s="204">
        <f>IF(N124="základní",J124,0)</f>
        <v>0</v>
      </c>
      <c r="BF124" s="204">
        <f>IF(N124="snížená",J124,0)</f>
        <v>0</v>
      </c>
      <c r="BG124" s="204">
        <f>IF(N124="zákl. přenesená",J124,0)</f>
        <v>0</v>
      </c>
      <c r="BH124" s="204">
        <f>IF(N124="sníž. přenesená",J124,0)</f>
        <v>0</v>
      </c>
      <c r="BI124" s="204">
        <f>IF(N124="nulová",J124,0)</f>
        <v>0</v>
      </c>
      <c r="BJ124" s="24" t="s">
        <v>84</v>
      </c>
      <c r="BK124" s="204">
        <f>ROUND(I124*H124,2)</f>
        <v>0</v>
      </c>
      <c r="BL124" s="24" t="s">
        <v>166</v>
      </c>
      <c r="BM124" s="24" t="s">
        <v>212</v>
      </c>
    </row>
    <row r="125" spans="2:47" s="1" customFormat="1" ht="256.5">
      <c r="B125" s="41"/>
      <c r="C125" s="63"/>
      <c r="D125" s="205" t="s">
        <v>168</v>
      </c>
      <c r="E125" s="63"/>
      <c r="F125" s="206" t="s">
        <v>194</v>
      </c>
      <c r="G125" s="63"/>
      <c r="H125" s="63"/>
      <c r="I125" s="163"/>
      <c r="J125" s="63"/>
      <c r="K125" s="63"/>
      <c r="L125" s="61"/>
      <c r="M125" s="207"/>
      <c r="N125" s="42"/>
      <c r="O125" s="42"/>
      <c r="P125" s="42"/>
      <c r="Q125" s="42"/>
      <c r="R125" s="42"/>
      <c r="S125" s="42"/>
      <c r="T125" s="78"/>
      <c r="AT125" s="24" t="s">
        <v>168</v>
      </c>
      <c r="AU125" s="24" t="s">
        <v>87</v>
      </c>
    </row>
    <row r="126" spans="2:51" s="11" customFormat="1" ht="27">
      <c r="B126" s="208"/>
      <c r="C126" s="209"/>
      <c r="D126" s="205" t="s">
        <v>170</v>
      </c>
      <c r="E126" s="210" t="s">
        <v>21</v>
      </c>
      <c r="F126" s="211" t="s">
        <v>213</v>
      </c>
      <c r="G126" s="209"/>
      <c r="H126" s="212" t="s">
        <v>21</v>
      </c>
      <c r="I126" s="213"/>
      <c r="J126" s="209"/>
      <c r="K126" s="209"/>
      <c r="L126" s="214"/>
      <c r="M126" s="215"/>
      <c r="N126" s="216"/>
      <c r="O126" s="216"/>
      <c r="P126" s="216"/>
      <c r="Q126" s="216"/>
      <c r="R126" s="216"/>
      <c r="S126" s="216"/>
      <c r="T126" s="217"/>
      <c r="AT126" s="218" t="s">
        <v>170</v>
      </c>
      <c r="AU126" s="218" t="s">
        <v>87</v>
      </c>
      <c r="AV126" s="11" t="s">
        <v>84</v>
      </c>
      <c r="AW126" s="11" t="s">
        <v>39</v>
      </c>
      <c r="AX126" s="11" t="s">
        <v>76</v>
      </c>
      <c r="AY126" s="218" t="s">
        <v>159</v>
      </c>
    </row>
    <row r="127" spans="2:51" s="11" customFormat="1" ht="13.5">
      <c r="B127" s="208"/>
      <c r="C127" s="209"/>
      <c r="D127" s="205" t="s">
        <v>170</v>
      </c>
      <c r="E127" s="210" t="s">
        <v>21</v>
      </c>
      <c r="F127" s="211" t="s">
        <v>172</v>
      </c>
      <c r="G127" s="209"/>
      <c r="H127" s="212" t="s">
        <v>21</v>
      </c>
      <c r="I127" s="213"/>
      <c r="J127" s="209"/>
      <c r="K127" s="209"/>
      <c r="L127" s="214"/>
      <c r="M127" s="215"/>
      <c r="N127" s="216"/>
      <c r="O127" s="216"/>
      <c r="P127" s="216"/>
      <c r="Q127" s="216"/>
      <c r="R127" s="216"/>
      <c r="S127" s="216"/>
      <c r="T127" s="217"/>
      <c r="AT127" s="218" t="s">
        <v>170</v>
      </c>
      <c r="AU127" s="218" t="s">
        <v>87</v>
      </c>
      <c r="AV127" s="11" t="s">
        <v>84</v>
      </c>
      <c r="AW127" s="11" t="s">
        <v>39</v>
      </c>
      <c r="AX127" s="11" t="s">
        <v>76</v>
      </c>
      <c r="AY127" s="218" t="s">
        <v>159</v>
      </c>
    </row>
    <row r="128" spans="2:51" s="12" customFormat="1" ht="13.5">
      <c r="B128" s="219"/>
      <c r="C128" s="220"/>
      <c r="D128" s="205" t="s">
        <v>170</v>
      </c>
      <c r="E128" s="221" t="s">
        <v>21</v>
      </c>
      <c r="F128" s="222" t="s">
        <v>173</v>
      </c>
      <c r="G128" s="220"/>
      <c r="H128" s="223">
        <v>47</v>
      </c>
      <c r="I128" s="224"/>
      <c r="J128" s="220"/>
      <c r="K128" s="220"/>
      <c r="L128" s="225"/>
      <c r="M128" s="226"/>
      <c r="N128" s="227"/>
      <c r="O128" s="227"/>
      <c r="P128" s="227"/>
      <c r="Q128" s="227"/>
      <c r="R128" s="227"/>
      <c r="S128" s="227"/>
      <c r="T128" s="228"/>
      <c r="AT128" s="229" t="s">
        <v>170</v>
      </c>
      <c r="AU128" s="229" t="s">
        <v>87</v>
      </c>
      <c r="AV128" s="12" t="s">
        <v>87</v>
      </c>
      <c r="AW128" s="12" t="s">
        <v>39</v>
      </c>
      <c r="AX128" s="12" t="s">
        <v>76</v>
      </c>
      <c r="AY128" s="229" t="s">
        <v>159</v>
      </c>
    </row>
    <row r="129" spans="2:51" s="12" customFormat="1" ht="13.5">
      <c r="B129" s="219"/>
      <c r="C129" s="220"/>
      <c r="D129" s="205" t="s">
        <v>170</v>
      </c>
      <c r="E129" s="221" t="s">
        <v>21</v>
      </c>
      <c r="F129" s="222" t="s">
        <v>174</v>
      </c>
      <c r="G129" s="220"/>
      <c r="H129" s="223">
        <v>10.78</v>
      </c>
      <c r="I129" s="224"/>
      <c r="J129" s="220"/>
      <c r="K129" s="220"/>
      <c r="L129" s="225"/>
      <c r="M129" s="226"/>
      <c r="N129" s="227"/>
      <c r="O129" s="227"/>
      <c r="P129" s="227"/>
      <c r="Q129" s="227"/>
      <c r="R129" s="227"/>
      <c r="S129" s="227"/>
      <c r="T129" s="228"/>
      <c r="AT129" s="229" t="s">
        <v>170</v>
      </c>
      <c r="AU129" s="229" t="s">
        <v>87</v>
      </c>
      <c r="AV129" s="12" t="s">
        <v>87</v>
      </c>
      <c r="AW129" s="12" t="s">
        <v>39</v>
      </c>
      <c r="AX129" s="12" t="s">
        <v>76</v>
      </c>
      <c r="AY129" s="229" t="s">
        <v>159</v>
      </c>
    </row>
    <row r="130" spans="2:51" s="13" customFormat="1" ht="13.5">
      <c r="B130" s="230"/>
      <c r="C130" s="231"/>
      <c r="D130" s="232" t="s">
        <v>170</v>
      </c>
      <c r="E130" s="233" t="s">
        <v>21</v>
      </c>
      <c r="F130" s="234" t="s">
        <v>175</v>
      </c>
      <c r="G130" s="231"/>
      <c r="H130" s="235">
        <v>57.78</v>
      </c>
      <c r="I130" s="236"/>
      <c r="J130" s="231"/>
      <c r="K130" s="231"/>
      <c r="L130" s="237"/>
      <c r="M130" s="238"/>
      <c r="N130" s="239"/>
      <c r="O130" s="239"/>
      <c r="P130" s="239"/>
      <c r="Q130" s="239"/>
      <c r="R130" s="239"/>
      <c r="S130" s="239"/>
      <c r="T130" s="240"/>
      <c r="AT130" s="241" t="s">
        <v>170</v>
      </c>
      <c r="AU130" s="241" t="s">
        <v>87</v>
      </c>
      <c r="AV130" s="13" t="s">
        <v>166</v>
      </c>
      <c r="AW130" s="13" t="s">
        <v>39</v>
      </c>
      <c r="AX130" s="13" t="s">
        <v>84</v>
      </c>
      <c r="AY130" s="241" t="s">
        <v>159</v>
      </c>
    </row>
    <row r="131" spans="2:65" s="1" customFormat="1" ht="44.25" customHeight="1">
      <c r="B131" s="41"/>
      <c r="C131" s="193" t="s">
        <v>214</v>
      </c>
      <c r="D131" s="193" t="s">
        <v>161</v>
      </c>
      <c r="E131" s="194" t="s">
        <v>215</v>
      </c>
      <c r="F131" s="195" t="s">
        <v>216</v>
      </c>
      <c r="G131" s="196" t="s">
        <v>164</v>
      </c>
      <c r="H131" s="197">
        <v>130</v>
      </c>
      <c r="I131" s="198"/>
      <c r="J131" s="199">
        <f>ROUND(I131*H131,2)</f>
        <v>0</v>
      </c>
      <c r="K131" s="195" t="s">
        <v>165</v>
      </c>
      <c r="L131" s="61"/>
      <c r="M131" s="200" t="s">
        <v>21</v>
      </c>
      <c r="N131" s="201" t="s">
        <v>47</v>
      </c>
      <c r="O131" s="42"/>
      <c r="P131" s="202">
        <f>O131*H131</f>
        <v>0</v>
      </c>
      <c r="Q131" s="202">
        <v>0</v>
      </c>
      <c r="R131" s="202">
        <f>Q131*H131</f>
        <v>0</v>
      </c>
      <c r="S131" s="202">
        <v>0.22</v>
      </c>
      <c r="T131" s="203">
        <f>S131*H131</f>
        <v>28.6</v>
      </c>
      <c r="AR131" s="24" t="s">
        <v>166</v>
      </c>
      <c r="AT131" s="24" t="s">
        <v>161</v>
      </c>
      <c r="AU131" s="24" t="s">
        <v>87</v>
      </c>
      <c r="AY131" s="24" t="s">
        <v>159</v>
      </c>
      <c r="BE131" s="204">
        <f>IF(N131="základní",J131,0)</f>
        <v>0</v>
      </c>
      <c r="BF131" s="204">
        <f>IF(N131="snížená",J131,0)</f>
        <v>0</v>
      </c>
      <c r="BG131" s="204">
        <f>IF(N131="zákl. přenesená",J131,0)</f>
        <v>0</v>
      </c>
      <c r="BH131" s="204">
        <f>IF(N131="sníž. přenesená",J131,0)</f>
        <v>0</v>
      </c>
      <c r="BI131" s="204">
        <f>IF(N131="nulová",J131,0)</f>
        <v>0</v>
      </c>
      <c r="BJ131" s="24" t="s">
        <v>84</v>
      </c>
      <c r="BK131" s="204">
        <f>ROUND(I131*H131,2)</f>
        <v>0</v>
      </c>
      <c r="BL131" s="24" t="s">
        <v>166</v>
      </c>
      <c r="BM131" s="24" t="s">
        <v>217</v>
      </c>
    </row>
    <row r="132" spans="2:47" s="1" customFormat="1" ht="256.5">
      <c r="B132" s="41"/>
      <c r="C132" s="63"/>
      <c r="D132" s="205" t="s">
        <v>168</v>
      </c>
      <c r="E132" s="63"/>
      <c r="F132" s="206" t="s">
        <v>194</v>
      </c>
      <c r="G132" s="63"/>
      <c r="H132" s="63"/>
      <c r="I132" s="163"/>
      <c r="J132" s="63"/>
      <c r="K132" s="63"/>
      <c r="L132" s="61"/>
      <c r="M132" s="207"/>
      <c r="N132" s="42"/>
      <c r="O132" s="42"/>
      <c r="P132" s="42"/>
      <c r="Q132" s="42"/>
      <c r="R132" s="42"/>
      <c r="S132" s="42"/>
      <c r="T132" s="78"/>
      <c r="AT132" s="24" t="s">
        <v>168</v>
      </c>
      <c r="AU132" s="24" t="s">
        <v>87</v>
      </c>
    </row>
    <row r="133" spans="2:51" s="11" customFormat="1" ht="13.5">
      <c r="B133" s="208"/>
      <c r="C133" s="209"/>
      <c r="D133" s="205" t="s">
        <v>170</v>
      </c>
      <c r="E133" s="210" t="s">
        <v>21</v>
      </c>
      <c r="F133" s="211" t="s">
        <v>206</v>
      </c>
      <c r="G133" s="209"/>
      <c r="H133" s="212" t="s">
        <v>21</v>
      </c>
      <c r="I133" s="213"/>
      <c r="J133" s="209"/>
      <c r="K133" s="209"/>
      <c r="L133" s="214"/>
      <c r="M133" s="215"/>
      <c r="N133" s="216"/>
      <c r="O133" s="216"/>
      <c r="P133" s="216"/>
      <c r="Q133" s="216"/>
      <c r="R133" s="216"/>
      <c r="S133" s="216"/>
      <c r="T133" s="217"/>
      <c r="AT133" s="218" t="s">
        <v>170</v>
      </c>
      <c r="AU133" s="218" t="s">
        <v>87</v>
      </c>
      <c r="AV133" s="11" t="s">
        <v>84</v>
      </c>
      <c r="AW133" s="11" t="s">
        <v>39</v>
      </c>
      <c r="AX133" s="11" t="s">
        <v>76</v>
      </c>
      <c r="AY133" s="218" t="s">
        <v>159</v>
      </c>
    </row>
    <row r="134" spans="2:51" s="11" customFormat="1" ht="13.5">
      <c r="B134" s="208"/>
      <c r="C134" s="209"/>
      <c r="D134" s="205" t="s">
        <v>170</v>
      </c>
      <c r="E134" s="210" t="s">
        <v>21</v>
      </c>
      <c r="F134" s="211" t="s">
        <v>207</v>
      </c>
      <c r="G134" s="209"/>
      <c r="H134" s="212" t="s">
        <v>21</v>
      </c>
      <c r="I134" s="213"/>
      <c r="J134" s="209"/>
      <c r="K134" s="209"/>
      <c r="L134" s="214"/>
      <c r="M134" s="215"/>
      <c r="N134" s="216"/>
      <c r="O134" s="216"/>
      <c r="P134" s="216"/>
      <c r="Q134" s="216"/>
      <c r="R134" s="216"/>
      <c r="S134" s="216"/>
      <c r="T134" s="217"/>
      <c r="AT134" s="218" t="s">
        <v>170</v>
      </c>
      <c r="AU134" s="218" t="s">
        <v>87</v>
      </c>
      <c r="AV134" s="11" t="s">
        <v>84</v>
      </c>
      <c r="AW134" s="11" t="s">
        <v>39</v>
      </c>
      <c r="AX134" s="11" t="s">
        <v>76</v>
      </c>
      <c r="AY134" s="218" t="s">
        <v>159</v>
      </c>
    </row>
    <row r="135" spans="2:51" s="12" customFormat="1" ht="13.5">
      <c r="B135" s="219"/>
      <c r="C135" s="220"/>
      <c r="D135" s="232" t="s">
        <v>170</v>
      </c>
      <c r="E135" s="242" t="s">
        <v>21</v>
      </c>
      <c r="F135" s="243" t="s">
        <v>218</v>
      </c>
      <c r="G135" s="220"/>
      <c r="H135" s="244">
        <v>130</v>
      </c>
      <c r="I135" s="224"/>
      <c r="J135" s="220"/>
      <c r="K135" s="220"/>
      <c r="L135" s="225"/>
      <c r="M135" s="226"/>
      <c r="N135" s="227"/>
      <c r="O135" s="227"/>
      <c r="P135" s="227"/>
      <c r="Q135" s="227"/>
      <c r="R135" s="227"/>
      <c r="S135" s="227"/>
      <c r="T135" s="228"/>
      <c r="AT135" s="229" t="s">
        <v>170</v>
      </c>
      <c r="AU135" s="229" t="s">
        <v>87</v>
      </c>
      <c r="AV135" s="12" t="s">
        <v>87</v>
      </c>
      <c r="AW135" s="12" t="s">
        <v>39</v>
      </c>
      <c r="AX135" s="12" t="s">
        <v>84</v>
      </c>
      <c r="AY135" s="229" t="s">
        <v>159</v>
      </c>
    </row>
    <row r="136" spans="2:65" s="1" customFormat="1" ht="44.25" customHeight="1">
      <c r="B136" s="41"/>
      <c r="C136" s="193" t="s">
        <v>219</v>
      </c>
      <c r="D136" s="193" t="s">
        <v>161</v>
      </c>
      <c r="E136" s="194" t="s">
        <v>220</v>
      </c>
      <c r="F136" s="195" t="s">
        <v>221</v>
      </c>
      <c r="G136" s="196" t="s">
        <v>164</v>
      </c>
      <c r="H136" s="197">
        <v>4539.45</v>
      </c>
      <c r="I136" s="198"/>
      <c r="J136" s="199">
        <f>ROUND(I136*H136,2)</f>
        <v>0</v>
      </c>
      <c r="K136" s="195" t="s">
        <v>165</v>
      </c>
      <c r="L136" s="61"/>
      <c r="M136" s="200" t="s">
        <v>21</v>
      </c>
      <c r="N136" s="201" t="s">
        <v>47</v>
      </c>
      <c r="O136" s="42"/>
      <c r="P136" s="202">
        <f>O136*H136</f>
        <v>0</v>
      </c>
      <c r="Q136" s="202">
        <v>0</v>
      </c>
      <c r="R136" s="202">
        <f>Q136*H136</f>
        <v>0</v>
      </c>
      <c r="S136" s="202">
        <v>0.17</v>
      </c>
      <c r="T136" s="203">
        <f>S136*H136</f>
        <v>771.7065</v>
      </c>
      <c r="AR136" s="24" t="s">
        <v>166</v>
      </c>
      <c r="AT136" s="24" t="s">
        <v>161</v>
      </c>
      <c r="AU136" s="24" t="s">
        <v>87</v>
      </c>
      <c r="AY136" s="24" t="s">
        <v>159</v>
      </c>
      <c r="BE136" s="204">
        <f>IF(N136="základní",J136,0)</f>
        <v>0</v>
      </c>
      <c r="BF136" s="204">
        <f>IF(N136="snížená",J136,0)</f>
        <v>0</v>
      </c>
      <c r="BG136" s="204">
        <f>IF(N136="zákl. přenesená",J136,0)</f>
        <v>0</v>
      </c>
      <c r="BH136" s="204">
        <f>IF(N136="sníž. přenesená",J136,0)</f>
        <v>0</v>
      </c>
      <c r="BI136" s="204">
        <f>IF(N136="nulová",J136,0)</f>
        <v>0</v>
      </c>
      <c r="BJ136" s="24" t="s">
        <v>84</v>
      </c>
      <c r="BK136" s="204">
        <f>ROUND(I136*H136,2)</f>
        <v>0</v>
      </c>
      <c r="BL136" s="24" t="s">
        <v>166</v>
      </c>
      <c r="BM136" s="24" t="s">
        <v>222</v>
      </c>
    </row>
    <row r="137" spans="2:47" s="1" customFormat="1" ht="256.5">
      <c r="B137" s="41"/>
      <c r="C137" s="63"/>
      <c r="D137" s="205" t="s">
        <v>168</v>
      </c>
      <c r="E137" s="63"/>
      <c r="F137" s="206" t="s">
        <v>194</v>
      </c>
      <c r="G137" s="63"/>
      <c r="H137" s="63"/>
      <c r="I137" s="163"/>
      <c r="J137" s="63"/>
      <c r="K137" s="63"/>
      <c r="L137" s="61"/>
      <c r="M137" s="207"/>
      <c r="N137" s="42"/>
      <c r="O137" s="42"/>
      <c r="P137" s="42"/>
      <c r="Q137" s="42"/>
      <c r="R137" s="42"/>
      <c r="S137" s="42"/>
      <c r="T137" s="78"/>
      <c r="AT137" s="24" t="s">
        <v>168</v>
      </c>
      <c r="AU137" s="24" t="s">
        <v>87</v>
      </c>
    </row>
    <row r="138" spans="2:51" s="11" customFormat="1" ht="13.5">
      <c r="B138" s="208"/>
      <c r="C138" s="209"/>
      <c r="D138" s="205" t="s">
        <v>170</v>
      </c>
      <c r="E138" s="210" t="s">
        <v>21</v>
      </c>
      <c r="F138" s="211" t="s">
        <v>223</v>
      </c>
      <c r="G138" s="209"/>
      <c r="H138" s="212" t="s">
        <v>21</v>
      </c>
      <c r="I138" s="213"/>
      <c r="J138" s="209"/>
      <c r="K138" s="209"/>
      <c r="L138" s="214"/>
      <c r="M138" s="215"/>
      <c r="N138" s="216"/>
      <c r="O138" s="216"/>
      <c r="P138" s="216"/>
      <c r="Q138" s="216"/>
      <c r="R138" s="216"/>
      <c r="S138" s="216"/>
      <c r="T138" s="217"/>
      <c r="AT138" s="218" t="s">
        <v>170</v>
      </c>
      <c r="AU138" s="218" t="s">
        <v>87</v>
      </c>
      <c r="AV138" s="11" t="s">
        <v>84</v>
      </c>
      <c r="AW138" s="11" t="s">
        <v>39</v>
      </c>
      <c r="AX138" s="11" t="s">
        <v>76</v>
      </c>
      <c r="AY138" s="218" t="s">
        <v>159</v>
      </c>
    </row>
    <row r="139" spans="2:51" s="12" customFormat="1" ht="13.5">
      <c r="B139" s="219"/>
      <c r="C139" s="220"/>
      <c r="D139" s="232" t="s">
        <v>170</v>
      </c>
      <c r="E139" s="242" t="s">
        <v>21</v>
      </c>
      <c r="F139" s="243" t="s">
        <v>224</v>
      </c>
      <c r="G139" s="220"/>
      <c r="H139" s="244">
        <v>4539.45</v>
      </c>
      <c r="I139" s="224"/>
      <c r="J139" s="220"/>
      <c r="K139" s="220"/>
      <c r="L139" s="225"/>
      <c r="M139" s="226"/>
      <c r="N139" s="227"/>
      <c r="O139" s="227"/>
      <c r="P139" s="227"/>
      <c r="Q139" s="227"/>
      <c r="R139" s="227"/>
      <c r="S139" s="227"/>
      <c r="T139" s="228"/>
      <c r="AT139" s="229" t="s">
        <v>170</v>
      </c>
      <c r="AU139" s="229" t="s">
        <v>87</v>
      </c>
      <c r="AV139" s="12" t="s">
        <v>87</v>
      </c>
      <c r="AW139" s="12" t="s">
        <v>39</v>
      </c>
      <c r="AX139" s="12" t="s">
        <v>84</v>
      </c>
      <c r="AY139" s="229" t="s">
        <v>159</v>
      </c>
    </row>
    <row r="140" spans="2:65" s="1" customFormat="1" ht="44.25" customHeight="1">
      <c r="B140" s="41"/>
      <c r="C140" s="193" t="s">
        <v>225</v>
      </c>
      <c r="D140" s="193" t="s">
        <v>161</v>
      </c>
      <c r="E140" s="194" t="s">
        <v>226</v>
      </c>
      <c r="F140" s="195" t="s">
        <v>227</v>
      </c>
      <c r="G140" s="196" t="s">
        <v>164</v>
      </c>
      <c r="H140" s="197">
        <v>4539.45</v>
      </c>
      <c r="I140" s="198"/>
      <c r="J140" s="199">
        <f>ROUND(I140*H140,2)</f>
        <v>0</v>
      </c>
      <c r="K140" s="195" t="s">
        <v>165</v>
      </c>
      <c r="L140" s="61"/>
      <c r="M140" s="200" t="s">
        <v>21</v>
      </c>
      <c r="N140" s="201" t="s">
        <v>47</v>
      </c>
      <c r="O140" s="42"/>
      <c r="P140" s="202">
        <f>O140*H140</f>
        <v>0</v>
      </c>
      <c r="Q140" s="202">
        <v>0</v>
      </c>
      <c r="R140" s="202">
        <f>Q140*H140</f>
        <v>0</v>
      </c>
      <c r="S140" s="202">
        <v>0.62</v>
      </c>
      <c r="T140" s="203">
        <f>S140*H140</f>
        <v>2814.459</v>
      </c>
      <c r="AR140" s="24" t="s">
        <v>166</v>
      </c>
      <c r="AT140" s="24" t="s">
        <v>161</v>
      </c>
      <c r="AU140" s="24" t="s">
        <v>87</v>
      </c>
      <c r="AY140" s="24" t="s">
        <v>159</v>
      </c>
      <c r="BE140" s="204">
        <f>IF(N140="základní",J140,0)</f>
        <v>0</v>
      </c>
      <c r="BF140" s="204">
        <f>IF(N140="snížená",J140,0)</f>
        <v>0</v>
      </c>
      <c r="BG140" s="204">
        <f>IF(N140="zákl. přenesená",J140,0)</f>
        <v>0</v>
      </c>
      <c r="BH140" s="204">
        <f>IF(N140="sníž. přenesená",J140,0)</f>
        <v>0</v>
      </c>
      <c r="BI140" s="204">
        <f>IF(N140="nulová",J140,0)</f>
        <v>0</v>
      </c>
      <c r="BJ140" s="24" t="s">
        <v>84</v>
      </c>
      <c r="BK140" s="204">
        <f>ROUND(I140*H140,2)</f>
        <v>0</v>
      </c>
      <c r="BL140" s="24" t="s">
        <v>166</v>
      </c>
      <c r="BM140" s="24" t="s">
        <v>228</v>
      </c>
    </row>
    <row r="141" spans="2:47" s="1" customFormat="1" ht="256.5">
      <c r="B141" s="41"/>
      <c r="C141" s="63"/>
      <c r="D141" s="205" t="s">
        <v>168</v>
      </c>
      <c r="E141" s="63"/>
      <c r="F141" s="206" t="s">
        <v>194</v>
      </c>
      <c r="G141" s="63"/>
      <c r="H141" s="63"/>
      <c r="I141" s="163"/>
      <c r="J141" s="63"/>
      <c r="K141" s="63"/>
      <c r="L141" s="61"/>
      <c r="M141" s="207"/>
      <c r="N141" s="42"/>
      <c r="O141" s="42"/>
      <c r="P141" s="42"/>
      <c r="Q141" s="42"/>
      <c r="R141" s="42"/>
      <c r="S141" s="42"/>
      <c r="T141" s="78"/>
      <c r="AT141" s="24" t="s">
        <v>168</v>
      </c>
      <c r="AU141" s="24" t="s">
        <v>87</v>
      </c>
    </row>
    <row r="142" spans="2:51" s="11" customFormat="1" ht="13.5">
      <c r="B142" s="208"/>
      <c r="C142" s="209"/>
      <c r="D142" s="205" t="s">
        <v>170</v>
      </c>
      <c r="E142" s="210" t="s">
        <v>21</v>
      </c>
      <c r="F142" s="211" t="s">
        <v>229</v>
      </c>
      <c r="G142" s="209"/>
      <c r="H142" s="212" t="s">
        <v>21</v>
      </c>
      <c r="I142" s="213"/>
      <c r="J142" s="209"/>
      <c r="K142" s="209"/>
      <c r="L142" s="214"/>
      <c r="M142" s="215"/>
      <c r="N142" s="216"/>
      <c r="O142" s="216"/>
      <c r="P142" s="216"/>
      <c r="Q142" s="216"/>
      <c r="R142" s="216"/>
      <c r="S142" s="216"/>
      <c r="T142" s="217"/>
      <c r="AT142" s="218" t="s">
        <v>170</v>
      </c>
      <c r="AU142" s="218" t="s">
        <v>87</v>
      </c>
      <c r="AV142" s="11" t="s">
        <v>84</v>
      </c>
      <c r="AW142" s="11" t="s">
        <v>39</v>
      </c>
      <c r="AX142" s="11" t="s">
        <v>76</v>
      </c>
      <c r="AY142" s="218" t="s">
        <v>159</v>
      </c>
    </row>
    <row r="143" spans="2:51" s="12" customFormat="1" ht="13.5">
      <c r="B143" s="219"/>
      <c r="C143" s="220"/>
      <c r="D143" s="232" t="s">
        <v>170</v>
      </c>
      <c r="E143" s="242" t="s">
        <v>21</v>
      </c>
      <c r="F143" s="243" t="s">
        <v>224</v>
      </c>
      <c r="G143" s="220"/>
      <c r="H143" s="244">
        <v>4539.45</v>
      </c>
      <c r="I143" s="224"/>
      <c r="J143" s="220"/>
      <c r="K143" s="220"/>
      <c r="L143" s="225"/>
      <c r="M143" s="226"/>
      <c r="N143" s="227"/>
      <c r="O143" s="227"/>
      <c r="P143" s="227"/>
      <c r="Q143" s="227"/>
      <c r="R143" s="227"/>
      <c r="S143" s="227"/>
      <c r="T143" s="228"/>
      <c r="AT143" s="229" t="s">
        <v>170</v>
      </c>
      <c r="AU143" s="229" t="s">
        <v>87</v>
      </c>
      <c r="AV143" s="12" t="s">
        <v>87</v>
      </c>
      <c r="AW143" s="12" t="s">
        <v>39</v>
      </c>
      <c r="AX143" s="12" t="s">
        <v>84</v>
      </c>
      <c r="AY143" s="229" t="s">
        <v>159</v>
      </c>
    </row>
    <row r="144" spans="2:65" s="1" customFormat="1" ht="44.25" customHeight="1">
      <c r="B144" s="41"/>
      <c r="C144" s="193" t="s">
        <v>230</v>
      </c>
      <c r="D144" s="193" t="s">
        <v>161</v>
      </c>
      <c r="E144" s="194" t="s">
        <v>231</v>
      </c>
      <c r="F144" s="195" t="s">
        <v>232</v>
      </c>
      <c r="G144" s="196" t="s">
        <v>164</v>
      </c>
      <c r="H144" s="197">
        <v>750</v>
      </c>
      <c r="I144" s="198"/>
      <c r="J144" s="199">
        <f>ROUND(I144*H144,2)</f>
        <v>0</v>
      </c>
      <c r="K144" s="195" t="s">
        <v>165</v>
      </c>
      <c r="L144" s="61"/>
      <c r="M144" s="200" t="s">
        <v>21</v>
      </c>
      <c r="N144" s="201" t="s">
        <v>47</v>
      </c>
      <c r="O144" s="42"/>
      <c r="P144" s="202">
        <f>O144*H144</f>
        <v>0</v>
      </c>
      <c r="Q144" s="202">
        <v>0</v>
      </c>
      <c r="R144" s="202">
        <f>Q144*H144</f>
        <v>0</v>
      </c>
      <c r="S144" s="202">
        <v>0.098</v>
      </c>
      <c r="T144" s="203">
        <f>S144*H144</f>
        <v>73.5</v>
      </c>
      <c r="AR144" s="24" t="s">
        <v>166</v>
      </c>
      <c r="AT144" s="24" t="s">
        <v>161</v>
      </c>
      <c r="AU144" s="24" t="s">
        <v>87</v>
      </c>
      <c r="AY144" s="24" t="s">
        <v>159</v>
      </c>
      <c r="BE144" s="204">
        <f>IF(N144="základní",J144,0)</f>
        <v>0</v>
      </c>
      <c r="BF144" s="204">
        <f>IF(N144="snížená",J144,0)</f>
        <v>0</v>
      </c>
      <c r="BG144" s="204">
        <f>IF(N144="zákl. přenesená",J144,0)</f>
        <v>0</v>
      </c>
      <c r="BH144" s="204">
        <f>IF(N144="sníž. přenesená",J144,0)</f>
        <v>0</v>
      </c>
      <c r="BI144" s="204">
        <f>IF(N144="nulová",J144,0)</f>
        <v>0</v>
      </c>
      <c r="BJ144" s="24" t="s">
        <v>84</v>
      </c>
      <c r="BK144" s="204">
        <f>ROUND(I144*H144,2)</f>
        <v>0</v>
      </c>
      <c r="BL144" s="24" t="s">
        <v>166</v>
      </c>
      <c r="BM144" s="24" t="s">
        <v>233</v>
      </c>
    </row>
    <row r="145" spans="2:47" s="1" customFormat="1" ht="256.5">
      <c r="B145" s="41"/>
      <c r="C145" s="63"/>
      <c r="D145" s="205" t="s">
        <v>168</v>
      </c>
      <c r="E145" s="63"/>
      <c r="F145" s="206" t="s">
        <v>194</v>
      </c>
      <c r="G145" s="63"/>
      <c r="H145" s="63"/>
      <c r="I145" s="163"/>
      <c r="J145" s="63"/>
      <c r="K145" s="63"/>
      <c r="L145" s="61"/>
      <c r="M145" s="207"/>
      <c r="N145" s="42"/>
      <c r="O145" s="42"/>
      <c r="P145" s="42"/>
      <c r="Q145" s="42"/>
      <c r="R145" s="42"/>
      <c r="S145" s="42"/>
      <c r="T145" s="78"/>
      <c r="AT145" s="24" t="s">
        <v>168</v>
      </c>
      <c r="AU145" s="24" t="s">
        <v>87</v>
      </c>
    </row>
    <row r="146" spans="2:51" s="11" customFormat="1" ht="13.5">
      <c r="B146" s="208"/>
      <c r="C146" s="209"/>
      <c r="D146" s="205" t="s">
        <v>170</v>
      </c>
      <c r="E146" s="210" t="s">
        <v>21</v>
      </c>
      <c r="F146" s="211" t="s">
        <v>234</v>
      </c>
      <c r="G146" s="209"/>
      <c r="H146" s="212" t="s">
        <v>21</v>
      </c>
      <c r="I146" s="213"/>
      <c r="J146" s="209"/>
      <c r="K146" s="209"/>
      <c r="L146" s="214"/>
      <c r="M146" s="215"/>
      <c r="N146" s="216"/>
      <c r="O146" s="216"/>
      <c r="P146" s="216"/>
      <c r="Q146" s="216"/>
      <c r="R146" s="216"/>
      <c r="S146" s="216"/>
      <c r="T146" s="217"/>
      <c r="AT146" s="218" t="s">
        <v>170</v>
      </c>
      <c r="AU146" s="218" t="s">
        <v>87</v>
      </c>
      <c r="AV146" s="11" t="s">
        <v>84</v>
      </c>
      <c r="AW146" s="11" t="s">
        <v>39</v>
      </c>
      <c r="AX146" s="11" t="s">
        <v>76</v>
      </c>
      <c r="AY146" s="218" t="s">
        <v>159</v>
      </c>
    </row>
    <row r="147" spans="2:51" s="12" customFormat="1" ht="13.5">
      <c r="B147" s="219"/>
      <c r="C147" s="220"/>
      <c r="D147" s="232" t="s">
        <v>170</v>
      </c>
      <c r="E147" s="242" t="s">
        <v>21</v>
      </c>
      <c r="F147" s="243" t="s">
        <v>235</v>
      </c>
      <c r="G147" s="220"/>
      <c r="H147" s="244">
        <v>750</v>
      </c>
      <c r="I147" s="224"/>
      <c r="J147" s="220"/>
      <c r="K147" s="220"/>
      <c r="L147" s="225"/>
      <c r="M147" s="226"/>
      <c r="N147" s="227"/>
      <c r="O147" s="227"/>
      <c r="P147" s="227"/>
      <c r="Q147" s="227"/>
      <c r="R147" s="227"/>
      <c r="S147" s="227"/>
      <c r="T147" s="228"/>
      <c r="AT147" s="229" t="s">
        <v>170</v>
      </c>
      <c r="AU147" s="229" t="s">
        <v>87</v>
      </c>
      <c r="AV147" s="12" t="s">
        <v>87</v>
      </c>
      <c r="AW147" s="12" t="s">
        <v>39</v>
      </c>
      <c r="AX147" s="12" t="s">
        <v>84</v>
      </c>
      <c r="AY147" s="229" t="s">
        <v>159</v>
      </c>
    </row>
    <row r="148" spans="2:65" s="1" customFormat="1" ht="31.5" customHeight="1">
      <c r="B148" s="41"/>
      <c r="C148" s="193" t="s">
        <v>236</v>
      </c>
      <c r="D148" s="193" t="s">
        <v>161</v>
      </c>
      <c r="E148" s="194" t="s">
        <v>237</v>
      </c>
      <c r="F148" s="195" t="s">
        <v>238</v>
      </c>
      <c r="G148" s="196" t="s">
        <v>164</v>
      </c>
      <c r="H148" s="197">
        <v>130</v>
      </c>
      <c r="I148" s="198"/>
      <c r="J148" s="199">
        <f>ROUND(I148*H148,2)</f>
        <v>0</v>
      </c>
      <c r="K148" s="195" t="s">
        <v>165</v>
      </c>
      <c r="L148" s="61"/>
      <c r="M148" s="200" t="s">
        <v>21</v>
      </c>
      <c r="N148" s="201" t="s">
        <v>47</v>
      </c>
      <c r="O148" s="42"/>
      <c r="P148" s="202">
        <f>O148*H148</f>
        <v>0</v>
      </c>
      <c r="Q148" s="202">
        <v>9E-05</v>
      </c>
      <c r="R148" s="202">
        <f>Q148*H148</f>
        <v>0.0117</v>
      </c>
      <c r="S148" s="202">
        <v>0.256</v>
      </c>
      <c r="T148" s="203">
        <f>S148*H148</f>
        <v>33.28</v>
      </c>
      <c r="AR148" s="24" t="s">
        <v>166</v>
      </c>
      <c r="AT148" s="24" t="s">
        <v>161</v>
      </c>
      <c r="AU148" s="24" t="s">
        <v>87</v>
      </c>
      <c r="AY148" s="24" t="s">
        <v>159</v>
      </c>
      <c r="BE148" s="204">
        <f>IF(N148="základní",J148,0)</f>
        <v>0</v>
      </c>
      <c r="BF148" s="204">
        <f>IF(N148="snížená",J148,0)</f>
        <v>0</v>
      </c>
      <c r="BG148" s="204">
        <f>IF(N148="zákl. přenesená",J148,0)</f>
        <v>0</v>
      </c>
      <c r="BH148" s="204">
        <f>IF(N148="sníž. přenesená",J148,0)</f>
        <v>0</v>
      </c>
      <c r="BI148" s="204">
        <f>IF(N148="nulová",J148,0)</f>
        <v>0</v>
      </c>
      <c r="BJ148" s="24" t="s">
        <v>84</v>
      </c>
      <c r="BK148" s="204">
        <f>ROUND(I148*H148,2)</f>
        <v>0</v>
      </c>
      <c r="BL148" s="24" t="s">
        <v>166</v>
      </c>
      <c r="BM148" s="24" t="s">
        <v>239</v>
      </c>
    </row>
    <row r="149" spans="2:47" s="1" customFormat="1" ht="216">
      <c r="B149" s="41"/>
      <c r="C149" s="63"/>
      <c r="D149" s="205" t="s">
        <v>168</v>
      </c>
      <c r="E149" s="63"/>
      <c r="F149" s="206" t="s">
        <v>240</v>
      </c>
      <c r="G149" s="63"/>
      <c r="H149" s="63"/>
      <c r="I149" s="163"/>
      <c r="J149" s="63"/>
      <c r="K149" s="63"/>
      <c r="L149" s="61"/>
      <c r="M149" s="207"/>
      <c r="N149" s="42"/>
      <c r="O149" s="42"/>
      <c r="P149" s="42"/>
      <c r="Q149" s="42"/>
      <c r="R149" s="42"/>
      <c r="S149" s="42"/>
      <c r="T149" s="78"/>
      <c r="AT149" s="24" t="s">
        <v>168</v>
      </c>
      <c r="AU149" s="24" t="s">
        <v>87</v>
      </c>
    </row>
    <row r="150" spans="2:51" s="11" customFormat="1" ht="13.5">
      <c r="B150" s="208"/>
      <c r="C150" s="209"/>
      <c r="D150" s="205" t="s">
        <v>170</v>
      </c>
      <c r="E150" s="210" t="s">
        <v>21</v>
      </c>
      <c r="F150" s="211" t="s">
        <v>241</v>
      </c>
      <c r="G150" s="209"/>
      <c r="H150" s="212" t="s">
        <v>21</v>
      </c>
      <c r="I150" s="213"/>
      <c r="J150" s="209"/>
      <c r="K150" s="209"/>
      <c r="L150" s="214"/>
      <c r="M150" s="215"/>
      <c r="N150" s="216"/>
      <c r="O150" s="216"/>
      <c r="P150" s="216"/>
      <c r="Q150" s="216"/>
      <c r="R150" s="216"/>
      <c r="S150" s="216"/>
      <c r="T150" s="217"/>
      <c r="AT150" s="218" t="s">
        <v>170</v>
      </c>
      <c r="AU150" s="218" t="s">
        <v>87</v>
      </c>
      <c r="AV150" s="11" t="s">
        <v>84</v>
      </c>
      <c r="AW150" s="11" t="s">
        <v>39</v>
      </c>
      <c r="AX150" s="11" t="s">
        <v>76</v>
      </c>
      <c r="AY150" s="218" t="s">
        <v>159</v>
      </c>
    </row>
    <row r="151" spans="2:51" s="11" customFormat="1" ht="13.5">
      <c r="B151" s="208"/>
      <c r="C151" s="209"/>
      <c r="D151" s="205" t="s">
        <v>170</v>
      </c>
      <c r="E151" s="210" t="s">
        <v>21</v>
      </c>
      <c r="F151" s="211" t="s">
        <v>207</v>
      </c>
      <c r="G151" s="209"/>
      <c r="H151" s="212" t="s">
        <v>21</v>
      </c>
      <c r="I151" s="213"/>
      <c r="J151" s="209"/>
      <c r="K151" s="209"/>
      <c r="L151" s="214"/>
      <c r="M151" s="215"/>
      <c r="N151" s="216"/>
      <c r="O151" s="216"/>
      <c r="P151" s="216"/>
      <c r="Q151" s="216"/>
      <c r="R151" s="216"/>
      <c r="S151" s="216"/>
      <c r="T151" s="217"/>
      <c r="AT151" s="218" t="s">
        <v>170</v>
      </c>
      <c r="AU151" s="218" t="s">
        <v>87</v>
      </c>
      <c r="AV151" s="11" t="s">
        <v>84</v>
      </c>
      <c r="AW151" s="11" t="s">
        <v>39</v>
      </c>
      <c r="AX151" s="11" t="s">
        <v>76</v>
      </c>
      <c r="AY151" s="218" t="s">
        <v>159</v>
      </c>
    </row>
    <row r="152" spans="2:51" s="12" customFormat="1" ht="13.5">
      <c r="B152" s="219"/>
      <c r="C152" s="220"/>
      <c r="D152" s="232" t="s">
        <v>170</v>
      </c>
      <c r="E152" s="242" t="s">
        <v>21</v>
      </c>
      <c r="F152" s="243" t="s">
        <v>218</v>
      </c>
      <c r="G152" s="220"/>
      <c r="H152" s="244">
        <v>130</v>
      </c>
      <c r="I152" s="224"/>
      <c r="J152" s="220"/>
      <c r="K152" s="220"/>
      <c r="L152" s="225"/>
      <c r="M152" s="226"/>
      <c r="N152" s="227"/>
      <c r="O152" s="227"/>
      <c r="P152" s="227"/>
      <c r="Q152" s="227"/>
      <c r="R152" s="227"/>
      <c r="S152" s="227"/>
      <c r="T152" s="228"/>
      <c r="AT152" s="229" t="s">
        <v>170</v>
      </c>
      <c r="AU152" s="229" t="s">
        <v>87</v>
      </c>
      <c r="AV152" s="12" t="s">
        <v>87</v>
      </c>
      <c r="AW152" s="12" t="s">
        <v>39</v>
      </c>
      <c r="AX152" s="12" t="s">
        <v>84</v>
      </c>
      <c r="AY152" s="229" t="s">
        <v>159</v>
      </c>
    </row>
    <row r="153" spans="2:65" s="1" customFormat="1" ht="31.5" customHeight="1">
      <c r="B153" s="41"/>
      <c r="C153" s="193" t="s">
        <v>242</v>
      </c>
      <c r="D153" s="193" t="s">
        <v>161</v>
      </c>
      <c r="E153" s="194" t="s">
        <v>243</v>
      </c>
      <c r="F153" s="195" t="s">
        <v>244</v>
      </c>
      <c r="G153" s="196" t="s">
        <v>245</v>
      </c>
      <c r="H153" s="197">
        <v>354.3</v>
      </c>
      <c r="I153" s="198"/>
      <c r="J153" s="199">
        <f>ROUND(I153*H153,2)</f>
        <v>0</v>
      </c>
      <c r="K153" s="195" t="s">
        <v>21</v>
      </c>
      <c r="L153" s="61"/>
      <c r="M153" s="200" t="s">
        <v>21</v>
      </c>
      <c r="N153" s="201" t="s">
        <v>47</v>
      </c>
      <c r="O153" s="42"/>
      <c r="P153" s="202">
        <f>O153*H153</f>
        <v>0</v>
      </c>
      <c r="Q153" s="202">
        <v>0</v>
      </c>
      <c r="R153" s="202">
        <f>Q153*H153</f>
        <v>0</v>
      </c>
      <c r="S153" s="202">
        <v>0.205</v>
      </c>
      <c r="T153" s="203">
        <f>S153*H153</f>
        <v>72.6315</v>
      </c>
      <c r="AR153" s="24" t="s">
        <v>166</v>
      </c>
      <c r="AT153" s="24" t="s">
        <v>161</v>
      </c>
      <c r="AU153" s="24" t="s">
        <v>87</v>
      </c>
      <c r="AY153" s="24" t="s">
        <v>159</v>
      </c>
      <c r="BE153" s="204">
        <f>IF(N153="základní",J153,0)</f>
        <v>0</v>
      </c>
      <c r="BF153" s="204">
        <f>IF(N153="snížená",J153,0)</f>
        <v>0</v>
      </c>
      <c r="BG153" s="204">
        <f>IF(N153="zákl. přenesená",J153,0)</f>
        <v>0</v>
      </c>
      <c r="BH153" s="204">
        <f>IF(N153="sníž. přenesená",J153,0)</f>
        <v>0</v>
      </c>
      <c r="BI153" s="204">
        <f>IF(N153="nulová",J153,0)</f>
        <v>0</v>
      </c>
      <c r="BJ153" s="24" t="s">
        <v>84</v>
      </c>
      <c r="BK153" s="204">
        <f>ROUND(I153*H153,2)</f>
        <v>0</v>
      </c>
      <c r="BL153" s="24" t="s">
        <v>166</v>
      </c>
      <c r="BM153" s="24" t="s">
        <v>246</v>
      </c>
    </row>
    <row r="154" spans="2:47" s="1" customFormat="1" ht="148.5">
      <c r="B154" s="41"/>
      <c r="C154" s="63"/>
      <c r="D154" s="205" t="s">
        <v>168</v>
      </c>
      <c r="E154" s="63"/>
      <c r="F154" s="206" t="s">
        <v>247</v>
      </c>
      <c r="G154" s="63"/>
      <c r="H154" s="63"/>
      <c r="I154" s="163"/>
      <c r="J154" s="63"/>
      <c r="K154" s="63"/>
      <c r="L154" s="61"/>
      <c r="M154" s="207"/>
      <c r="N154" s="42"/>
      <c r="O154" s="42"/>
      <c r="P154" s="42"/>
      <c r="Q154" s="42"/>
      <c r="R154" s="42"/>
      <c r="S154" s="42"/>
      <c r="T154" s="78"/>
      <c r="AT154" s="24" t="s">
        <v>168</v>
      </c>
      <c r="AU154" s="24" t="s">
        <v>87</v>
      </c>
    </row>
    <row r="155" spans="2:51" s="11" customFormat="1" ht="13.5">
      <c r="B155" s="208"/>
      <c r="C155" s="209"/>
      <c r="D155" s="205" t="s">
        <v>170</v>
      </c>
      <c r="E155" s="210" t="s">
        <v>21</v>
      </c>
      <c r="F155" s="211" t="s">
        <v>172</v>
      </c>
      <c r="G155" s="209"/>
      <c r="H155" s="212" t="s">
        <v>21</v>
      </c>
      <c r="I155" s="213"/>
      <c r="J155" s="209"/>
      <c r="K155" s="209"/>
      <c r="L155" s="214"/>
      <c r="M155" s="215"/>
      <c r="N155" s="216"/>
      <c r="O155" s="216"/>
      <c r="P155" s="216"/>
      <c r="Q155" s="216"/>
      <c r="R155" s="216"/>
      <c r="S155" s="216"/>
      <c r="T155" s="217"/>
      <c r="AT155" s="218" t="s">
        <v>170</v>
      </c>
      <c r="AU155" s="218" t="s">
        <v>87</v>
      </c>
      <c r="AV155" s="11" t="s">
        <v>84</v>
      </c>
      <c r="AW155" s="11" t="s">
        <v>39</v>
      </c>
      <c r="AX155" s="11" t="s">
        <v>76</v>
      </c>
      <c r="AY155" s="218" t="s">
        <v>159</v>
      </c>
    </row>
    <row r="156" spans="2:51" s="12" customFormat="1" ht="13.5">
      <c r="B156" s="219"/>
      <c r="C156" s="220"/>
      <c r="D156" s="205" t="s">
        <v>170</v>
      </c>
      <c r="E156" s="221" t="s">
        <v>21</v>
      </c>
      <c r="F156" s="222" t="s">
        <v>248</v>
      </c>
      <c r="G156" s="220"/>
      <c r="H156" s="223">
        <v>103</v>
      </c>
      <c r="I156" s="224"/>
      <c r="J156" s="220"/>
      <c r="K156" s="220"/>
      <c r="L156" s="225"/>
      <c r="M156" s="226"/>
      <c r="N156" s="227"/>
      <c r="O156" s="227"/>
      <c r="P156" s="227"/>
      <c r="Q156" s="227"/>
      <c r="R156" s="227"/>
      <c r="S156" s="227"/>
      <c r="T156" s="228"/>
      <c r="AT156" s="229" t="s">
        <v>170</v>
      </c>
      <c r="AU156" s="229" t="s">
        <v>87</v>
      </c>
      <c r="AV156" s="12" t="s">
        <v>87</v>
      </c>
      <c r="AW156" s="12" t="s">
        <v>39</v>
      </c>
      <c r="AX156" s="12" t="s">
        <v>76</v>
      </c>
      <c r="AY156" s="229" t="s">
        <v>159</v>
      </c>
    </row>
    <row r="157" spans="2:51" s="12" customFormat="1" ht="13.5">
      <c r="B157" s="219"/>
      <c r="C157" s="220"/>
      <c r="D157" s="205" t="s">
        <v>170</v>
      </c>
      <c r="E157" s="221" t="s">
        <v>21</v>
      </c>
      <c r="F157" s="222" t="s">
        <v>249</v>
      </c>
      <c r="G157" s="220"/>
      <c r="H157" s="223">
        <v>95.3</v>
      </c>
      <c r="I157" s="224"/>
      <c r="J157" s="220"/>
      <c r="K157" s="220"/>
      <c r="L157" s="225"/>
      <c r="M157" s="226"/>
      <c r="N157" s="227"/>
      <c r="O157" s="227"/>
      <c r="P157" s="227"/>
      <c r="Q157" s="227"/>
      <c r="R157" s="227"/>
      <c r="S157" s="227"/>
      <c r="T157" s="228"/>
      <c r="AT157" s="229" t="s">
        <v>170</v>
      </c>
      <c r="AU157" s="229" t="s">
        <v>87</v>
      </c>
      <c r="AV157" s="12" t="s">
        <v>87</v>
      </c>
      <c r="AW157" s="12" t="s">
        <v>39</v>
      </c>
      <c r="AX157" s="12" t="s">
        <v>76</v>
      </c>
      <c r="AY157" s="229" t="s">
        <v>159</v>
      </c>
    </row>
    <row r="158" spans="2:51" s="12" customFormat="1" ht="13.5">
      <c r="B158" s="219"/>
      <c r="C158" s="220"/>
      <c r="D158" s="205" t="s">
        <v>170</v>
      </c>
      <c r="E158" s="221" t="s">
        <v>21</v>
      </c>
      <c r="F158" s="222" t="s">
        <v>250</v>
      </c>
      <c r="G158" s="220"/>
      <c r="H158" s="223">
        <v>139</v>
      </c>
      <c r="I158" s="224"/>
      <c r="J158" s="220"/>
      <c r="K158" s="220"/>
      <c r="L158" s="225"/>
      <c r="M158" s="226"/>
      <c r="N158" s="227"/>
      <c r="O158" s="227"/>
      <c r="P158" s="227"/>
      <c r="Q158" s="227"/>
      <c r="R158" s="227"/>
      <c r="S158" s="227"/>
      <c r="T158" s="228"/>
      <c r="AT158" s="229" t="s">
        <v>170</v>
      </c>
      <c r="AU158" s="229" t="s">
        <v>87</v>
      </c>
      <c r="AV158" s="12" t="s">
        <v>87</v>
      </c>
      <c r="AW158" s="12" t="s">
        <v>39</v>
      </c>
      <c r="AX158" s="12" t="s">
        <v>76</v>
      </c>
      <c r="AY158" s="229" t="s">
        <v>159</v>
      </c>
    </row>
    <row r="159" spans="2:51" s="12" customFormat="1" ht="13.5">
      <c r="B159" s="219"/>
      <c r="C159" s="220"/>
      <c r="D159" s="205" t="s">
        <v>170</v>
      </c>
      <c r="E159" s="221" t="s">
        <v>21</v>
      </c>
      <c r="F159" s="222" t="s">
        <v>251</v>
      </c>
      <c r="G159" s="220"/>
      <c r="H159" s="223">
        <v>8</v>
      </c>
      <c r="I159" s="224"/>
      <c r="J159" s="220"/>
      <c r="K159" s="220"/>
      <c r="L159" s="225"/>
      <c r="M159" s="226"/>
      <c r="N159" s="227"/>
      <c r="O159" s="227"/>
      <c r="P159" s="227"/>
      <c r="Q159" s="227"/>
      <c r="R159" s="227"/>
      <c r="S159" s="227"/>
      <c r="T159" s="228"/>
      <c r="AT159" s="229" t="s">
        <v>170</v>
      </c>
      <c r="AU159" s="229" t="s">
        <v>87</v>
      </c>
      <c r="AV159" s="12" t="s">
        <v>87</v>
      </c>
      <c r="AW159" s="12" t="s">
        <v>39</v>
      </c>
      <c r="AX159" s="12" t="s">
        <v>76</v>
      </c>
      <c r="AY159" s="229" t="s">
        <v>159</v>
      </c>
    </row>
    <row r="160" spans="2:51" s="12" customFormat="1" ht="13.5">
      <c r="B160" s="219"/>
      <c r="C160" s="220"/>
      <c r="D160" s="205" t="s">
        <v>170</v>
      </c>
      <c r="E160" s="221" t="s">
        <v>21</v>
      </c>
      <c r="F160" s="222" t="s">
        <v>252</v>
      </c>
      <c r="G160" s="220"/>
      <c r="H160" s="223">
        <v>9</v>
      </c>
      <c r="I160" s="224"/>
      <c r="J160" s="220"/>
      <c r="K160" s="220"/>
      <c r="L160" s="225"/>
      <c r="M160" s="226"/>
      <c r="N160" s="227"/>
      <c r="O160" s="227"/>
      <c r="P160" s="227"/>
      <c r="Q160" s="227"/>
      <c r="R160" s="227"/>
      <c r="S160" s="227"/>
      <c r="T160" s="228"/>
      <c r="AT160" s="229" t="s">
        <v>170</v>
      </c>
      <c r="AU160" s="229" t="s">
        <v>87</v>
      </c>
      <c r="AV160" s="12" t="s">
        <v>87</v>
      </c>
      <c r="AW160" s="12" t="s">
        <v>39</v>
      </c>
      <c r="AX160" s="12" t="s">
        <v>76</v>
      </c>
      <c r="AY160" s="229" t="s">
        <v>159</v>
      </c>
    </row>
    <row r="161" spans="2:51" s="13" customFormat="1" ht="13.5">
      <c r="B161" s="230"/>
      <c r="C161" s="231"/>
      <c r="D161" s="232" t="s">
        <v>170</v>
      </c>
      <c r="E161" s="233" t="s">
        <v>21</v>
      </c>
      <c r="F161" s="234" t="s">
        <v>175</v>
      </c>
      <c r="G161" s="231"/>
      <c r="H161" s="235">
        <v>354.3</v>
      </c>
      <c r="I161" s="236"/>
      <c r="J161" s="231"/>
      <c r="K161" s="231"/>
      <c r="L161" s="237"/>
      <c r="M161" s="238"/>
      <c r="N161" s="239"/>
      <c r="O161" s="239"/>
      <c r="P161" s="239"/>
      <c r="Q161" s="239"/>
      <c r="R161" s="239"/>
      <c r="S161" s="239"/>
      <c r="T161" s="240"/>
      <c r="AT161" s="241" t="s">
        <v>170</v>
      </c>
      <c r="AU161" s="241" t="s">
        <v>87</v>
      </c>
      <c r="AV161" s="13" t="s">
        <v>166</v>
      </c>
      <c r="AW161" s="13" t="s">
        <v>39</v>
      </c>
      <c r="AX161" s="13" t="s">
        <v>84</v>
      </c>
      <c r="AY161" s="241" t="s">
        <v>159</v>
      </c>
    </row>
    <row r="162" spans="2:65" s="1" customFormat="1" ht="44.25" customHeight="1">
      <c r="B162" s="41"/>
      <c r="C162" s="193" t="s">
        <v>253</v>
      </c>
      <c r="D162" s="193" t="s">
        <v>161</v>
      </c>
      <c r="E162" s="194" t="s">
        <v>254</v>
      </c>
      <c r="F162" s="195" t="s">
        <v>255</v>
      </c>
      <c r="G162" s="196" t="s">
        <v>256</v>
      </c>
      <c r="H162" s="197">
        <v>85.125</v>
      </c>
      <c r="I162" s="198"/>
      <c r="J162" s="199">
        <f>ROUND(I162*H162,2)</f>
        <v>0</v>
      </c>
      <c r="K162" s="195" t="s">
        <v>21</v>
      </c>
      <c r="L162" s="61"/>
      <c r="M162" s="200" t="s">
        <v>21</v>
      </c>
      <c r="N162" s="201" t="s">
        <v>47</v>
      </c>
      <c r="O162" s="42"/>
      <c r="P162" s="202">
        <f>O162*H162</f>
        <v>0</v>
      </c>
      <c r="Q162" s="202">
        <v>0</v>
      </c>
      <c r="R162" s="202">
        <f>Q162*H162</f>
        <v>0</v>
      </c>
      <c r="S162" s="202">
        <v>0</v>
      </c>
      <c r="T162" s="203">
        <f>S162*H162</f>
        <v>0</v>
      </c>
      <c r="AR162" s="24" t="s">
        <v>166</v>
      </c>
      <c r="AT162" s="24" t="s">
        <v>161</v>
      </c>
      <c r="AU162" s="24" t="s">
        <v>87</v>
      </c>
      <c r="AY162" s="24" t="s">
        <v>159</v>
      </c>
      <c r="BE162" s="204">
        <f>IF(N162="základní",J162,0)</f>
        <v>0</v>
      </c>
      <c r="BF162" s="204">
        <f>IF(N162="snížená",J162,0)</f>
        <v>0</v>
      </c>
      <c r="BG162" s="204">
        <f>IF(N162="zákl. přenesená",J162,0)</f>
        <v>0</v>
      </c>
      <c r="BH162" s="204">
        <f>IF(N162="sníž. přenesená",J162,0)</f>
        <v>0</v>
      </c>
      <c r="BI162" s="204">
        <f>IF(N162="nulová",J162,0)</f>
        <v>0</v>
      </c>
      <c r="BJ162" s="24" t="s">
        <v>84</v>
      </c>
      <c r="BK162" s="204">
        <f>ROUND(I162*H162,2)</f>
        <v>0</v>
      </c>
      <c r="BL162" s="24" t="s">
        <v>166</v>
      </c>
      <c r="BM162" s="24" t="s">
        <v>257</v>
      </c>
    </row>
    <row r="163" spans="2:47" s="1" customFormat="1" ht="229.5">
      <c r="B163" s="41"/>
      <c r="C163" s="63"/>
      <c r="D163" s="205" t="s">
        <v>168</v>
      </c>
      <c r="E163" s="63"/>
      <c r="F163" s="206" t="s">
        <v>258</v>
      </c>
      <c r="G163" s="63"/>
      <c r="H163" s="63"/>
      <c r="I163" s="163"/>
      <c r="J163" s="63"/>
      <c r="K163" s="63"/>
      <c r="L163" s="61"/>
      <c r="M163" s="207"/>
      <c r="N163" s="42"/>
      <c r="O163" s="42"/>
      <c r="P163" s="42"/>
      <c r="Q163" s="42"/>
      <c r="R163" s="42"/>
      <c r="S163" s="42"/>
      <c r="T163" s="78"/>
      <c r="AT163" s="24" t="s">
        <v>168</v>
      </c>
      <c r="AU163" s="24" t="s">
        <v>87</v>
      </c>
    </row>
    <row r="164" spans="2:51" s="11" customFormat="1" ht="13.5">
      <c r="B164" s="208"/>
      <c r="C164" s="209"/>
      <c r="D164" s="205" t="s">
        <v>170</v>
      </c>
      <c r="E164" s="210" t="s">
        <v>21</v>
      </c>
      <c r="F164" s="211" t="s">
        <v>259</v>
      </c>
      <c r="G164" s="209"/>
      <c r="H164" s="212" t="s">
        <v>21</v>
      </c>
      <c r="I164" s="213"/>
      <c r="J164" s="209"/>
      <c r="K164" s="209"/>
      <c r="L164" s="214"/>
      <c r="M164" s="215"/>
      <c r="N164" s="216"/>
      <c r="O164" s="216"/>
      <c r="P164" s="216"/>
      <c r="Q164" s="216"/>
      <c r="R164" s="216"/>
      <c r="S164" s="216"/>
      <c r="T164" s="217"/>
      <c r="AT164" s="218" t="s">
        <v>170</v>
      </c>
      <c r="AU164" s="218" t="s">
        <v>87</v>
      </c>
      <c r="AV164" s="11" t="s">
        <v>84</v>
      </c>
      <c r="AW164" s="11" t="s">
        <v>39</v>
      </c>
      <c r="AX164" s="11" t="s">
        <v>76</v>
      </c>
      <c r="AY164" s="218" t="s">
        <v>159</v>
      </c>
    </row>
    <row r="165" spans="2:51" s="12" customFormat="1" ht="13.5">
      <c r="B165" s="219"/>
      <c r="C165" s="220"/>
      <c r="D165" s="205" t="s">
        <v>170</v>
      </c>
      <c r="E165" s="221" t="s">
        <v>21</v>
      </c>
      <c r="F165" s="222" t="s">
        <v>260</v>
      </c>
      <c r="G165" s="220"/>
      <c r="H165" s="223">
        <v>10.25</v>
      </c>
      <c r="I165" s="224"/>
      <c r="J165" s="220"/>
      <c r="K165" s="220"/>
      <c r="L165" s="225"/>
      <c r="M165" s="226"/>
      <c r="N165" s="227"/>
      <c r="O165" s="227"/>
      <c r="P165" s="227"/>
      <c r="Q165" s="227"/>
      <c r="R165" s="227"/>
      <c r="S165" s="227"/>
      <c r="T165" s="228"/>
      <c r="AT165" s="229" t="s">
        <v>170</v>
      </c>
      <c r="AU165" s="229" t="s">
        <v>87</v>
      </c>
      <c r="AV165" s="12" t="s">
        <v>87</v>
      </c>
      <c r="AW165" s="12" t="s">
        <v>39</v>
      </c>
      <c r="AX165" s="12" t="s">
        <v>76</v>
      </c>
      <c r="AY165" s="229" t="s">
        <v>159</v>
      </c>
    </row>
    <row r="166" spans="2:51" s="12" customFormat="1" ht="13.5">
      <c r="B166" s="219"/>
      <c r="C166" s="220"/>
      <c r="D166" s="205" t="s">
        <v>170</v>
      </c>
      <c r="E166" s="221" t="s">
        <v>21</v>
      </c>
      <c r="F166" s="222" t="s">
        <v>261</v>
      </c>
      <c r="G166" s="220"/>
      <c r="H166" s="223">
        <v>74.875</v>
      </c>
      <c r="I166" s="224"/>
      <c r="J166" s="220"/>
      <c r="K166" s="220"/>
      <c r="L166" s="225"/>
      <c r="M166" s="226"/>
      <c r="N166" s="227"/>
      <c r="O166" s="227"/>
      <c r="P166" s="227"/>
      <c r="Q166" s="227"/>
      <c r="R166" s="227"/>
      <c r="S166" s="227"/>
      <c r="T166" s="228"/>
      <c r="AT166" s="229" t="s">
        <v>170</v>
      </c>
      <c r="AU166" s="229" t="s">
        <v>87</v>
      </c>
      <c r="AV166" s="12" t="s">
        <v>87</v>
      </c>
      <c r="AW166" s="12" t="s">
        <v>39</v>
      </c>
      <c r="AX166" s="12" t="s">
        <v>76</v>
      </c>
      <c r="AY166" s="229" t="s">
        <v>159</v>
      </c>
    </row>
    <row r="167" spans="2:51" s="13" customFormat="1" ht="13.5">
      <c r="B167" s="230"/>
      <c r="C167" s="231"/>
      <c r="D167" s="232" t="s">
        <v>170</v>
      </c>
      <c r="E167" s="233" t="s">
        <v>21</v>
      </c>
      <c r="F167" s="234" t="s">
        <v>175</v>
      </c>
      <c r="G167" s="231"/>
      <c r="H167" s="235">
        <v>85.125</v>
      </c>
      <c r="I167" s="236"/>
      <c r="J167" s="231"/>
      <c r="K167" s="231"/>
      <c r="L167" s="237"/>
      <c r="M167" s="238"/>
      <c r="N167" s="239"/>
      <c r="O167" s="239"/>
      <c r="P167" s="239"/>
      <c r="Q167" s="239"/>
      <c r="R167" s="239"/>
      <c r="S167" s="239"/>
      <c r="T167" s="240"/>
      <c r="AT167" s="241" t="s">
        <v>170</v>
      </c>
      <c r="AU167" s="241" t="s">
        <v>87</v>
      </c>
      <c r="AV167" s="13" t="s">
        <v>166</v>
      </c>
      <c r="AW167" s="13" t="s">
        <v>39</v>
      </c>
      <c r="AX167" s="13" t="s">
        <v>84</v>
      </c>
      <c r="AY167" s="241" t="s">
        <v>159</v>
      </c>
    </row>
    <row r="168" spans="2:65" s="1" customFormat="1" ht="31.5" customHeight="1">
      <c r="B168" s="41"/>
      <c r="C168" s="193" t="s">
        <v>10</v>
      </c>
      <c r="D168" s="193" t="s">
        <v>161</v>
      </c>
      <c r="E168" s="194" t="s">
        <v>262</v>
      </c>
      <c r="F168" s="195" t="s">
        <v>263</v>
      </c>
      <c r="G168" s="196" t="s">
        <v>256</v>
      </c>
      <c r="H168" s="197">
        <v>220.77</v>
      </c>
      <c r="I168" s="198"/>
      <c r="J168" s="199">
        <f>ROUND(I168*H168,2)</f>
        <v>0</v>
      </c>
      <c r="K168" s="195" t="s">
        <v>165</v>
      </c>
      <c r="L168" s="61"/>
      <c r="M168" s="200" t="s">
        <v>21</v>
      </c>
      <c r="N168" s="201" t="s">
        <v>47</v>
      </c>
      <c r="O168" s="42"/>
      <c r="P168" s="202">
        <f>O168*H168</f>
        <v>0</v>
      </c>
      <c r="Q168" s="202">
        <v>0</v>
      </c>
      <c r="R168" s="202">
        <f>Q168*H168</f>
        <v>0</v>
      </c>
      <c r="S168" s="202">
        <v>0</v>
      </c>
      <c r="T168" s="203">
        <f>S168*H168</f>
        <v>0</v>
      </c>
      <c r="AR168" s="24" t="s">
        <v>166</v>
      </c>
      <c r="AT168" s="24" t="s">
        <v>161</v>
      </c>
      <c r="AU168" s="24" t="s">
        <v>87</v>
      </c>
      <c r="AY168" s="24" t="s">
        <v>159</v>
      </c>
      <c r="BE168" s="204">
        <f>IF(N168="základní",J168,0)</f>
        <v>0</v>
      </c>
      <c r="BF168" s="204">
        <f>IF(N168="snížená",J168,0)</f>
        <v>0</v>
      </c>
      <c r="BG168" s="204">
        <f>IF(N168="zákl. přenesená",J168,0)</f>
        <v>0</v>
      </c>
      <c r="BH168" s="204">
        <f>IF(N168="sníž. přenesená",J168,0)</f>
        <v>0</v>
      </c>
      <c r="BI168" s="204">
        <f>IF(N168="nulová",J168,0)</f>
        <v>0</v>
      </c>
      <c r="BJ168" s="24" t="s">
        <v>84</v>
      </c>
      <c r="BK168" s="204">
        <f>ROUND(I168*H168,2)</f>
        <v>0</v>
      </c>
      <c r="BL168" s="24" t="s">
        <v>166</v>
      </c>
      <c r="BM168" s="24" t="s">
        <v>264</v>
      </c>
    </row>
    <row r="169" spans="2:47" s="1" customFormat="1" ht="94.5">
      <c r="B169" s="41"/>
      <c r="C169" s="63"/>
      <c r="D169" s="205" t="s">
        <v>168</v>
      </c>
      <c r="E169" s="63"/>
      <c r="F169" s="206" t="s">
        <v>265</v>
      </c>
      <c r="G169" s="63"/>
      <c r="H169" s="63"/>
      <c r="I169" s="163"/>
      <c r="J169" s="63"/>
      <c r="K169" s="63"/>
      <c r="L169" s="61"/>
      <c r="M169" s="207"/>
      <c r="N169" s="42"/>
      <c r="O169" s="42"/>
      <c r="P169" s="42"/>
      <c r="Q169" s="42"/>
      <c r="R169" s="42"/>
      <c r="S169" s="42"/>
      <c r="T169" s="78"/>
      <c r="AT169" s="24" t="s">
        <v>168</v>
      </c>
      <c r="AU169" s="24" t="s">
        <v>87</v>
      </c>
    </row>
    <row r="170" spans="2:51" s="11" customFormat="1" ht="13.5">
      <c r="B170" s="208"/>
      <c r="C170" s="209"/>
      <c r="D170" s="205" t="s">
        <v>170</v>
      </c>
      <c r="E170" s="210" t="s">
        <v>21</v>
      </c>
      <c r="F170" s="211" t="s">
        <v>266</v>
      </c>
      <c r="G170" s="209"/>
      <c r="H170" s="212" t="s">
        <v>21</v>
      </c>
      <c r="I170" s="213"/>
      <c r="J170" s="209"/>
      <c r="K170" s="209"/>
      <c r="L170" s="214"/>
      <c r="M170" s="215"/>
      <c r="N170" s="216"/>
      <c r="O170" s="216"/>
      <c r="P170" s="216"/>
      <c r="Q170" s="216"/>
      <c r="R170" s="216"/>
      <c r="S170" s="216"/>
      <c r="T170" s="217"/>
      <c r="AT170" s="218" t="s">
        <v>170</v>
      </c>
      <c r="AU170" s="218" t="s">
        <v>87</v>
      </c>
      <c r="AV170" s="11" t="s">
        <v>84</v>
      </c>
      <c r="AW170" s="11" t="s">
        <v>39</v>
      </c>
      <c r="AX170" s="11" t="s">
        <v>76</v>
      </c>
      <c r="AY170" s="218" t="s">
        <v>159</v>
      </c>
    </row>
    <row r="171" spans="2:51" s="12" customFormat="1" ht="13.5">
      <c r="B171" s="219"/>
      <c r="C171" s="220"/>
      <c r="D171" s="205" t="s">
        <v>170</v>
      </c>
      <c r="E171" s="221" t="s">
        <v>21</v>
      </c>
      <c r="F171" s="222" t="s">
        <v>267</v>
      </c>
      <c r="G171" s="220"/>
      <c r="H171" s="223">
        <v>6.15</v>
      </c>
      <c r="I171" s="224"/>
      <c r="J171" s="220"/>
      <c r="K171" s="220"/>
      <c r="L171" s="225"/>
      <c r="M171" s="226"/>
      <c r="N171" s="227"/>
      <c r="O171" s="227"/>
      <c r="P171" s="227"/>
      <c r="Q171" s="227"/>
      <c r="R171" s="227"/>
      <c r="S171" s="227"/>
      <c r="T171" s="228"/>
      <c r="AT171" s="229" t="s">
        <v>170</v>
      </c>
      <c r="AU171" s="229" t="s">
        <v>87</v>
      </c>
      <c r="AV171" s="12" t="s">
        <v>87</v>
      </c>
      <c r="AW171" s="12" t="s">
        <v>39</v>
      </c>
      <c r="AX171" s="12" t="s">
        <v>76</v>
      </c>
      <c r="AY171" s="229" t="s">
        <v>159</v>
      </c>
    </row>
    <row r="172" spans="2:51" s="12" customFormat="1" ht="13.5">
      <c r="B172" s="219"/>
      <c r="C172" s="220"/>
      <c r="D172" s="205" t="s">
        <v>170</v>
      </c>
      <c r="E172" s="221" t="s">
        <v>21</v>
      </c>
      <c r="F172" s="222" t="s">
        <v>268</v>
      </c>
      <c r="G172" s="220"/>
      <c r="H172" s="223">
        <v>44.925</v>
      </c>
      <c r="I172" s="224"/>
      <c r="J172" s="220"/>
      <c r="K172" s="220"/>
      <c r="L172" s="225"/>
      <c r="M172" s="226"/>
      <c r="N172" s="227"/>
      <c r="O172" s="227"/>
      <c r="P172" s="227"/>
      <c r="Q172" s="227"/>
      <c r="R172" s="227"/>
      <c r="S172" s="227"/>
      <c r="T172" s="228"/>
      <c r="AT172" s="229" t="s">
        <v>170</v>
      </c>
      <c r="AU172" s="229" t="s">
        <v>87</v>
      </c>
      <c r="AV172" s="12" t="s">
        <v>87</v>
      </c>
      <c r="AW172" s="12" t="s">
        <v>39</v>
      </c>
      <c r="AX172" s="12" t="s">
        <v>76</v>
      </c>
      <c r="AY172" s="229" t="s">
        <v>159</v>
      </c>
    </row>
    <row r="173" spans="2:51" s="14" customFormat="1" ht="13.5">
      <c r="B173" s="245"/>
      <c r="C173" s="246"/>
      <c r="D173" s="205" t="s">
        <v>170</v>
      </c>
      <c r="E173" s="247" t="s">
        <v>21</v>
      </c>
      <c r="F173" s="248" t="s">
        <v>269</v>
      </c>
      <c r="G173" s="246"/>
      <c r="H173" s="249">
        <v>51.075</v>
      </c>
      <c r="I173" s="250"/>
      <c r="J173" s="246"/>
      <c r="K173" s="246"/>
      <c r="L173" s="251"/>
      <c r="M173" s="252"/>
      <c r="N173" s="253"/>
      <c r="O173" s="253"/>
      <c r="P173" s="253"/>
      <c r="Q173" s="253"/>
      <c r="R173" s="253"/>
      <c r="S173" s="253"/>
      <c r="T173" s="254"/>
      <c r="AT173" s="255" t="s">
        <v>170</v>
      </c>
      <c r="AU173" s="255" t="s">
        <v>87</v>
      </c>
      <c r="AV173" s="14" t="s">
        <v>182</v>
      </c>
      <c r="AW173" s="14" t="s">
        <v>39</v>
      </c>
      <c r="AX173" s="14" t="s">
        <v>76</v>
      </c>
      <c r="AY173" s="255" t="s">
        <v>159</v>
      </c>
    </row>
    <row r="174" spans="2:51" s="11" customFormat="1" ht="13.5">
      <c r="B174" s="208"/>
      <c r="C174" s="209"/>
      <c r="D174" s="205" t="s">
        <v>170</v>
      </c>
      <c r="E174" s="210" t="s">
        <v>21</v>
      </c>
      <c r="F174" s="211" t="s">
        <v>270</v>
      </c>
      <c r="G174" s="209"/>
      <c r="H174" s="212" t="s">
        <v>21</v>
      </c>
      <c r="I174" s="213"/>
      <c r="J174" s="209"/>
      <c r="K174" s="209"/>
      <c r="L174" s="214"/>
      <c r="M174" s="215"/>
      <c r="N174" s="216"/>
      <c r="O174" s="216"/>
      <c r="P174" s="216"/>
      <c r="Q174" s="216"/>
      <c r="R174" s="216"/>
      <c r="S174" s="216"/>
      <c r="T174" s="217"/>
      <c r="AT174" s="218" t="s">
        <v>170</v>
      </c>
      <c r="AU174" s="218" t="s">
        <v>87</v>
      </c>
      <c r="AV174" s="11" t="s">
        <v>84</v>
      </c>
      <c r="AW174" s="11" t="s">
        <v>39</v>
      </c>
      <c r="AX174" s="11" t="s">
        <v>76</v>
      </c>
      <c r="AY174" s="218" t="s">
        <v>159</v>
      </c>
    </row>
    <row r="175" spans="2:51" s="12" customFormat="1" ht="13.5">
      <c r="B175" s="219"/>
      <c r="C175" s="220"/>
      <c r="D175" s="205" t="s">
        <v>170</v>
      </c>
      <c r="E175" s="221" t="s">
        <v>21</v>
      </c>
      <c r="F175" s="222" t="s">
        <v>271</v>
      </c>
      <c r="G175" s="220"/>
      <c r="H175" s="223">
        <v>38.49</v>
      </c>
      <c r="I175" s="224"/>
      <c r="J175" s="220"/>
      <c r="K175" s="220"/>
      <c r="L175" s="225"/>
      <c r="M175" s="226"/>
      <c r="N175" s="227"/>
      <c r="O175" s="227"/>
      <c r="P175" s="227"/>
      <c r="Q175" s="227"/>
      <c r="R175" s="227"/>
      <c r="S175" s="227"/>
      <c r="T175" s="228"/>
      <c r="AT175" s="229" t="s">
        <v>170</v>
      </c>
      <c r="AU175" s="229" t="s">
        <v>87</v>
      </c>
      <c r="AV175" s="12" t="s">
        <v>87</v>
      </c>
      <c r="AW175" s="12" t="s">
        <v>39</v>
      </c>
      <c r="AX175" s="12" t="s">
        <v>76</v>
      </c>
      <c r="AY175" s="229" t="s">
        <v>159</v>
      </c>
    </row>
    <row r="176" spans="2:51" s="12" customFormat="1" ht="27">
      <c r="B176" s="219"/>
      <c r="C176" s="220"/>
      <c r="D176" s="205" t="s">
        <v>170</v>
      </c>
      <c r="E176" s="221" t="s">
        <v>21</v>
      </c>
      <c r="F176" s="222" t="s">
        <v>272</v>
      </c>
      <c r="G176" s="220"/>
      <c r="H176" s="223">
        <v>44.265</v>
      </c>
      <c r="I176" s="224"/>
      <c r="J176" s="220"/>
      <c r="K176" s="220"/>
      <c r="L176" s="225"/>
      <c r="M176" s="226"/>
      <c r="N176" s="227"/>
      <c r="O176" s="227"/>
      <c r="P176" s="227"/>
      <c r="Q176" s="227"/>
      <c r="R176" s="227"/>
      <c r="S176" s="227"/>
      <c r="T176" s="228"/>
      <c r="AT176" s="229" t="s">
        <v>170</v>
      </c>
      <c r="AU176" s="229" t="s">
        <v>87</v>
      </c>
      <c r="AV176" s="12" t="s">
        <v>87</v>
      </c>
      <c r="AW176" s="12" t="s">
        <v>39</v>
      </c>
      <c r="AX176" s="12" t="s">
        <v>76</v>
      </c>
      <c r="AY176" s="229" t="s">
        <v>159</v>
      </c>
    </row>
    <row r="177" spans="2:51" s="12" customFormat="1" ht="13.5">
      <c r="B177" s="219"/>
      <c r="C177" s="220"/>
      <c r="D177" s="205" t="s">
        <v>170</v>
      </c>
      <c r="E177" s="221" t="s">
        <v>21</v>
      </c>
      <c r="F177" s="222" t="s">
        <v>273</v>
      </c>
      <c r="G177" s="220"/>
      <c r="H177" s="223">
        <v>31.59</v>
      </c>
      <c r="I177" s="224"/>
      <c r="J177" s="220"/>
      <c r="K177" s="220"/>
      <c r="L177" s="225"/>
      <c r="M177" s="226"/>
      <c r="N177" s="227"/>
      <c r="O177" s="227"/>
      <c r="P177" s="227"/>
      <c r="Q177" s="227"/>
      <c r="R177" s="227"/>
      <c r="S177" s="227"/>
      <c r="T177" s="228"/>
      <c r="AT177" s="229" t="s">
        <v>170</v>
      </c>
      <c r="AU177" s="229" t="s">
        <v>87</v>
      </c>
      <c r="AV177" s="12" t="s">
        <v>87</v>
      </c>
      <c r="AW177" s="12" t="s">
        <v>39</v>
      </c>
      <c r="AX177" s="12" t="s">
        <v>76</v>
      </c>
      <c r="AY177" s="229" t="s">
        <v>159</v>
      </c>
    </row>
    <row r="178" spans="2:51" s="12" customFormat="1" ht="27">
      <c r="B178" s="219"/>
      <c r="C178" s="220"/>
      <c r="D178" s="205" t="s">
        <v>170</v>
      </c>
      <c r="E178" s="221" t="s">
        <v>21</v>
      </c>
      <c r="F178" s="222" t="s">
        <v>274</v>
      </c>
      <c r="G178" s="220"/>
      <c r="H178" s="223">
        <v>17.91</v>
      </c>
      <c r="I178" s="224"/>
      <c r="J178" s="220"/>
      <c r="K178" s="220"/>
      <c r="L178" s="225"/>
      <c r="M178" s="226"/>
      <c r="N178" s="227"/>
      <c r="O178" s="227"/>
      <c r="P178" s="227"/>
      <c r="Q178" s="227"/>
      <c r="R178" s="227"/>
      <c r="S178" s="227"/>
      <c r="T178" s="228"/>
      <c r="AT178" s="229" t="s">
        <v>170</v>
      </c>
      <c r="AU178" s="229" t="s">
        <v>87</v>
      </c>
      <c r="AV178" s="12" t="s">
        <v>87</v>
      </c>
      <c r="AW178" s="12" t="s">
        <v>39</v>
      </c>
      <c r="AX178" s="12" t="s">
        <v>76</v>
      </c>
      <c r="AY178" s="229" t="s">
        <v>159</v>
      </c>
    </row>
    <row r="179" spans="2:51" s="12" customFormat="1" ht="13.5">
      <c r="B179" s="219"/>
      <c r="C179" s="220"/>
      <c r="D179" s="205" t="s">
        <v>170</v>
      </c>
      <c r="E179" s="221" t="s">
        <v>21</v>
      </c>
      <c r="F179" s="222" t="s">
        <v>275</v>
      </c>
      <c r="G179" s="220"/>
      <c r="H179" s="223">
        <v>21.42</v>
      </c>
      <c r="I179" s="224"/>
      <c r="J179" s="220"/>
      <c r="K179" s="220"/>
      <c r="L179" s="225"/>
      <c r="M179" s="226"/>
      <c r="N179" s="227"/>
      <c r="O179" s="227"/>
      <c r="P179" s="227"/>
      <c r="Q179" s="227"/>
      <c r="R179" s="227"/>
      <c r="S179" s="227"/>
      <c r="T179" s="228"/>
      <c r="AT179" s="229" t="s">
        <v>170</v>
      </c>
      <c r="AU179" s="229" t="s">
        <v>87</v>
      </c>
      <c r="AV179" s="12" t="s">
        <v>87</v>
      </c>
      <c r="AW179" s="12" t="s">
        <v>39</v>
      </c>
      <c r="AX179" s="12" t="s">
        <v>76</v>
      </c>
      <c r="AY179" s="229" t="s">
        <v>159</v>
      </c>
    </row>
    <row r="180" spans="2:51" s="12" customFormat="1" ht="13.5">
      <c r="B180" s="219"/>
      <c r="C180" s="220"/>
      <c r="D180" s="205" t="s">
        <v>170</v>
      </c>
      <c r="E180" s="221" t="s">
        <v>21</v>
      </c>
      <c r="F180" s="222" t="s">
        <v>276</v>
      </c>
      <c r="G180" s="220"/>
      <c r="H180" s="223">
        <v>4.935</v>
      </c>
      <c r="I180" s="224"/>
      <c r="J180" s="220"/>
      <c r="K180" s="220"/>
      <c r="L180" s="225"/>
      <c r="M180" s="226"/>
      <c r="N180" s="227"/>
      <c r="O180" s="227"/>
      <c r="P180" s="227"/>
      <c r="Q180" s="227"/>
      <c r="R180" s="227"/>
      <c r="S180" s="227"/>
      <c r="T180" s="228"/>
      <c r="AT180" s="229" t="s">
        <v>170</v>
      </c>
      <c r="AU180" s="229" t="s">
        <v>87</v>
      </c>
      <c r="AV180" s="12" t="s">
        <v>87</v>
      </c>
      <c r="AW180" s="12" t="s">
        <v>39</v>
      </c>
      <c r="AX180" s="12" t="s">
        <v>76</v>
      </c>
      <c r="AY180" s="229" t="s">
        <v>159</v>
      </c>
    </row>
    <row r="181" spans="2:51" s="12" customFormat="1" ht="27">
      <c r="B181" s="219"/>
      <c r="C181" s="220"/>
      <c r="D181" s="205" t="s">
        <v>170</v>
      </c>
      <c r="E181" s="221" t="s">
        <v>21</v>
      </c>
      <c r="F181" s="222" t="s">
        <v>277</v>
      </c>
      <c r="G181" s="220"/>
      <c r="H181" s="223">
        <v>3.25</v>
      </c>
      <c r="I181" s="224"/>
      <c r="J181" s="220"/>
      <c r="K181" s="220"/>
      <c r="L181" s="225"/>
      <c r="M181" s="226"/>
      <c r="N181" s="227"/>
      <c r="O181" s="227"/>
      <c r="P181" s="227"/>
      <c r="Q181" s="227"/>
      <c r="R181" s="227"/>
      <c r="S181" s="227"/>
      <c r="T181" s="228"/>
      <c r="AT181" s="229" t="s">
        <v>170</v>
      </c>
      <c r="AU181" s="229" t="s">
        <v>87</v>
      </c>
      <c r="AV181" s="12" t="s">
        <v>87</v>
      </c>
      <c r="AW181" s="12" t="s">
        <v>39</v>
      </c>
      <c r="AX181" s="12" t="s">
        <v>76</v>
      </c>
      <c r="AY181" s="229" t="s">
        <v>159</v>
      </c>
    </row>
    <row r="182" spans="2:51" s="14" customFormat="1" ht="13.5">
      <c r="B182" s="245"/>
      <c r="C182" s="246"/>
      <c r="D182" s="205" t="s">
        <v>170</v>
      </c>
      <c r="E182" s="247" t="s">
        <v>21</v>
      </c>
      <c r="F182" s="248" t="s">
        <v>269</v>
      </c>
      <c r="G182" s="246"/>
      <c r="H182" s="249">
        <v>161.86</v>
      </c>
      <c r="I182" s="250"/>
      <c r="J182" s="246"/>
      <c r="K182" s="246"/>
      <c r="L182" s="251"/>
      <c r="M182" s="252"/>
      <c r="N182" s="253"/>
      <c r="O182" s="253"/>
      <c r="P182" s="253"/>
      <c r="Q182" s="253"/>
      <c r="R182" s="253"/>
      <c r="S182" s="253"/>
      <c r="T182" s="254"/>
      <c r="AT182" s="255" t="s">
        <v>170</v>
      </c>
      <c r="AU182" s="255" t="s">
        <v>87</v>
      </c>
      <c r="AV182" s="14" t="s">
        <v>182</v>
      </c>
      <c r="AW182" s="14" t="s">
        <v>39</v>
      </c>
      <c r="AX182" s="14" t="s">
        <v>76</v>
      </c>
      <c r="AY182" s="255" t="s">
        <v>159</v>
      </c>
    </row>
    <row r="183" spans="2:51" s="11" customFormat="1" ht="13.5">
      <c r="B183" s="208"/>
      <c r="C183" s="209"/>
      <c r="D183" s="205" t="s">
        <v>170</v>
      </c>
      <c r="E183" s="210" t="s">
        <v>21</v>
      </c>
      <c r="F183" s="211" t="s">
        <v>278</v>
      </c>
      <c r="G183" s="209"/>
      <c r="H183" s="212" t="s">
        <v>21</v>
      </c>
      <c r="I183" s="213"/>
      <c r="J183" s="209"/>
      <c r="K183" s="209"/>
      <c r="L183" s="214"/>
      <c r="M183" s="215"/>
      <c r="N183" s="216"/>
      <c r="O183" s="216"/>
      <c r="P183" s="216"/>
      <c r="Q183" s="216"/>
      <c r="R183" s="216"/>
      <c r="S183" s="216"/>
      <c r="T183" s="217"/>
      <c r="AT183" s="218" t="s">
        <v>170</v>
      </c>
      <c r="AU183" s="218" t="s">
        <v>87</v>
      </c>
      <c r="AV183" s="11" t="s">
        <v>84</v>
      </c>
      <c r="AW183" s="11" t="s">
        <v>39</v>
      </c>
      <c r="AX183" s="11" t="s">
        <v>76</v>
      </c>
      <c r="AY183" s="218" t="s">
        <v>159</v>
      </c>
    </row>
    <row r="184" spans="2:51" s="12" customFormat="1" ht="13.5">
      <c r="B184" s="219"/>
      <c r="C184" s="220"/>
      <c r="D184" s="205" t="s">
        <v>170</v>
      </c>
      <c r="E184" s="221" t="s">
        <v>21</v>
      </c>
      <c r="F184" s="222" t="s">
        <v>279</v>
      </c>
      <c r="G184" s="220"/>
      <c r="H184" s="223">
        <v>0.78</v>
      </c>
      <c r="I184" s="224"/>
      <c r="J184" s="220"/>
      <c r="K184" s="220"/>
      <c r="L184" s="225"/>
      <c r="M184" s="226"/>
      <c r="N184" s="227"/>
      <c r="O184" s="227"/>
      <c r="P184" s="227"/>
      <c r="Q184" s="227"/>
      <c r="R184" s="227"/>
      <c r="S184" s="227"/>
      <c r="T184" s="228"/>
      <c r="AT184" s="229" t="s">
        <v>170</v>
      </c>
      <c r="AU184" s="229" t="s">
        <v>87</v>
      </c>
      <c r="AV184" s="12" t="s">
        <v>87</v>
      </c>
      <c r="AW184" s="12" t="s">
        <v>39</v>
      </c>
      <c r="AX184" s="12" t="s">
        <v>76</v>
      </c>
      <c r="AY184" s="229" t="s">
        <v>159</v>
      </c>
    </row>
    <row r="185" spans="2:51" s="12" customFormat="1" ht="13.5">
      <c r="B185" s="219"/>
      <c r="C185" s="220"/>
      <c r="D185" s="205" t="s">
        <v>170</v>
      </c>
      <c r="E185" s="221" t="s">
        <v>21</v>
      </c>
      <c r="F185" s="222" t="s">
        <v>280</v>
      </c>
      <c r="G185" s="220"/>
      <c r="H185" s="223">
        <v>0.11</v>
      </c>
      <c r="I185" s="224"/>
      <c r="J185" s="220"/>
      <c r="K185" s="220"/>
      <c r="L185" s="225"/>
      <c r="M185" s="226"/>
      <c r="N185" s="227"/>
      <c r="O185" s="227"/>
      <c r="P185" s="227"/>
      <c r="Q185" s="227"/>
      <c r="R185" s="227"/>
      <c r="S185" s="227"/>
      <c r="T185" s="228"/>
      <c r="AT185" s="229" t="s">
        <v>170</v>
      </c>
      <c r="AU185" s="229" t="s">
        <v>87</v>
      </c>
      <c r="AV185" s="12" t="s">
        <v>87</v>
      </c>
      <c r="AW185" s="12" t="s">
        <v>39</v>
      </c>
      <c r="AX185" s="12" t="s">
        <v>76</v>
      </c>
      <c r="AY185" s="229" t="s">
        <v>159</v>
      </c>
    </row>
    <row r="186" spans="2:51" s="12" customFormat="1" ht="40.5">
      <c r="B186" s="219"/>
      <c r="C186" s="220"/>
      <c r="D186" s="205" t="s">
        <v>170</v>
      </c>
      <c r="E186" s="221" t="s">
        <v>21</v>
      </c>
      <c r="F186" s="222" t="s">
        <v>281</v>
      </c>
      <c r="G186" s="220"/>
      <c r="H186" s="223">
        <v>2.223</v>
      </c>
      <c r="I186" s="224"/>
      <c r="J186" s="220"/>
      <c r="K186" s="220"/>
      <c r="L186" s="225"/>
      <c r="M186" s="226"/>
      <c r="N186" s="227"/>
      <c r="O186" s="227"/>
      <c r="P186" s="227"/>
      <c r="Q186" s="227"/>
      <c r="R186" s="227"/>
      <c r="S186" s="227"/>
      <c r="T186" s="228"/>
      <c r="AT186" s="229" t="s">
        <v>170</v>
      </c>
      <c r="AU186" s="229" t="s">
        <v>87</v>
      </c>
      <c r="AV186" s="12" t="s">
        <v>87</v>
      </c>
      <c r="AW186" s="12" t="s">
        <v>39</v>
      </c>
      <c r="AX186" s="12" t="s">
        <v>76</v>
      </c>
      <c r="AY186" s="229" t="s">
        <v>159</v>
      </c>
    </row>
    <row r="187" spans="2:51" s="12" customFormat="1" ht="40.5">
      <c r="B187" s="219"/>
      <c r="C187" s="220"/>
      <c r="D187" s="205" t="s">
        <v>170</v>
      </c>
      <c r="E187" s="221" t="s">
        <v>21</v>
      </c>
      <c r="F187" s="222" t="s">
        <v>282</v>
      </c>
      <c r="G187" s="220"/>
      <c r="H187" s="223">
        <v>1.926</v>
      </c>
      <c r="I187" s="224"/>
      <c r="J187" s="220"/>
      <c r="K187" s="220"/>
      <c r="L187" s="225"/>
      <c r="M187" s="226"/>
      <c r="N187" s="227"/>
      <c r="O187" s="227"/>
      <c r="P187" s="227"/>
      <c r="Q187" s="227"/>
      <c r="R187" s="227"/>
      <c r="S187" s="227"/>
      <c r="T187" s="228"/>
      <c r="AT187" s="229" t="s">
        <v>170</v>
      </c>
      <c r="AU187" s="229" t="s">
        <v>87</v>
      </c>
      <c r="AV187" s="12" t="s">
        <v>87</v>
      </c>
      <c r="AW187" s="12" t="s">
        <v>39</v>
      </c>
      <c r="AX187" s="12" t="s">
        <v>76</v>
      </c>
      <c r="AY187" s="229" t="s">
        <v>159</v>
      </c>
    </row>
    <row r="188" spans="2:51" s="12" customFormat="1" ht="40.5">
      <c r="B188" s="219"/>
      <c r="C188" s="220"/>
      <c r="D188" s="205" t="s">
        <v>170</v>
      </c>
      <c r="E188" s="221" t="s">
        <v>21</v>
      </c>
      <c r="F188" s="222" t="s">
        <v>283</v>
      </c>
      <c r="G188" s="220"/>
      <c r="H188" s="223">
        <v>1.999</v>
      </c>
      <c r="I188" s="224"/>
      <c r="J188" s="220"/>
      <c r="K188" s="220"/>
      <c r="L188" s="225"/>
      <c r="M188" s="226"/>
      <c r="N188" s="227"/>
      <c r="O188" s="227"/>
      <c r="P188" s="227"/>
      <c r="Q188" s="227"/>
      <c r="R188" s="227"/>
      <c r="S188" s="227"/>
      <c r="T188" s="228"/>
      <c r="AT188" s="229" t="s">
        <v>170</v>
      </c>
      <c r="AU188" s="229" t="s">
        <v>87</v>
      </c>
      <c r="AV188" s="12" t="s">
        <v>87</v>
      </c>
      <c r="AW188" s="12" t="s">
        <v>39</v>
      </c>
      <c r="AX188" s="12" t="s">
        <v>76</v>
      </c>
      <c r="AY188" s="229" t="s">
        <v>159</v>
      </c>
    </row>
    <row r="189" spans="2:51" s="12" customFormat="1" ht="13.5">
      <c r="B189" s="219"/>
      <c r="C189" s="220"/>
      <c r="D189" s="205" t="s">
        <v>170</v>
      </c>
      <c r="E189" s="221" t="s">
        <v>21</v>
      </c>
      <c r="F189" s="222" t="s">
        <v>284</v>
      </c>
      <c r="G189" s="220"/>
      <c r="H189" s="223">
        <v>0.797</v>
      </c>
      <c r="I189" s="224"/>
      <c r="J189" s="220"/>
      <c r="K189" s="220"/>
      <c r="L189" s="225"/>
      <c r="M189" s="226"/>
      <c r="N189" s="227"/>
      <c r="O189" s="227"/>
      <c r="P189" s="227"/>
      <c r="Q189" s="227"/>
      <c r="R189" s="227"/>
      <c r="S189" s="227"/>
      <c r="T189" s="228"/>
      <c r="AT189" s="229" t="s">
        <v>170</v>
      </c>
      <c r="AU189" s="229" t="s">
        <v>87</v>
      </c>
      <c r="AV189" s="12" t="s">
        <v>87</v>
      </c>
      <c r="AW189" s="12" t="s">
        <v>39</v>
      </c>
      <c r="AX189" s="12" t="s">
        <v>76</v>
      </c>
      <c r="AY189" s="229" t="s">
        <v>159</v>
      </c>
    </row>
    <row r="190" spans="2:51" s="14" customFormat="1" ht="13.5">
      <c r="B190" s="245"/>
      <c r="C190" s="246"/>
      <c r="D190" s="205" t="s">
        <v>170</v>
      </c>
      <c r="E190" s="247" t="s">
        <v>21</v>
      </c>
      <c r="F190" s="248" t="s">
        <v>269</v>
      </c>
      <c r="G190" s="246"/>
      <c r="H190" s="249">
        <v>7.835</v>
      </c>
      <c r="I190" s="250"/>
      <c r="J190" s="246"/>
      <c r="K190" s="246"/>
      <c r="L190" s="251"/>
      <c r="M190" s="252"/>
      <c r="N190" s="253"/>
      <c r="O190" s="253"/>
      <c r="P190" s="253"/>
      <c r="Q190" s="253"/>
      <c r="R190" s="253"/>
      <c r="S190" s="253"/>
      <c r="T190" s="254"/>
      <c r="AT190" s="255" t="s">
        <v>170</v>
      </c>
      <c r="AU190" s="255" t="s">
        <v>87</v>
      </c>
      <c r="AV190" s="14" t="s">
        <v>182</v>
      </c>
      <c r="AW190" s="14" t="s">
        <v>39</v>
      </c>
      <c r="AX190" s="14" t="s">
        <v>76</v>
      </c>
      <c r="AY190" s="255" t="s">
        <v>159</v>
      </c>
    </row>
    <row r="191" spans="2:51" s="13" customFormat="1" ht="13.5">
      <c r="B191" s="230"/>
      <c r="C191" s="231"/>
      <c r="D191" s="232" t="s">
        <v>170</v>
      </c>
      <c r="E191" s="233" t="s">
        <v>21</v>
      </c>
      <c r="F191" s="234" t="s">
        <v>175</v>
      </c>
      <c r="G191" s="231"/>
      <c r="H191" s="235">
        <v>220.77</v>
      </c>
      <c r="I191" s="236"/>
      <c r="J191" s="231"/>
      <c r="K191" s="231"/>
      <c r="L191" s="237"/>
      <c r="M191" s="238"/>
      <c r="N191" s="239"/>
      <c r="O191" s="239"/>
      <c r="P191" s="239"/>
      <c r="Q191" s="239"/>
      <c r="R191" s="239"/>
      <c r="S191" s="239"/>
      <c r="T191" s="240"/>
      <c r="AT191" s="241" t="s">
        <v>170</v>
      </c>
      <c r="AU191" s="241" t="s">
        <v>87</v>
      </c>
      <c r="AV191" s="13" t="s">
        <v>166</v>
      </c>
      <c r="AW191" s="13" t="s">
        <v>39</v>
      </c>
      <c r="AX191" s="13" t="s">
        <v>84</v>
      </c>
      <c r="AY191" s="241" t="s">
        <v>159</v>
      </c>
    </row>
    <row r="192" spans="2:65" s="1" customFormat="1" ht="31.5" customHeight="1">
      <c r="B192" s="41"/>
      <c r="C192" s="193" t="s">
        <v>285</v>
      </c>
      <c r="D192" s="193" t="s">
        <v>161</v>
      </c>
      <c r="E192" s="194" t="s">
        <v>286</v>
      </c>
      <c r="F192" s="195" t="s">
        <v>287</v>
      </c>
      <c r="G192" s="196" t="s">
        <v>256</v>
      </c>
      <c r="H192" s="197">
        <v>1922.056</v>
      </c>
      <c r="I192" s="198"/>
      <c r="J192" s="199">
        <f>ROUND(I192*H192,2)</f>
        <v>0</v>
      </c>
      <c r="K192" s="195" t="s">
        <v>165</v>
      </c>
      <c r="L192" s="61"/>
      <c r="M192" s="200" t="s">
        <v>21</v>
      </c>
      <c r="N192" s="201" t="s">
        <v>47</v>
      </c>
      <c r="O192" s="42"/>
      <c r="P192" s="202">
        <f>O192*H192</f>
        <v>0</v>
      </c>
      <c r="Q192" s="202">
        <v>0</v>
      </c>
      <c r="R192" s="202">
        <f>Q192*H192</f>
        <v>0</v>
      </c>
      <c r="S192" s="202">
        <v>0</v>
      </c>
      <c r="T192" s="203">
        <f>S192*H192</f>
        <v>0</v>
      </c>
      <c r="AR192" s="24" t="s">
        <v>166</v>
      </c>
      <c r="AT192" s="24" t="s">
        <v>161</v>
      </c>
      <c r="AU192" s="24" t="s">
        <v>87</v>
      </c>
      <c r="AY192" s="24" t="s">
        <v>159</v>
      </c>
      <c r="BE192" s="204">
        <f>IF(N192="základní",J192,0)</f>
        <v>0</v>
      </c>
      <c r="BF192" s="204">
        <f>IF(N192="snížená",J192,0)</f>
        <v>0</v>
      </c>
      <c r="BG192" s="204">
        <f>IF(N192="zákl. přenesená",J192,0)</f>
        <v>0</v>
      </c>
      <c r="BH192" s="204">
        <f>IF(N192="sníž. přenesená",J192,0)</f>
        <v>0</v>
      </c>
      <c r="BI192" s="204">
        <f>IF(N192="nulová",J192,0)</f>
        <v>0</v>
      </c>
      <c r="BJ192" s="24" t="s">
        <v>84</v>
      </c>
      <c r="BK192" s="204">
        <f>ROUND(I192*H192,2)</f>
        <v>0</v>
      </c>
      <c r="BL192" s="24" t="s">
        <v>166</v>
      </c>
      <c r="BM192" s="24" t="s">
        <v>288</v>
      </c>
    </row>
    <row r="193" spans="2:47" s="1" customFormat="1" ht="94.5">
      <c r="B193" s="41"/>
      <c r="C193" s="63"/>
      <c r="D193" s="205" t="s">
        <v>168</v>
      </c>
      <c r="E193" s="63"/>
      <c r="F193" s="206" t="s">
        <v>265</v>
      </c>
      <c r="G193" s="63"/>
      <c r="H193" s="63"/>
      <c r="I193" s="163"/>
      <c r="J193" s="63"/>
      <c r="K193" s="63"/>
      <c r="L193" s="61"/>
      <c r="M193" s="207"/>
      <c r="N193" s="42"/>
      <c r="O193" s="42"/>
      <c r="P193" s="42"/>
      <c r="Q193" s="42"/>
      <c r="R193" s="42"/>
      <c r="S193" s="42"/>
      <c r="T193" s="78"/>
      <c r="AT193" s="24" t="s">
        <v>168</v>
      </c>
      <c r="AU193" s="24" t="s">
        <v>87</v>
      </c>
    </row>
    <row r="194" spans="2:51" s="11" customFormat="1" ht="27">
      <c r="B194" s="208"/>
      <c r="C194" s="209"/>
      <c r="D194" s="205" t="s">
        <v>170</v>
      </c>
      <c r="E194" s="210" t="s">
        <v>21</v>
      </c>
      <c r="F194" s="211" t="s">
        <v>289</v>
      </c>
      <c r="G194" s="209"/>
      <c r="H194" s="212" t="s">
        <v>21</v>
      </c>
      <c r="I194" s="213"/>
      <c r="J194" s="209"/>
      <c r="K194" s="209"/>
      <c r="L194" s="214"/>
      <c r="M194" s="215"/>
      <c r="N194" s="216"/>
      <c r="O194" s="216"/>
      <c r="P194" s="216"/>
      <c r="Q194" s="216"/>
      <c r="R194" s="216"/>
      <c r="S194" s="216"/>
      <c r="T194" s="217"/>
      <c r="AT194" s="218" t="s">
        <v>170</v>
      </c>
      <c r="AU194" s="218" t="s">
        <v>87</v>
      </c>
      <c r="AV194" s="11" t="s">
        <v>84</v>
      </c>
      <c r="AW194" s="11" t="s">
        <v>39</v>
      </c>
      <c r="AX194" s="11" t="s">
        <v>76</v>
      </c>
      <c r="AY194" s="218" t="s">
        <v>159</v>
      </c>
    </row>
    <row r="195" spans="2:51" s="12" customFormat="1" ht="13.5">
      <c r="B195" s="219"/>
      <c r="C195" s="220"/>
      <c r="D195" s="205" t="s">
        <v>170</v>
      </c>
      <c r="E195" s="221" t="s">
        <v>21</v>
      </c>
      <c r="F195" s="222" t="s">
        <v>290</v>
      </c>
      <c r="G195" s="220"/>
      <c r="H195" s="223">
        <v>384.9</v>
      </c>
      <c r="I195" s="224"/>
      <c r="J195" s="220"/>
      <c r="K195" s="220"/>
      <c r="L195" s="225"/>
      <c r="M195" s="226"/>
      <c r="N195" s="227"/>
      <c r="O195" s="227"/>
      <c r="P195" s="227"/>
      <c r="Q195" s="227"/>
      <c r="R195" s="227"/>
      <c r="S195" s="227"/>
      <c r="T195" s="228"/>
      <c r="AT195" s="229" t="s">
        <v>170</v>
      </c>
      <c r="AU195" s="229" t="s">
        <v>87</v>
      </c>
      <c r="AV195" s="12" t="s">
        <v>87</v>
      </c>
      <c r="AW195" s="12" t="s">
        <v>39</v>
      </c>
      <c r="AX195" s="12" t="s">
        <v>76</v>
      </c>
      <c r="AY195" s="229" t="s">
        <v>159</v>
      </c>
    </row>
    <row r="196" spans="2:51" s="12" customFormat="1" ht="27">
      <c r="B196" s="219"/>
      <c r="C196" s="220"/>
      <c r="D196" s="205" t="s">
        <v>170</v>
      </c>
      <c r="E196" s="221" t="s">
        <v>21</v>
      </c>
      <c r="F196" s="222" t="s">
        <v>291</v>
      </c>
      <c r="G196" s="220"/>
      <c r="H196" s="223">
        <v>442.65</v>
      </c>
      <c r="I196" s="224"/>
      <c r="J196" s="220"/>
      <c r="K196" s="220"/>
      <c r="L196" s="225"/>
      <c r="M196" s="226"/>
      <c r="N196" s="227"/>
      <c r="O196" s="227"/>
      <c r="P196" s="227"/>
      <c r="Q196" s="227"/>
      <c r="R196" s="227"/>
      <c r="S196" s="227"/>
      <c r="T196" s="228"/>
      <c r="AT196" s="229" t="s">
        <v>170</v>
      </c>
      <c r="AU196" s="229" t="s">
        <v>87</v>
      </c>
      <c r="AV196" s="12" t="s">
        <v>87</v>
      </c>
      <c r="AW196" s="12" t="s">
        <v>39</v>
      </c>
      <c r="AX196" s="12" t="s">
        <v>76</v>
      </c>
      <c r="AY196" s="229" t="s">
        <v>159</v>
      </c>
    </row>
    <row r="197" spans="2:51" s="12" customFormat="1" ht="13.5">
      <c r="B197" s="219"/>
      <c r="C197" s="220"/>
      <c r="D197" s="205" t="s">
        <v>170</v>
      </c>
      <c r="E197" s="221" t="s">
        <v>21</v>
      </c>
      <c r="F197" s="222" t="s">
        <v>292</v>
      </c>
      <c r="G197" s="220"/>
      <c r="H197" s="223">
        <v>526.5</v>
      </c>
      <c r="I197" s="224"/>
      <c r="J197" s="220"/>
      <c r="K197" s="220"/>
      <c r="L197" s="225"/>
      <c r="M197" s="226"/>
      <c r="N197" s="227"/>
      <c r="O197" s="227"/>
      <c r="P197" s="227"/>
      <c r="Q197" s="227"/>
      <c r="R197" s="227"/>
      <c r="S197" s="227"/>
      <c r="T197" s="228"/>
      <c r="AT197" s="229" t="s">
        <v>170</v>
      </c>
      <c r="AU197" s="229" t="s">
        <v>87</v>
      </c>
      <c r="AV197" s="12" t="s">
        <v>87</v>
      </c>
      <c r="AW197" s="12" t="s">
        <v>39</v>
      </c>
      <c r="AX197" s="12" t="s">
        <v>76</v>
      </c>
      <c r="AY197" s="229" t="s">
        <v>159</v>
      </c>
    </row>
    <row r="198" spans="2:51" s="12" customFormat="1" ht="27">
      <c r="B198" s="219"/>
      <c r="C198" s="220"/>
      <c r="D198" s="205" t="s">
        <v>170</v>
      </c>
      <c r="E198" s="221" t="s">
        <v>21</v>
      </c>
      <c r="F198" s="222" t="s">
        <v>293</v>
      </c>
      <c r="G198" s="220"/>
      <c r="H198" s="223">
        <v>298.5</v>
      </c>
      <c r="I198" s="224"/>
      <c r="J198" s="220"/>
      <c r="K198" s="220"/>
      <c r="L198" s="225"/>
      <c r="M198" s="226"/>
      <c r="N198" s="227"/>
      <c r="O198" s="227"/>
      <c r="P198" s="227"/>
      <c r="Q198" s="227"/>
      <c r="R198" s="227"/>
      <c r="S198" s="227"/>
      <c r="T198" s="228"/>
      <c r="AT198" s="229" t="s">
        <v>170</v>
      </c>
      <c r="AU198" s="229" t="s">
        <v>87</v>
      </c>
      <c r="AV198" s="12" t="s">
        <v>87</v>
      </c>
      <c r="AW198" s="12" t="s">
        <v>39</v>
      </c>
      <c r="AX198" s="12" t="s">
        <v>76</v>
      </c>
      <c r="AY198" s="229" t="s">
        <v>159</v>
      </c>
    </row>
    <row r="199" spans="2:51" s="12" customFormat="1" ht="13.5">
      <c r="B199" s="219"/>
      <c r="C199" s="220"/>
      <c r="D199" s="205" t="s">
        <v>170</v>
      </c>
      <c r="E199" s="221" t="s">
        <v>21</v>
      </c>
      <c r="F199" s="222" t="s">
        <v>294</v>
      </c>
      <c r="G199" s="220"/>
      <c r="H199" s="223">
        <v>63</v>
      </c>
      <c r="I199" s="224"/>
      <c r="J199" s="220"/>
      <c r="K199" s="220"/>
      <c r="L199" s="225"/>
      <c r="M199" s="226"/>
      <c r="N199" s="227"/>
      <c r="O199" s="227"/>
      <c r="P199" s="227"/>
      <c r="Q199" s="227"/>
      <c r="R199" s="227"/>
      <c r="S199" s="227"/>
      <c r="T199" s="228"/>
      <c r="AT199" s="229" t="s">
        <v>170</v>
      </c>
      <c r="AU199" s="229" t="s">
        <v>87</v>
      </c>
      <c r="AV199" s="12" t="s">
        <v>87</v>
      </c>
      <c r="AW199" s="12" t="s">
        <v>39</v>
      </c>
      <c r="AX199" s="12" t="s">
        <v>76</v>
      </c>
      <c r="AY199" s="229" t="s">
        <v>159</v>
      </c>
    </row>
    <row r="200" spans="2:51" s="12" customFormat="1" ht="13.5">
      <c r="B200" s="219"/>
      <c r="C200" s="220"/>
      <c r="D200" s="205" t="s">
        <v>170</v>
      </c>
      <c r="E200" s="221" t="s">
        <v>21</v>
      </c>
      <c r="F200" s="222" t="s">
        <v>295</v>
      </c>
      <c r="G200" s="220"/>
      <c r="H200" s="223">
        <v>49.35</v>
      </c>
      <c r="I200" s="224"/>
      <c r="J200" s="220"/>
      <c r="K200" s="220"/>
      <c r="L200" s="225"/>
      <c r="M200" s="226"/>
      <c r="N200" s="227"/>
      <c r="O200" s="227"/>
      <c r="P200" s="227"/>
      <c r="Q200" s="227"/>
      <c r="R200" s="227"/>
      <c r="S200" s="227"/>
      <c r="T200" s="228"/>
      <c r="AT200" s="229" t="s">
        <v>170</v>
      </c>
      <c r="AU200" s="229" t="s">
        <v>87</v>
      </c>
      <c r="AV200" s="12" t="s">
        <v>87</v>
      </c>
      <c r="AW200" s="12" t="s">
        <v>39</v>
      </c>
      <c r="AX200" s="12" t="s">
        <v>76</v>
      </c>
      <c r="AY200" s="229" t="s">
        <v>159</v>
      </c>
    </row>
    <row r="201" spans="2:51" s="12" customFormat="1" ht="27">
      <c r="B201" s="219"/>
      <c r="C201" s="220"/>
      <c r="D201" s="205" t="s">
        <v>170</v>
      </c>
      <c r="E201" s="221" t="s">
        <v>21</v>
      </c>
      <c r="F201" s="222" t="s">
        <v>296</v>
      </c>
      <c r="G201" s="220"/>
      <c r="H201" s="223">
        <v>32.502</v>
      </c>
      <c r="I201" s="224"/>
      <c r="J201" s="220"/>
      <c r="K201" s="220"/>
      <c r="L201" s="225"/>
      <c r="M201" s="226"/>
      <c r="N201" s="227"/>
      <c r="O201" s="227"/>
      <c r="P201" s="227"/>
      <c r="Q201" s="227"/>
      <c r="R201" s="227"/>
      <c r="S201" s="227"/>
      <c r="T201" s="228"/>
      <c r="AT201" s="229" t="s">
        <v>170</v>
      </c>
      <c r="AU201" s="229" t="s">
        <v>87</v>
      </c>
      <c r="AV201" s="12" t="s">
        <v>87</v>
      </c>
      <c r="AW201" s="12" t="s">
        <v>39</v>
      </c>
      <c r="AX201" s="12" t="s">
        <v>76</v>
      </c>
      <c r="AY201" s="229" t="s">
        <v>159</v>
      </c>
    </row>
    <row r="202" spans="2:51" s="12" customFormat="1" ht="13.5">
      <c r="B202" s="219"/>
      <c r="C202" s="220"/>
      <c r="D202" s="205" t="s">
        <v>170</v>
      </c>
      <c r="E202" s="221" t="s">
        <v>21</v>
      </c>
      <c r="F202" s="222" t="s">
        <v>297</v>
      </c>
      <c r="G202" s="220"/>
      <c r="H202" s="223">
        <v>7.796</v>
      </c>
      <c r="I202" s="224"/>
      <c r="J202" s="220"/>
      <c r="K202" s="220"/>
      <c r="L202" s="225"/>
      <c r="M202" s="226"/>
      <c r="N202" s="227"/>
      <c r="O202" s="227"/>
      <c r="P202" s="227"/>
      <c r="Q202" s="227"/>
      <c r="R202" s="227"/>
      <c r="S202" s="227"/>
      <c r="T202" s="228"/>
      <c r="AT202" s="229" t="s">
        <v>170</v>
      </c>
      <c r="AU202" s="229" t="s">
        <v>87</v>
      </c>
      <c r="AV202" s="12" t="s">
        <v>87</v>
      </c>
      <c r="AW202" s="12" t="s">
        <v>39</v>
      </c>
      <c r="AX202" s="12" t="s">
        <v>76</v>
      </c>
      <c r="AY202" s="229" t="s">
        <v>159</v>
      </c>
    </row>
    <row r="203" spans="2:51" s="12" customFormat="1" ht="13.5">
      <c r="B203" s="219"/>
      <c r="C203" s="220"/>
      <c r="D203" s="205" t="s">
        <v>170</v>
      </c>
      <c r="E203" s="221" t="s">
        <v>21</v>
      </c>
      <c r="F203" s="222" t="s">
        <v>298</v>
      </c>
      <c r="G203" s="220"/>
      <c r="H203" s="223">
        <v>1.098</v>
      </c>
      <c r="I203" s="224"/>
      <c r="J203" s="220"/>
      <c r="K203" s="220"/>
      <c r="L203" s="225"/>
      <c r="M203" s="226"/>
      <c r="N203" s="227"/>
      <c r="O203" s="227"/>
      <c r="P203" s="227"/>
      <c r="Q203" s="227"/>
      <c r="R203" s="227"/>
      <c r="S203" s="227"/>
      <c r="T203" s="228"/>
      <c r="AT203" s="229" t="s">
        <v>170</v>
      </c>
      <c r="AU203" s="229" t="s">
        <v>87</v>
      </c>
      <c r="AV203" s="12" t="s">
        <v>87</v>
      </c>
      <c r="AW203" s="12" t="s">
        <v>39</v>
      </c>
      <c r="AX203" s="12" t="s">
        <v>76</v>
      </c>
      <c r="AY203" s="229" t="s">
        <v>159</v>
      </c>
    </row>
    <row r="204" spans="2:51" s="12" customFormat="1" ht="40.5">
      <c r="B204" s="219"/>
      <c r="C204" s="220"/>
      <c r="D204" s="205" t="s">
        <v>170</v>
      </c>
      <c r="E204" s="221" t="s">
        <v>21</v>
      </c>
      <c r="F204" s="222" t="s">
        <v>299</v>
      </c>
      <c r="G204" s="220"/>
      <c r="H204" s="223">
        <v>37.055</v>
      </c>
      <c r="I204" s="224"/>
      <c r="J204" s="220"/>
      <c r="K204" s="220"/>
      <c r="L204" s="225"/>
      <c r="M204" s="226"/>
      <c r="N204" s="227"/>
      <c r="O204" s="227"/>
      <c r="P204" s="227"/>
      <c r="Q204" s="227"/>
      <c r="R204" s="227"/>
      <c r="S204" s="227"/>
      <c r="T204" s="228"/>
      <c r="AT204" s="229" t="s">
        <v>170</v>
      </c>
      <c r="AU204" s="229" t="s">
        <v>87</v>
      </c>
      <c r="AV204" s="12" t="s">
        <v>87</v>
      </c>
      <c r="AW204" s="12" t="s">
        <v>39</v>
      </c>
      <c r="AX204" s="12" t="s">
        <v>76</v>
      </c>
      <c r="AY204" s="229" t="s">
        <v>159</v>
      </c>
    </row>
    <row r="205" spans="2:51" s="12" customFormat="1" ht="40.5">
      <c r="B205" s="219"/>
      <c r="C205" s="220"/>
      <c r="D205" s="205" t="s">
        <v>170</v>
      </c>
      <c r="E205" s="221" t="s">
        <v>21</v>
      </c>
      <c r="F205" s="222" t="s">
        <v>300</v>
      </c>
      <c r="G205" s="220"/>
      <c r="H205" s="223">
        <v>32.108</v>
      </c>
      <c r="I205" s="224"/>
      <c r="J205" s="220"/>
      <c r="K205" s="220"/>
      <c r="L205" s="225"/>
      <c r="M205" s="226"/>
      <c r="N205" s="227"/>
      <c r="O205" s="227"/>
      <c r="P205" s="227"/>
      <c r="Q205" s="227"/>
      <c r="R205" s="227"/>
      <c r="S205" s="227"/>
      <c r="T205" s="228"/>
      <c r="AT205" s="229" t="s">
        <v>170</v>
      </c>
      <c r="AU205" s="229" t="s">
        <v>87</v>
      </c>
      <c r="AV205" s="12" t="s">
        <v>87</v>
      </c>
      <c r="AW205" s="12" t="s">
        <v>39</v>
      </c>
      <c r="AX205" s="12" t="s">
        <v>76</v>
      </c>
      <c r="AY205" s="229" t="s">
        <v>159</v>
      </c>
    </row>
    <row r="206" spans="2:51" s="12" customFormat="1" ht="40.5">
      <c r="B206" s="219"/>
      <c r="C206" s="220"/>
      <c r="D206" s="205" t="s">
        <v>170</v>
      </c>
      <c r="E206" s="221" t="s">
        <v>21</v>
      </c>
      <c r="F206" s="222" t="s">
        <v>301</v>
      </c>
      <c r="G206" s="220"/>
      <c r="H206" s="223">
        <v>33.322</v>
      </c>
      <c r="I206" s="224"/>
      <c r="J206" s="220"/>
      <c r="K206" s="220"/>
      <c r="L206" s="225"/>
      <c r="M206" s="226"/>
      <c r="N206" s="227"/>
      <c r="O206" s="227"/>
      <c r="P206" s="227"/>
      <c r="Q206" s="227"/>
      <c r="R206" s="227"/>
      <c r="S206" s="227"/>
      <c r="T206" s="228"/>
      <c r="AT206" s="229" t="s">
        <v>170</v>
      </c>
      <c r="AU206" s="229" t="s">
        <v>87</v>
      </c>
      <c r="AV206" s="12" t="s">
        <v>87</v>
      </c>
      <c r="AW206" s="12" t="s">
        <v>39</v>
      </c>
      <c r="AX206" s="12" t="s">
        <v>76</v>
      </c>
      <c r="AY206" s="229" t="s">
        <v>159</v>
      </c>
    </row>
    <row r="207" spans="2:51" s="12" customFormat="1" ht="13.5">
      <c r="B207" s="219"/>
      <c r="C207" s="220"/>
      <c r="D207" s="205" t="s">
        <v>170</v>
      </c>
      <c r="E207" s="221" t="s">
        <v>21</v>
      </c>
      <c r="F207" s="222" t="s">
        <v>302</v>
      </c>
      <c r="G207" s="220"/>
      <c r="H207" s="223">
        <v>13.275</v>
      </c>
      <c r="I207" s="224"/>
      <c r="J207" s="220"/>
      <c r="K207" s="220"/>
      <c r="L207" s="225"/>
      <c r="M207" s="226"/>
      <c r="N207" s="227"/>
      <c r="O207" s="227"/>
      <c r="P207" s="227"/>
      <c r="Q207" s="227"/>
      <c r="R207" s="227"/>
      <c r="S207" s="227"/>
      <c r="T207" s="228"/>
      <c r="AT207" s="229" t="s">
        <v>170</v>
      </c>
      <c r="AU207" s="229" t="s">
        <v>87</v>
      </c>
      <c r="AV207" s="12" t="s">
        <v>87</v>
      </c>
      <c r="AW207" s="12" t="s">
        <v>39</v>
      </c>
      <c r="AX207" s="12" t="s">
        <v>76</v>
      </c>
      <c r="AY207" s="229" t="s">
        <v>159</v>
      </c>
    </row>
    <row r="208" spans="2:51" s="13" customFormat="1" ht="13.5">
      <c r="B208" s="230"/>
      <c r="C208" s="231"/>
      <c r="D208" s="232" t="s">
        <v>170</v>
      </c>
      <c r="E208" s="233" t="s">
        <v>21</v>
      </c>
      <c r="F208" s="234" t="s">
        <v>175</v>
      </c>
      <c r="G208" s="231"/>
      <c r="H208" s="235">
        <v>1922.056</v>
      </c>
      <c r="I208" s="236"/>
      <c r="J208" s="231"/>
      <c r="K208" s="231"/>
      <c r="L208" s="237"/>
      <c r="M208" s="238"/>
      <c r="N208" s="239"/>
      <c r="O208" s="239"/>
      <c r="P208" s="239"/>
      <c r="Q208" s="239"/>
      <c r="R208" s="239"/>
      <c r="S208" s="239"/>
      <c r="T208" s="240"/>
      <c r="AT208" s="241" t="s">
        <v>170</v>
      </c>
      <c r="AU208" s="241" t="s">
        <v>87</v>
      </c>
      <c r="AV208" s="13" t="s">
        <v>166</v>
      </c>
      <c r="AW208" s="13" t="s">
        <v>39</v>
      </c>
      <c r="AX208" s="13" t="s">
        <v>84</v>
      </c>
      <c r="AY208" s="241" t="s">
        <v>159</v>
      </c>
    </row>
    <row r="209" spans="2:65" s="1" customFormat="1" ht="31.5" customHeight="1">
      <c r="B209" s="41"/>
      <c r="C209" s="193" t="s">
        <v>303</v>
      </c>
      <c r="D209" s="193" t="s">
        <v>161</v>
      </c>
      <c r="E209" s="194" t="s">
        <v>304</v>
      </c>
      <c r="F209" s="195" t="s">
        <v>305</v>
      </c>
      <c r="G209" s="196" t="s">
        <v>256</v>
      </c>
      <c r="H209" s="197">
        <v>99.234</v>
      </c>
      <c r="I209" s="198"/>
      <c r="J209" s="199">
        <f>ROUND(I209*H209,2)</f>
        <v>0</v>
      </c>
      <c r="K209" s="195" t="s">
        <v>165</v>
      </c>
      <c r="L209" s="61"/>
      <c r="M209" s="200" t="s">
        <v>21</v>
      </c>
      <c r="N209" s="201" t="s">
        <v>47</v>
      </c>
      <c r="O209" s="42"/>
      <c r="P209" s="202">
        <f>O209*H209</f>
        <v>0</v>
      </c>
      <c r="Q209" s="202">
        <v>0</v>
      </c>
      <c r="R209" s="202">
        <f>Q209*H209</f>
        <v>0</v>
      </c>
      <c r="S209" s="202">
        <v>0</v>
      </c>
      <c r="T209" s="203">
        <f>S209*H209</f>
        <v>0</v>
      </c>
      <c r="AR209" s="24" t="s">
        <v>166</v>
      </c>
      <c r="AT209" s="24" t="s">
        <v>161</v>
      </c>
      <c r="AU209" s="24" t="s">
        <v>87</v>
      </c>
      <c r="AY209" s="24" t="s">
        <v>159</v>
      </c>
      <c r="BE209" s="204">
        <f>IF(N209="základní",J209,0)</f>
        <v>0</v>
      </c>
      <c r="BF209" s="204">
        <f>IF(N209="snížená",J209,0)</f>
        <v>0</v>
      </c>
      <c r="BG209" s="204">
        <f>IF(N209="zákl. přenesená",J209,0)</f>
        <v>0</v>
      </c>
      <c r="BH209" s="204">
        <f>IF(N209="sníž. přenesená",J209,0)</f>
        <v>0</v>
      </c>
      <c r="BI209" s="204">
        <f>IF(N209="nulová",J209,0)</f>
        <v>0</v>
      </c>
      <c r="BJ209" s="24" t="s">
        <v>84</v>
      </c>
      <c r="BK209" s="204">
        <f>ROUND(I209*H209,2)</f>
        <v>0</v>
      </c>
      <c r="BL209" s="24" t="s">
        <v>166</v>
      </c>
      <c r="BM209" s="24" t="s">
        <v>306</v>
      </c>
    </row>
    <row r="210" spans="2:47" s="1" customFormat="1" ht="94.5">
      <c r="B210" s="41"/>
      <c r="C210" s="63"/>
      <c r="D210" s="205" t="s">
        <v>168</v>
      </c>
      <c r="E210" s="63"/>
      <c r="F210" s="206" t="s">
        <v>307</v>
      </c>
      <c r="G210" s="63"/>
      <c r="H210" s="63"/>
      <c r="I210" s="163"/>
      <c r="J210" s="63"/>
      <c r="K210" s="63"/>
      <c r="L210" s="61"/>
      <c r="M210" s="207"/>
      <c r="N210" s="42"/>
      <c r="O210" s="42"/>
      <c r="P210" s="42"/>
      <c r="Q210" s="42"/>
      <c r="R210" s="42"/>
      <c r="S210" s="42"/>
      <c r="T210" s="78"/>
      <c r="AT210" s="24" t="s">
        <v>168</v>
      </c>
      <c r="AU210" s="24" t="s">
        <v>87</v>
      </c>
    </row>
    <row r="211" spans="2:51" s="11" customFormat="1" ht="13.5">
      <c r="B211" s="208"/>
      <c r="C211" s="209"/>
      <c r="D211" s="205" t="s">
        <v>170</v>
      </c>
      <c r="E211" s="210" t="s">
        <v>21</v>
      </c>
      <c r="F211" s="211" t="s">
        <v>308</v>
      </c>
      <c r="G211" s="209"/>
      <c r="H211" s="212" t="s">
        <v>21</v>
      </c>
      <c r="I211" s="213"/>
      <c r="J211" s="209"/>
      <c r="K211" s="209"/>
      <c r="L211" s="214"/>
      <c r="M211" s="215"/>
      <c r="N211" s="216"/>
      <c r="O211" s="216"/>
      <c r="P211" s="216"/>
      <c r="Q211" s="216"/>
      <c r="R211" s="216"/>
      <c r="S211" s="216"/>
      <c r="T211" s="217"/>
      <c r="AT211" s="218" t="s">
        <v>170</v>
      </c>
      <c r="AU211" s="218" t="s">
        <v>87</v>
      </c>
      <c r="AV211" s="11" t="s">
        <v>84</v>
      </c>
      <c r="AW211" s="11" t="s">
        <v>39</v>
      </c>
      <c r="AX211" s="11" t="s">
        <v>76</v>
      </c>
      <c r="AY211" s="218" t="s">
        <v>159</v>
      </c>
    </row>
    <row r="212" spans="2:51" s="12" customFormat="1" ht="27">
      <c r="B212" s="219"/>
      <c r="C212" s="220"/>
      <c r="D212" s="232" t="s">
        <v>170</v>
      </c>
      <c r="E212" s="242" t="s">
        <v>21</v>
      </c>
      <c r="F212" s="243" t="s">
        <v>309</v>
      </c>
      <c r="G212" s="220"/>
      <c r="H212" s="244">
        <v>99.234</v>
      </c>
      <c r="I212" s="224"/>
      <c r="J212" s="220"/>
      <c r="K212" s="220"/>
      <c r="L212" s="225"/>
      <c r="M212" s="226"/>
      <c r="N212" s="227"/>
      <c r="O212" s="227"/>
      <c r="P212" s="227"/>
      <c r="Q212" s="227"/>
      <c r="R212" s="227"/>
      <c r="S212" s="227"/>
      <c r="T212" s="228"/>
      <c r="AT212" s="229" t="s">
        <v>170</v>
      </c>
      <c r="AU212" s="229" t="s">
        <v>87</v>
      </c>
      <c r="AV212" s="12" t="s">
        <v>87</v>
      </c>
      <c r="AW212" s="12" t="s">
        <v>39</v>
      </c>
      <c r="AX212" s="12" t="s">
        <v>84</v>
      </c>
      <c r="AY212" s="229" t="s">
        <v>159</v>
      </c>
    </row>
    <row r="213" spans="2:65" s="1" customFormat="1" ht="31.5" customHeight="1">
      <c r="B213" s="41"/>
      <c r="C213" s="193" t="s">
        <v>310</v>
      </c>
      <c r="D213" s="193" t="s">
        <v>161</v>
      </c>
      <c r="E213" s="194" t="s">
        <v>311</v>
      </c>
      <c r="F213" s="195" t="s">
        <v>312</v>
      </c>
      <c r="G213" s="196" t="s">
        <v>256</v>
      </c>
      <c r="H213" s="197">
        <v>2.851</v>
      </c>
      <c r="I213" s="198"/>
      <c r="J213" s="199">
        <f>ROUND(I213*H213,2)</f>
        <v>0</v>
      </c>
      <c r="K213" s="195" t="s">
        <v>21</v>
      </c>
      <c r="L213" s="61"/>
      <c r="M213" s="200" t="s">
        <v>21</v>
      </c>
      <c r="N213" s="201" t="s">
        <v>47</v>
      </c>
      <c r="O213" s="42"/>
      <c r="P213" s="202">
        <f>O213*H213</f>
        <v>0</v>
      </c>
      <c r="Q213" s="202">
        <v>0</v>
      </c>
      <c r="R213" s="202">
        <f>Q213*H213</f>
        <v>0</v>
      </c>
      <c r="S213" s="202">
        <v>0</v>
      </c>
      <c r="T213" s="203">
        <f>S213*H213</f>
        <v>0</v>
      </c>
      <c r="AR213" s="24" t="s">
        <v>166</v>
      </c>
      <c r="AT213" s="24" t="s">
        <v>161</v>
      </c>
      <c r="AU213" s="24" t="s">
        <v>87</v>
      </c>
      <c r="AY213" s="24" t="s">
        <v>159</v>
      </c>
      <c r="BE213" s="204">
        <f>IF(N213="základní",J213,0)</f>
        <v>0</v>
      </c>
      <c r="BF213" s="204">
        <f>IF(N213="snížená",J213,0)</f>
        <v>0</v>
      </c>
      <c r="BG213" s="204">
        <f>IF(N213="zákl. přenesená",J213,0)</f>
        <v>0</v>
      </c>
      <c r="BH213" s="204">
        <f>IF(N213="sníž. přenesená",J213,0)</f>
        <v>0</v>
      </c>
      <c r="BI213" s="204">
        <f>IF(N213="nulová",J213,0)</f>
        <v>0</v>
      </c>
      <c r="BJ213" s="24" t="s">
        <v>84</v>
      </c>
      <c r="BK213" s="204">
        <f>ROUND(I213*H213,2)</f>
        <v>0</v>
      </c>
      <c r="BL213" s="24" t="s">
        <v>166</v>
      </c>
      <c r="BM213" s="24" t="s">
        <v>313</v>
      </c>
    </row>
    <row r="214" spans="2:47" s="1" customFormat="1" ht="189">
      <c r="B214" s="41"/>
      <c r="C214" s="63"/>
      <c r="D214" s="205" t="s">
        <v>168</v>
      </c>
      <c r="E214" s="63"/>
      <c r="F214" s="206" t="s">
        <v>314</v>
      </c>
      <c r="G214" s="63"/>
      <c r="H214" s="63"/>
      <c r="I214" s="163"/>
      <c r="J214" s="63"/>
      <c r="K214" s="63"/>
      <c r="L214" s="61"/>
      <c r="M214" s="207"/>
      <c r="N214" s="42"/>
      <c r="O214" s="42"/>
      <c r="P214" s="42"/>
      <c r="Q214" s="42"/>
      <c r="R214" s="42"/>
      <c r="S214" s="42"/>
      <c r="T214" s="78"/>
      <c r="AT214" s="24" t="s">
        <v>168</v>
      </c>
      <c r="AU214" s="24" t="s">
        <v>87</v>
      </c>
    </row>
    <row r="215" spans="2:51" s="11" customFormat="1" ht="13.5">
      <c r="B215" s="208"/>
      <c r="C215" s="209"/>
      <c r="D215" s="205" t="s">
        <v>170</v>
      </c>
      <c r="E215" s="210" t="s">
        <v>21</v>
      </c>
      <c r="F215" s="211" t="s">
        <v>315</v>
      </c>
      <c r="G215" s="209"/>
      <c r="H215" s="212" t="s">
        <v>21</v>
      </c>
      <c r="I215" s="213"/>
      <c r="J215" s="209"/>
      <c r="K215" s="209"/>
      <c r="L215" s="214"/>
      <c r="M215" s="215"/>
      <c r="N215" s="216"/>
      <c r="O215" s="216"/>
      <c r="P215" s="216"/>
      <c r="Q215" s="216"/>
      <c r="R215" s="216"/>
      <c r="S215" s="216"/>
      <c r="T215" s="217"/>
      <c r="AT215" s="218" t="s">
        <v>170</v>
      </c>
      <c r="AU215" s="218" t="s">
        <v>87</v>
      </c>
      <c r="AV215" s="11" t="s">
        <v>84</v>
      </c>
      <c r="AW215" s="11" t="s">
        <v>39</v>
      </c>
      <c r="AX215" s="11" t="s">
        <v>76</v>
      </c>
      <c r="AY215" s="218" t="s">
        <v>159</v>
      </c>
    </row>
    <row r="216" spans="2:51" s="12" customFormat="1" ht="13.5">
      <c r="B216" s="219"/>
      <c r="C216" s="220"/>
      <c r="D216" s="232" t="s">
        <v>170</v>
      </c>
      <c r="E216" s="242" t="s">
        <v>21</v>
      </c>
      <c r="F216" s="243" t="s">
        <v>316</v>
      </c>
      <c r="G216" s="220"/>
      <c r="H216" s="244">
        <v>2.851</v>
      </c>
      <c r="I216" s="224"/>
      <c r="J216" s="220"/>
      <c r="K216" s="220"/>
      <c r="L216" s="225"/>
      <c r="M216" s="226"/>
      <c r="N216" s="227"/>
      <c r="O216" s="227"/>
      <c r="P216" s="227"/>
      <c r="Q216" s="227"/>
      <c r="R216" s="227"/>
      <c r="S216" s="227"/>
      <c r="T216" s="228"/>
      <c r="AT216" s="229" t="s">
        <v>170</v>
      </c>
      <c r="AU216" s="229" t="s">
        <v>87</v>
      </c>
      <c r="AV216" s="12" t="s">
        <v>87</v>
      </c>
      <c r="AW216" s="12" t="s">
        <v>39</v>
      </c>
      <c r="AX216" s="12" t="s">
        <v>84</v>
      </c>
      <c r="AY216" s="229" t="s">
        <v>159</v>
      </c>
    </row>
    <row r="217" spans="2:65" s="1" customFormat="1" ht="44.25" customHeight="1">
      <c r="B217" s="41"/>
      <c r="C217" s="193" t="s">
        <v>317</v>
      </c>
      <c r="D217" s="193" t="s">
        <v>161</v>
      </c>
      <c r="E217" s="194" t="s">
        <v>318</v>
      </c>
      <c r="F217" s="195" t="s">
        <v>319</v>
      </c>
      <c r="G217" s="196" t="s">
        <v>256</v>
      </c>
      <c r="H217" s="197">
        <v>2376.096</v>
      </c>
      <c r="I217" s="198"/>
      <c r="J217" s="199">
        <f>ROUND(I217*H217,2)</f>
        <v>0</v>
      </c>
      <c r="K217" s="195" t="s">
        <v>165</v>
      </c>
      <c r="L217" s="61"/>
      <c r="M217" s="200" t="s">
        <v>21</v>
      </c>
      <c r="N217" s="201" t="s">
        <v>47</v>
      </c>
      <c r="O217" s="42"/>
      <c r="P217" s="202">
        <f>O217*H217</f>
        <v>0</v>
      </c>
      <c r="Q217" s="202">
        <v>0</v>
      </c>
      <c r="R217" s="202">
        <f>Q217*H217</f>
        <v>0</v>
      </c>
      <c r="S217" s="202">
        <v>0</v>
      </c>
      <c r="T217" s="203">
        <f>S217*H217</f>
        <v>0</v>
      </c>
      <c r="AR217" s="24" t="s">
        <v>166</v>
      </c>
      <c r="AT217" s="24" t="s">
        <v>161</v>
      </c>
      <c r="AU217" s="24" t="s">
        <v>87</v>
      </c>
      <c r="AY217" s="24" t="s">
        <v>159</v>
      </c>
      <c r="BE217" s="204">
        <f>IF(N217="základní",J217,0)</f>
        <v>0</v>
      </c>
      <c r="BF217" s="204">
        <f>IF(N217="snížená",J217,0)</f>
        <v>0</v>
      </c>
      <c r="BG217" s="204">
        <f>IF(N217="zákl. přenesená",J217,0)</f>
        <v>0</v>
      </c>
      <c r="BH217" s="204">
        <f>IF(N217="sníž. přenesená",J217,0)</f>
        <v>0</v>
      </c>
      <c r="BI217" s="204">
        <f>IF(N217="nulová",J217,0)</f>
        <v>0</v>
      </c>
      <c r="BJ217" s="24" t="s">
        <v>84</v>
      </c>
      <c r="BK217" s="204">
        <f>ROUND(I217*H217,2)</f>
        <v>0</v>
      </c>
      <c r="BL217" s="24" t="s">
        <v>166</v>
      </c>
      <c r="BM217" s="24" t="s">
        <v>320</v>
      </c>
    </row>
    <row r="218" spans="2:47" s="1" customFormat="1" ht="189">
      <c r="B218" s="41"/>
      <c r="C218" s="63"/>
      <c r="D218" s="205" t="s">
        <v>168</v>
      </c>
      <c r="E218" s="63"/>
      <c r="F218" s="206" t="s">
        <v>321</v>
      </c>
      <c r="G218" s="63"/>
      <c r="H218" s="63"/>
      <c r="I218" s="163"/>
      <c r="J218" s="63"/>
      <c r="K218" s="63"/>
      <c r="L218" s="61"/>
      <c r="M218" s="207"/>
      <c r="N218" s="42"/>
      <c r="O218" s="42"/>
      <c r="P218" s="42"/>
      <c r="Q218" s="42"/>
      <c r="R218" s="42"/>
      <c r="S218" s="42"/>
      <c r="T218" s="78"/>
      <c r="AT218" s="24" t="s">
        <v>168</v>
      </c>
      <c r="AU218" s="24" t="s">
        <v>87</v>
      </c>
    </row>
    <row r="219" spans="2:51" s="11" customFormat="1" ht="13.5">
      <c r="B219" s="208"/>
      <c r="C219" s="209"/>
      <c r="D219" s="205" t="s">
        <v>170</v>
      </c>
      <c r="E219" s="210" t="s">
        <v>21</v>
      </c>
      <c r="F219" s="211" t="s">
        <v>322</v>
      </c>
      <c r="G219" s="209"/>
      <c r="H219" s="212" t="s">
        <v>21</v>
      </c>
      <c r="I219" s="213"/>
      <c r="J219" s="209"/>
      <c r="K219" s="209"/>
      <c r="L219" s="214"/>
      <c r="M219" s="215"/>
      <c r="N219" s="216"/>
      <c r="O219" s="216"/>
      <c r="P219" s="216"/>
      <c r="Q219" s="216"/>
      <c r="R219" s="216"/>
      <c r="S219" s="216"/>
      <c r="T219" s="217"/>
      <c r="AT219" s="218" t="s">
        <v>170</v>
      </c>
      <c r="AU219" s="218" t="s">
        <v>87</v>
      </c>
      <c r="AV219" s="11" t="s">
        <v>84</v>
      </c>
      <c r="AW219" s="11" t="s">
        <v>39</v>
      </c>
      <c r="AX219" s="11" t="s">
        <v>76</v>
      </c>
      <c r="AY219" s="218" t="s">
        <v>159</v>
      </c>
    </row>
    <row r="220" spans="2:51" s="12" customFormat="1" ht="13.5">
      <c r="B220" s="219"/>
      <c r="C220" s="220"/>
      <c r="D220" s="205" t="s">
        <v>170</v>
      </c>
      <c r="E220" s="221" t="s">
        <v>21</v>
      </c>
      <c r="F220" s="222" t="s">
        <v>323</v>
      </c>
      <c r="G220" s="220"/>
      <c r="H220" s="223">
        <v>85.125</v>
      </c>
      <c r="I220" s="224"/>
      <c r="J220" s="220"/>
      <c r="K220" s="220"/>
      <c r="L220" s="225"/>
      <c r="M220" s="226"/>
      <c r="N220" s="227"/>
      <c r="O220" s="227"/>
      <c r="P220" s="227"/>
      <c r="Q220" s="227"/>
      <c r="R220" s="227"/>
      <c r="S220" s="227"/>
      <c r="T220" s="228"/>
      <c r="AT220" s="229" t="s">
        <v>170</v>
      </c>
      <c r="AU220" s="229" t="s">
        <v>87</v>
      </c>
      <c r="AV220" s="12" t="s">
        <v>87</v>
      </c>
      <c r="AW220" s="12" t="s">
        <v>39</v>
      </c>
      <c r="AX220" s="12" t="s">
        <v>76</v>
      </c>
      <c r="AY220" s="229" t="s">
        <v>159</v>
      </c>
    </row>
    <row r="221" spans="2:51" s="12" customFormat="1" ht="13.5">
      <c r="B221" s="219"/>
      <c r="C221" s="220"/>
      <c r="D221" s="205" t="s">
        <v>170</v>
      </c>
      <c r="E221" s="221" t="s">
        <v>21</v>
      </c>
      <c r="F221" s="222" t="s">
        <v>324</v>
      </c>
      <c r="G221" s="220"/>
      <c r="H221" s="223">
        <v>220.77</v>
      </c>
      <c r="I221" s="224"/>
      <c r="J221" s="220"/>
      <c r="K221" s="220"/>
      <c r="L221" s="225"/>
      <c r="M221" s="226"/>
      <c r="N221" s="227"/>
      <c r="O221" s="227"/>
      <c r="P221" s="227"/>
      <c r="Q221" s="227"/>
      <c r="R221" s="227"/>
      <c r="S221" s="227"/>
      <c r="T221" s="228"/>
      <c r="AT221" s="229" t="s">
        <v>170</v>
      </c>
      <c r="AU221" s="229" t="s">
        <v>87</v>
      </c>
      <c r="AV221" s="12" t="s">
        <v>87</v>
      </c>
      <c r="AW221" s="12" t="s">
        <v>39</v>
      </c>
      <c r="AX221" s="12" t="s">
        <v>76</v>
      </c>
      <c r="AY221" s="229" t="s">
        <v>159</v>
      </c>
    </row>
    <row r="222" spans="2:51" s="12" customFormat="1" ht="13.5">
      <c r="B222" s="219"/>
      <c r="C222" s="220"/>
      <c r="D222" s="205" t="s">
        <v>170</v>
      </c>
      <c r="E222" s="221" t="s">
        <v>21</v>
      </c>
      <c r="F222" s="222" t="s">
        <v>325</v>
      </c>
      <c r="G222" s="220"/>
      <c r="H222" s="223">
        <v>1922.056</v>
      </c>
      <c r="I222" s="224"/>
      <c r="J222" s="220"/>
      <c r="K222" s="220"/>
      <c r="L222" s="225"/>
      <c r="M222" s="226"/>
      <c r="N222" s="227"/>
      <c r="O222" s="227"/>
      <c r="P222" s="227"/>
      <c r="Q222" s="227"/>
      <c r="R222" s="227"/>
      <c r="S222" s="227"/>
      <c r="T222" s="228"/>
      <c r="AT222" s="229" t="s">
        <v>170</v>
      </c>
      <c r="AU222" s="229" t="s">
        <v>87</v>
      </c>
      <c r="AV222" s="12" t="s">
        <v>87</v>
      </c>
      <c r="AW222" s="12" t="s">
        <v>39</v>
      </c>
      <c r="AX222" s="12" t="s">
        <v>76</v>
      </c>
      <c r="AY222" s="229" t="s">
        <v>159</v>
      </c>
    </row>
    <row r="223" spans="2:51" s="12" customFormat="1" ht="13.5">
      <c r="B223" s="219"/>
      <c r="C223" s="220"/>
      <c r="D223" s="205" t="s">
        <v>170</v>
      </c>
      <c r="E223" s="221" t="s">
        <v>21</v>
      </c>
      <c r="F223" s="222" t="s">
        <v>326</v>
      </c>
      <c r="G223" s="220"/>
      <c r="H223" s="223">
        <v>99.234</v>
      </c>
      <c r="I223" s="224"/>
      <c r="J223" s="220"/>
      <c r="K223" s="220"/>
      <c r="L223" s="225"/>
      <c r="M223" s="226"/>
      <c r="N223" s="227"/>
      <c r="O223" s="227"/>
      <c r="P223" s="227"/>
      <c r="Q223" s="227"/>
      <c r="R223" s="227"/>
      <c r="S223" s="227"/>
      <c r="T223" s="228"/>
      <c r="AT223" s="229" t="s">
        <v>170</v>
      </c>
      <c r="AU223" s="229" t="s">
        <v>87</v>
      </c>
      <c r="AV223" s="12" t="s">
        <v>87</v>
      </c>
      <c r="AW223" s="12" t="s">
        <v>39</v>
      </c>
      <c r="AX223" s="12" t="s">
        <v>76</v>
      </c>
      <c r="AY223" s="229" t="s">
        <v>159</v>
      </c>
    </row>
    <row r="224" spans="2:51" s="12" customFormat="1" ht="13.5">
      <c r="B224" s="219"/>
      <c r="C224" s="220"/>
      <c r="D224" s="205" t="s">
        <v>170</v>
      </c>
      <c r="E224" s="221" t="s">
        <v>21</v>
      </c>
      <c r="F224" s="222" t="s">
        <v>327</v>
      </c>
      <c r="G224" s="220"/>
      <c r="H224" s="223">
        <v>2.851</v>
      </c>
      <c r="I224" s="224"/>
      <c r="J224" s="220"/>
      <c r="K224" s="220"/>
      <c r="L224" s="225"/>
      <c r="M224" s="226"/>
      <c r="N224" s="227"/>
      <c r="O224" s="227"/>
      <c r="P224" s="227"/>
      <c r="Q224" s="227"/>
      <c r="R224" s="227"/>
      <c r="S224" s="227"/>
      <c r="T224" s="228"/>
      <c r="AT224" s="229" t="s">
        <v>170</v>
      </c>
      <c r="AU224" s="229" t="s">
        <v>87</v>
      </c>
      <c r="AV224" s="12" t="s">
        <v>87</v>
      </c>
      <c r="AW224" s="12" t="s">
        <v>39</v>
      </c>
      <c r="AX224" s="12" t="s">
        <v>76</v>
      </c>
      <c r="AY224" s="229" t="s">
        <v>159</v>
      </c>
    </row>
    <row r="225" spans="2:51" s="14" customFormat="1" ht="13.5">
      <c r="B225" s="245"/>
      <c r="C225" s="246"/>
      <c r="D225" s="205" t="s">
        <v>170</v>
      </c>
      <c r="E225" s="247" t="s">
        <v>21</v>
      </c>
      <c r="F225" s="248" t="s">
        <v>269</v>
      </c>
      <c r="G225" s="246"/>
      <c r="H225" s="249">
        <v>2330.036</v>
      </c>
      <c r="I225" s="250"/>
      <c r="J225" s="246"/>
      <c r="K225" s="246"/>
      <c r="L225" s="251"/>
      <c r="M225" s="252"/>
      <c r="N225" s="253"/>
      <c r="O225" s="253"/>
      <c r="P225" s="253"/>
      <c r="Q225" s="253"/>
      <c r="R225" s="253"/>
      <c r="S225" s="253"/>
      <c r="T225" s="254"/>
      <c r="AT225" s="255" t="s">
        <v>170</v>
      </c>
      <c r="AU225" s="255" t="s">
        <v>87</v>
      </c>
      <c r="AV225" s="14" t="s">
        <v>182</v>
      </c>
      <c r="AW225" s="14" t="s">
        <v>39</v>
      </c>
      <c r="AX225" s="14" t="s">
        <v>76</v>
      </c>
      <c r="AY225" s="255" t="s">
        <v>159</v>
      </c>
    </row>
    <row r="226" spans="2:51" s="11" customFormat="1" ht="13.5">
      <c r="B226" s="208"/>
      <c r="C226" s="209"/>
      <c r="D226" s="205" t="s">
        <v>170</v>
      </c>
      <c r="E226" s="210" t="s">
        <v>21</v>
      </c>
      <c r="F226" s="211" t="s">
        <v>328</v>
      </c>
      <c r="G226" s="209"/>
      <c r="H226" s="212" t="s">
        <v>21</v>
      </c>
      <c r="I226" s="213"/>
      <c r="J226" s="209"/>
      <c r="K226" s="209"/>
      <c r="L226" s="214"/>
      <c r="M226" s="215"/>
      <c r="N226" s="216"/>
      <c r="O226" s="216"/>
      <c r="P226" s="216"/>
      <c r="Q226" s="216"/>
      <c r="R226" s="216"/>
      <c r="S226" s="216"/>
      <c r="T226" s="217"/>
      <c r="AT226" s="218" t="s">
        <v>170</v>
      </c>
      <c r="AU226" s="218" t="s">
        <v>87</v>
      </c>
      <c r="AV226" s="11" t="s">
        <v>84</v>
      </c>
      <c r="AW226" s="11" t="s">
        <v>39</v>
      </c>
      <c r="AX226" s="11" t="s">
        <v>76</v>
      </c>
      <c r="AY226" s="218" t="s">
        <v>159</v>
      </c>
    </row>
    <row r="227" spans="2:51" s="12" customFormat="1" ht="13.5">
      <c r="B227" s="219"/>
      <c r="C227" s="220"/>
      <c r="D227" s="205" t="s">
        <v>170</v>
      </c>
      <c r="E227" s="221" t="s">
        <v>21</v>
      </c>
      <c r="F227" s="222" t="s">
        <v>329</v>
      </c>
      <c r="G227" s="220"/>
      <c r="H227" s="223">
        <v>46.06</v>
      </c>
      <c r="I227" s="224"/>
      <c r="J227" s="220"/>
      <c r="K227" s="220"/>
      <c r="L227" s="225"/>
      <c r="M227" s="226"/>
      <c r="N227" s="227"/>
      <c r="O227" s="227"/>
      <c r="P227" s="227"/>
      <c r="Q227" s="227"/>
      <c r="R227" s="227"/>
      <c r="S227" s="227"/>
      <c r="T227" s="228"/>
      <c r="AT227" s="229" t="s">
        <v>170</v>
      </c>
      <c r="AU227" s="229" t="s">
        <v>87</v>
      </c>
      <c r="AV227" s="12" t="s">
        <v>87</v>
      </c>
      <c r="AW227" s="12" t="s">
        <v>39</v>
      </c>
      <c r="AX227" s="12" t="s">
        <v>76</v>
      </c>
      <c r="AY227" s="229" t="s">
        <v>159</v>
      </c>
    </row>
    <row r="228" spans="2:51" s="13" customFormat="1" ht="13.5">
      <c r="B228" s="230"/>
      <c r="C228" s="231"/>
      <c r="D228" s="232" t="s">
        <v>170</v>
      </c>
      <c r="E228" s="233" t="s">
        <v>21</v>
      </c>
      <c r="F228" s="234" t="s">
        <v>175</v>
      </c>
      <c r="G228" s="231"/>
      <c r="H228" s="235">
        <v>2376.096</v>
      </c>
      <c r="I228" s="236"/>
      <c r="J228" s="231"/>
      <c r="K228" s="231"/>
      <c r="L228" s="237"/>
      <c r="M228" s="238"/>
      <c r="N228" s="239"/>
      <c r="O228" s="239"/>
      <c r="P228" s="239"/>
      <c r="Q228" s="239"/>
      <c r="R228" s="239"/>
      <c r="S228" s="239"/>
      <c r="T228" s="240"/>
      <c r="AT228" s="241" t="s">
        <v>170</v>
      </c>
      <c r="AU228" s="241" t="s">
        <v>87</v>
      </c>
      <c r="AV228" s="13" t="s">
        <v>166</v>
      </c>
      <c r="AW228" s="13" t="s">
        <v>39</v>
      </c>
      <c r="AX228" s="13" t="s">
        <v>84</v>
      </c>
      <c r="AY228" s="241" t="s">
        <v>159</v>
      </c>
    </row>
    <row r="229" spans="2:65" s="1" customFormat="1" ht="31.5" customHeight="1">
      <c r="B229" s="41"/>
      <c r="C229" s="193" t="s">
        <v>330</v>
      </c>
      <c r="D229" s="193" t="s">
        <v>161</v>
      </c>
      <c r="E229" s="194" t="s">
        <v>331</v>
      </c>
      <c r="F229" s="195" t="s">
        <v>332</v>
      </c>
      <c r="G229" s="196" t="s">
        <v>256</v>
      </c>
      <c r="H229" s="197">
        <v>46.06</v>
      </c>
      <c r="I229" s="198"/>
      <c r="J229" s="199">
        <f>ROUND(I229*H229,2)</f>
        <v>0</v>
      </c>
      <c r="K229" s="195" t="s">
        <v>165</v>
      </c>
      <c r="L229" s="61"/>
      <c r="M229" s="200" t="s">
        <v>21</v>
      </c>
      <c r="N229" s="201" t="s">
        <v>47</v>
      </c>
      <c r="O229" s="42"/>
      <c r="P229" s="202">
        <f>O229*H229</f>
        <v>0</v>
      </c>
      <c r="Q229" s="202">
        <v>0</v>
      </c>
      <c r="R229" s="202">
        <f>Q229*H229</f>
        <v>0</v>
      </c>
      <c r="S229" s="202">
        <v>0</v>
      </c>
      <c r="T229" s="203">
        <f>S229*H229</f>
        <v>0</v>
      </c>
      <c r="AR229" s="24" t="s">
        <v>166</v>
      </c>
      <c r="AT229" s="24" t="s">
        <v>161</v>
      </c>
      <c r="AU229" s="24" t="s">
        <v>87</v>
      </c>
      <c r="AY229" s="24" t="s">
        <v>159</v>
      </c>
      <c r="BE229" s="204">
        <f>IF(N229="základní",J229,0)</f>
        <v>0</v>
      </c>
      <c r="BF229" s="204">
        <f>IF(N229="snížená",J229,0)</f>
        <v>0</v>
      </c>
      <c r="BG229" s="204">
        <f>IF(N229="zákl. přenesená",J229,0)</f>
        <v>0</v>
      </c>
      <c r="BH229" s="204">
        <f>IF(N229="sníž. přenesená",J229,0)</f>
        <v>0</v>
      </c>
      <c r="BI229" s="204">
        <f>IF(N229="nulová",J229,0)</f>
        <v>0</v>
      </c>
      <c r="BJ229" s="24" t="s">
        <v>84</v>
      </c>
      <c r="BK229" s="204">
        <f>ROUND(I229*H229,2)</f>
        <v>0</v>
      </c>
      <c r="BL229" s="24" t="s">
        <v>166</v>
      </c>
      <c r="BM229" s="24" t="s">
        <v>333</v>
      </c>
    </row>
    <row r="230" spans="2:47" s="1" customFormat="1" ht="148.5">
      <c r="B230" s="41"/>
      <c r="C230" s="63"/>
      <c r="D230" s="205" t="s">
        <v>168</v>
      </c>
      <c r="E230" s="63"/>
      <c r="F230" s="206" t="s">
        <v>334</v>
      </c>
      <c r="G230" s="63"/>
      <c r="H230" s="63"/>
      <c r="I230" s="163"/>
      <c r="J230" s="63"/>
      <c r="K230" s="63"/>
      <c r="L230" s="61"/>
      <c r="M230" s="207"/>
      <c r="N230" s="42"/>
      <c r="O230" s="42"/>
      <c r="P230" s="42"/>
      <c r="Q230" s="42"/>
      <c r="R230" s="42"/>
      <c r="S230" s="42"/>
      <c r="T230" s="78"/>
      <c r="AT230" s="24" t="s">
        <v>168</v>
      </c>
      <c r="AU230" s="24" t="s">
        <v>87</v>
      </c>
    </row>
    <row r="231" spans="2:51" s="11" customFormat="1" ht="13.5">
      <c r="B231" s="208"/>
      <c r="C231" s="209"/>
      <c r="D231" s="205" t="s">
        <v>170</v>
      </c>
      <c r="E231" s="210" t="s">
        <v>21</v>
      </c>
      <c r="F231" s="211" t="s">
        <v>335</v>
      </c>
      <c r="G231" s="209"/>
      <c r="H231" s="212" t="s">
        <v>21</v>
      </c>
      <c r="I231" s="213"/>
      <c r="J231" s="209"/>
      <c r="K231" s="209"/>
      <c r="L231" s="214"/>
      <c r="M231" s="215"/>
      <c r="N231" s="216"/>
      <c r="O231" s="216"/>
      <c r="P231" s="216"/>
      <c r="Q231" s="216"/>
      <c r="R231" s="216"/>
      <c r="S231" s="216"/>
      <c r="T231" s="217"/>
      <c r="AT231" s="218" t="s">
        <v>170</v>
      </c>
      <c r="AU231" s="218" t="s">
        <v>87</v>
      </c>
      <c r="AV231" s="11" t="s">
        <v>84</v>
      </c>
      <c r="AW231" s="11" t="s">
        <v>39</v>
      </c>
      <c r="AX231" s="11" t="s">
        <v>76</v>
      </c>
      <c r="AY231" s="218" t="s">
        <v>159</v>
      </c>
    </row>
    <row r="232" spans="2:51" s="12" customFormat="1" ht="13.5">
      <c r="B232" s="219"/>
      <c r="C232" s="220"/>
      <c r="D232" s="232" t="s">
        <v>170</v>
      </c>
      <c r="E232" s="242" t="s">
        <v>21</v>
      </c>
      <c r="F232" s="243" t="s">
        <v>329</v>
      </c>
      <c r="G232" s="220"/>
      <c r="H232" s="244">
        <v>46.06</v>
      </c>
      <c r="I232" s="224"/>
      <c r="J232" s="220"/>
      <c r="K232" s="220"/>
      <c r="L232" s="225"/>
      <c r="M232" s="226"/>
      <c r="N232" s="227"/>
      <c r="O232" s="227"/>
      <c r="P232" s="227"/>
      <c r="Q232" s="227"/>
      <c r="R232" s="227"/>
      <c r="S232" s="227"/>
      <c r="T232" s="228"/>
      <c r="AT232" s="229" t="s">
        <v>170</v>
      </c>
      <c r="AU232" s="229" t="s">
        <v>87</v>
      </c>
      <c r="AV232" s="12" t="s">
        <v>87</v>
      </c>
      <c r="AW232" s="12" t="s">
        <v>39</v>
      </c>
      <c r="AX232" s="12" t="s">
        <v>84</v>
      </c>
      <c r="AY232" s="229" t="s">
        <v>159</v>
      </c>
    </row>
    <row r="233" spans="2:65" s="1" customFormat="1" ht="44.25" customHeight="1">
      <c r="B233" s="41"/>
      <c r="C233" s="193" t="s">
        <v>9</v>
      </c>
      <c r="D233" s="193" t="s">
        <v>161</v>
      </c>
      <c r="E233" s="194" t="s">
        <v>336</v>
      </c>
      <c r="F233" s="195" t="s">
        <v>337</v>
      </c>
      <c r="G233" s="196" t="s">
        <v>256</v>
      </c>
      <c r="H233" s="197">
        <v>1922.056</v>
      </c>
      <c r="I233" s="198"/>
      <c r="J233" s="199">
        <f>ROUND(I233*H233,2)</f>
        <v>0</v>
      </c>
      <c r="K233" s="195" t="s">
        <v>21</v>
      </c>
      <c r="L233" s="61"/>
      <c r="M233" s="200" t="s">
        <v>21</v>
      </c>
      <c r="N233" s="201" t="s">
        <v>47</v>
      </c>
      <c r="O233" s="42"/>
      <c r="P233" s="202">
        <f>O233*H233</f>
        <v>0</v>
      </c>
      <c r="Q233" s="202">
        <v>0</v>
      </c>
      <c r="R233" s="202">
        <f>Q233*H233</f>
        <v>0</v>
      </c>
      <c r="S233" s="202">
        <v>0</v>
      </c>
      <c r="T233" s="203">
        <f>S233*H233</f>
        <v>0</v>
      </c>
      <c r="AR233" s="24" t="s">
        <v>166</v>
      </c>
      <c r="AT233" s="24" t="s">
        <v>161</v>
      </c>
      <c r="AU233" s="24" t="s">
        <v>87</v>
      </c>
      <c r="AY233" s="24" t="s">
        <v>159</v>
      </c>
      <c r="BE233" s="204">
        <f>IF(N233="základní",J233,0)</f>
        <v>0</v>
      </c>
      <c r="BF233" s="204">
        <f>IF(N233="snížená",J233,0)</f>
        <v>0</v>
      </c>
      <c r="BG233" s="204">
        <f>IF(N233="zákl. přenesená",J233,0)</f>
        <v>0</v>
      </c>
      <c r="BH233" s="204">
        <f>IF(N233="sníž. přenesená",J233,0)</f>
        <v>0</v>
      </c>
      <c r="BI233" s="204">
        <f>IF(N233="nulová",J233,0)</f>
        <v>0</v>
      </c>
      <c r="BJ233" s="24" t="s">
        <v>84</v>
      </c>
      <c r="BK233" s="204">
        <f>ROUND(I233*H233,2)</f>
        <v>0</v>
      </c>
      <c r="BL233" s="24" t="s">
        <v>166</v>
      </c>
      <c r="BM233" s="24" t="s">
        <v>338</v>
      </c>
    </row>
    <row r="234" spans="2:47" s="1" customFormat="1" ht="108">
      <c r="B234" s="41"/>
      <c r="C234" s="63"/>
      <c r="D234" s="205" t="s">
        <v>168</v>
      </c>
      <c r="E234" s="63"/>
      <c r="F234" s="206" t="s">
        <v>339</v>
      </c>
      <c r="G234" s="63"/>
      <c r="H234" s="63"/>
      <c r="I234" s="163"/>
      <c r="J234" s="63"/>
      <c r="K234" s="63"/>
      <c r="L234" s="61"/>
      <c r="M234" s="207"/>
      <c r="N234" s="42"/>
      <c r="O234" s="42"/>
      <c r="P234" s="42"/>
      <c r="Q234" s="42"/>
      <c r="R234" s="42"/>
      <c r="S234" s="42"/>
      <c r="T234" s="78"/>
      <c r="AT234" s="24" t="s">
        <v>168</v>
      </c>
      <c r="AU234" s="24" t="s">
        <v>87</v>
      </c>
    </row>
    <row r="235" spans="2:51" s="11" customFormat="1" ht="27">
      <c r="B235" s="208"/>
      <c r="C235" s="209"/>
      <c r="D235" s="205" t="s">
        <v>170</v>
      </c>
      <c r="E235" s="210" t="s">
        <v>21</v>
      </c>
      <c r="F235" s="211" t="s">
        <v>340</v>
      </c>
      <c r="G235" s="209"/>
      <c r="H235" s="212" t="s">
        <v>21</v>
      </c>
      <c r="I235" s="213"/>
      <c r="J235" s="209"/>
      <c r="K235" s="209"/>
      <c r="L235" s="214"/>
      <c r="M235" s="215"/>
      <c r="N235" s="216"/>
      <c r="O235" s="216"/>
      <c r="P235" s="216"/>
      <c r="Q235" s="216"/>
      <c r="R235" s="216"/>
      <c r="S235" s="216"/>
      <c r="T235" s="217"/>
      <c r="AT235" s="218" t="s">
        <v>170</v>
      </c>
      <c r="AU235" s="218" t="s">
        <v>87</v>
      </c>
      <c r="AV235" s="11" t="s">
        <v>84</v>
      </c>
      <c r="AW235" s="11" t="s">
        <v>39</v>
      </c>
      <c r="AX235" s="11" t="s">
        <v>76</v>
      </c>
      <c r="AY235" s="218" t="s">
        <v>159</v>
      </c>
    </row>
    <row r="236" spans="2:51" s="12" customFormat="1" ht="13.5">
      <c r="B236" s="219"/>
      <c r="C236" s="220"/>
      <c r="D236" s="205" t="s">
        <v>170</v>
      </c>
      <c r="E236" s="221" t="s">
        <v>21</v>
      </c>
      <c r="F236" s="222" t="s">
        <v>290</v>
      </c>
      <c r="G236" s="220"/>
      <c r="H236" s="223">
        <v>384.9</v>
      </c>
      <c r="I236" s="224"/>
      <c r="J236" s="220"/>
      <c r="K236" s="220"/>
      <c r="L236" s="225"/>
      <c r="M236" s="226"/>
      <c r="N236" s="227"/>
      <c r="O236" s="227"/>
      <c r="P236" s="227"/>
      <c r="Q236" s="227"/>
      <c r="R236" s="227"/>
      <c r="S236" s="227"/>
      <c r="T236" s="228"/>
      <c r="AT236" s="229" t="s">
        <v>170</v>
      </c>
      <c r="AU236" s="229" t="s">
        <v>87</v>
      </c>
      <c r="AV236" s="12" t="s">
        <v>87</v>
      </c>
      <c r="AW236" s="12" t="s">
        <v>39</v>
      </c>
      <c r="AX236" s="12" t="s">
        <v>76</v>
      </c>
      <c r="AY236" s="229" t="s">
        <v>159</v>
      </c>
    </row>
    <row r="237" spans="2:51" s="12" customFormat="1" ht="27">
      <c r="B237" s="219"/>
      <c r="C237" s="220"/>
      <c r="D237" s="205" t="s">
        <v>170</v>
      </c>
      <c r="E237" s="221" t="s">
        <v>21</v>
      </c>
      <c r="F237" s="222" t="s">
        <v>291</v>
      </c>
      <c r="G237" s="220"/>
      <c r="H237" s="223">
        <v>442.65</v>
      </c>
      <c r="I237" s="224"/>
      <c r="J237" s="220"/>
      <c r="K237" s="220"/>
      <c r="L237" s="225"/>
      <c r="M237" s="226"/>
      <c r="N237" s="227"/>
      <c r="O237" s="227"/>
      <c r="P237" s="227"/>
      <c r="Q237" s="227"/>
      <c r="R237" s="227"/>
      <c r="S237" s="227"/>
      <c r="T237" s="228"/>
      <c r="AT237" s="229" t="s">
        <v>170</v>
      </c>
      <c r="AU237" s="229" t="s">
        <v>87</v>
      </c>
      <c r="AV237" s="12" t="s">
        <v>87</v>
      </c>
      <c r="AW237" s="12" t="s">
        <v>39</v>
      </c>
      <c r="AX237" s="12" t="s">
        <v>76</v>
      </c>
      <c r="AY237" s="229" t="s">
        <v>159</v>
      </c>
    </row>
    <row r="238" spans="2:51" s="12" customFormat="1" ht="13.5">
      <c r="B238" s="219"/>
      <c r="C238" s="220"/>
      <c r="D238" s="205" t="s">
        <v>170</v>
      </c>
      <c r="E238" s="221" t="s">
        <v>21</v>
      </c>
      <c r="F238" s="222" t="s">
        <v>292</v>
      </c>
      <c r="G238" s="220"/>
      <c r="H238" s="223">
        <v>526.5</v>
      </c>
      <c r="I238" s="224"/>
      <c r="J238" s="220"/>
      <c r="K238" s="220"/>
      <c r="L238" s="225"/>
      <c r="M238" s="226"/>
      <c r="N238" s="227"/>
      <c r="O238" s="227"/>
      <c r="P238" s="227"/>
      <c r="Q238" s="227"/>
      <c r="R238" s="227"/>
      <c r="S238" s="227"/>
      <c r="T238" s="228"/>
      <c r="AT238" s="229" t="s">
        <v>170</v>
      </c>
      <c r="AU238" s="229" t="s">
        <v>87</v>
      </c>
      <c r="AV238" s="12" t="s">
        <v>87</v>
      </c>
      <c r="AW238" s="12" t="s">
        <v>39</v>
      </c>
      <c r="AX238" s="12" t="s">
        <v>76</v>
      </c>
      <c r="AY238" s="229" t="s">
        <v>159</v>
      </c>
    </row>
    <row r="239" spans="2:51" s="12" customFormat="1" ht="27">
      <c r="B239" s="219"/>
      <c r="C239" s="220"/>
      <c r="D239" s="205" t="s">
        <v>170</v>
      </c>
      <c r="E239" s="221" t="s">
        <v>21</v>
      </c>
      <c r="F239" s="222" t="s">
        <v>293</v>
      </c>
      <c r="G239" s="220"/>
      <c r="H239" s="223">
        <v>298.5</v>
      </c>
      <c r="I239" s="224"/>
      <c r="J239" s="220"/>
      <c r="K239" s="220"/>
      <c r="L239" s="225"/>
      <c r="M239" s="226"/>
      <c r="N239" s="227"/>
      <c r="O239" s="227"/>
      <c r="P239" s="227"/>
      <c r="Q239" s="227"/>
      <c r="R239" s="227"/>
      <c r="S239" s="227"/>
      <c r="T239" s="228"/>
      <c r="AT239" s="229" t="s">
        <v>170</v>
      </c>
      <c r="AU239" s="229" t="s">
        <v>87</v>
      </c>
      <c r="AV239" s="12" t="s">
        <v>87</v>
      </c>
      <c r="AW239" s="12" t="s">
        <v>39</v>
      </c>
      <c r="AX239" s="12" t="s">
        <v>76</v>
      </c>
      <c r="AY239" s="229" t="s">
        <v>159</v>
      </c>
    </row>
    <row r="240" spans="2:51" s="12" customFormat="1" ht="13.5">
      <c r="B240" s="219"/>
      <c r="C240" s="220"/>
      <c r="D240" s="205" t="s">
        <v>170</v>
      </c>
      <c r="E240" s="221" t="s">
        <v>21</v>
      </c>
      <c r="F240" s="222" t="s">
        <v>294</v>
      </c>
      <c r="G240" s="220"/>
      <c r="H240" s="223">
        <v>63</v>
      </c>
      <c r="I240" s="224"/>
      <c r="J240" s="220"/>
      <c r="K240" s="220"/>
      <c r="L240" s="225"/>
      <c r="M240" s="226"/>
      <c r="N240" s="227"/>
      <c r="O240" s="227"/>
      <c r="P240" s="227"/>
      <c r="Q240" s="227"/>
      <c r="R240" s="227"/>
      <c r="S240" s="227"/>
      <c r="T240" s="228"/>
      <c r="AT240" s="229" t="s">
        <v>170</v>
      </c>
      <c r="AU240" s="229" t="s">
        <v>87</v>
      </c>
      <c r="AV240" s="12" t="s">
        <v>87</v>
      </c>
      <c r="AW240" s="12" t="s">
        <v>39</v>
      </c>
      <c r="AX240" s="12" t="s">
        <v>76</v>
      </c>
      <c r="AY240" s="229" t="s">
        <v>159</v>
      </c>
    </row>
    <row r="241" spans="2:51" s="12" customFormat="1" ht="13.5">
      <c r="B241" s="219"/>
      <c r="C241" s="220"/>
      <c r="D241" s="205" t="s">
        <v>170</v>
      </c>
      <c r="E241" s="221" t="s">
        <v>21</v>
      </c>
      <c r="F241" s="222" t="s">
        <v>295</v>
      </c>
      <c r="G241" s="220"/>
      <c r="H241" s="223">
        <v>49.35</v>
      </c>
      <c r="I241" s="224"/>
      <c r="J241" s="220"/>
      <c r="K241" s="220"/>
      <c r="L241" s="225"/>
      <c r="M241" s="226"/>
      <c r="N241" s="227"/>
      <c r="O241" s="227"/>
      <c r="P241" s="227"/>
      <c r="Q241" s="227"/>
      <c r="R241" s="227"/>
      <c r="S241" s="227"/>
      <c r="T241" s="228"/>
      <c r="AT241" s="229" t="s">
        <v>170</v>
      </c>
      <c r="AU241" s="229" t="s">
        <v>87</v>
      </c>
      <c r="AV241" s="12" t="s">
        <v>87</v>
      </c>
      <c r="AW241" s="12" t="s">
        <v>39</v>
      </c>
      <c r="AX241" s="12" t="s">
        <v>76</v>
      </c>
      <c r="AY241" s="229" t="s">
        <v>159</v>
      </c>
    </row>
    <row r="242" spans="2:51" s="12" customFormat="1" ht="27">
      <c r="B242" s="219"/>
      <c r="C242" s="220"/>
      <c r="D242" s="205" t="s">
        <v>170</v>
      </c>
      <c r="E242" s="221" t="s">
        <v>21</v>
      </c>
      <c r="F242" s="222" t="s">
        <v>296</v>
      </c>
      <c r="G242" s="220"/>
      <c r="H242" s="223">
        <v>32.502</v>
      </c>
      <c r="I242" s="224"/>
      <c r="J242" s="220"/>
      <c r="K242" s="220"/>
      <c r="L242" s="225"/>
      <c r="M242" s="226"/>
      <c r="N242" s="227"/>
      <c r="O242" s="227"/>
      <c r="P242" s="227"/>
      <c r="Q242" s="227"/>
      <c r="R242" s="227"/>
      <c r="S242" s="227"/>
      <c r="T242" s="228"/>
      <c r="AT242" s="229" t="s">
        <v>170</v>
      </c>
      <c r="AU242" s="229" t="s">
        <v>87</v>
      </c>
      <c r="AV242" s="12" t="s">
        <v>87</v>
      </c>
      <c r="AW242" s="12" t="s">
        <v>39</v>
      </c>
      <c r="AX242" s="12" t="s">
        <v>76</v>
      </c>
      <c r="AY242" s="229" t="s">
        <v>159</v>
      </c>
    </row>
    <row r="243" spans="2:51" s="12" customFormat="1" ht="13.5">
      <c r="B243" s="219"/>
      <c r="C243" s="220"/>
      <c r="D243" s="205" t="s">
        <v>170</v>
      </c>
      <c r="E243" s="221" t="s">
        <v>21</v>
      </c>
      <c r="F243" s="222" t="s">
        <v>297</v>
      </c>
      <c r="G243" s="220"/>
      <c r="H243" s="223">
        <v>7.796</v>
      </c>
      <c r="I243" s="224"/>
      <c r="J243" s="220"/>
      <c r="K243" s="220"/>
      <c r="L243" s="225"/>
      <c r="M243" s="226"/>
      <c r="N243" s="227"/>
      <c r="O243" s="227"/>
      <c r="P243" s="227"/>
      <c r="Q243" s="227"/>
      <c r="R243" s="227"/>
      <c r="S243" s="227"/>
      <c r="T243" s="228"/>
      <c r="AT243" s="229" t="s">
        <v>170</v>
      </c>
      <c r="AU243" s="229" t="s">
        <v>87</v>
      </c>
      <c r="AV243" s="12" t="s">
        <v>87</v>
      </c>
      <c r="AW243" s="12" t="s">
        <v>39</v>
      </c>
      <c r="AX243" s="12" t="s">
        <v>76</v>
      </c>
      <c r="AY243" s="229" t="s">
        <v>159</v>
      </c>
    </row>
    <row r="244" spans="2:51" s="12" customFormat="1" ht="13.5">
      <c r="B244" s="219"/>
      <c r="C244" s="220"/>
      <c r="D244" s="205" t="s">
        <v>170</v>
      </c>
      <c r="E244" s="221" t="s">
        <v>21</v>
      </c>
      <c r="F244" s="222" t="s">
        <v>298</v>
      </c>
      <c r="G244" s="220"/>
      <c r="H244" s="223">
        <v>1.098</v>
      </c>
      <c r="I244" s="224"/>
      <c r="J244" s="220"/>
      <c r="K244" s="220"/>
      <c r="L244" s="225"/>
      <c r="M244" s="226"/>
      <c r="N244" s="227"/>
      <c r="O244" s="227"/>
      <c r="P244" s="227"/>
      <c r="Q244" s="227"/>
      <c r="R244" s="227"/>
      <c r="S244" s="227"/>
      <c r="T244" s="228"/>
      <c r="AT244" s="229" t="s">
        <v>170</v>
      </c>
      <c r="AU244" s="229" t="s">
        <v>87</v>
      </c>
      <c r="AV244" s="12" t="s">
        <v>87</v>
      </c>
      <c r="AW244" s="12" t="s">
        <v>39</v>
      </c>
      <c r="AX244" s="12" t="s">
        <v>76</v>
      </c>
      <c r="AY244" s="229" t="s">
        <v>159</v>
      </c>
    </row>
    <row r="245" spans="2:51" s="12" customFormat="1" ht="40.5">
      <c r="B245" s="219"/>
      <c r="C245" s="220"/>
      <c r="D245" s="205" t="s">
        <v>170</v>
      </c>
      <c r="E245" s="221" t="s">
        <v>21</v>
      </c>
      <c r="F245" s="222" t="s">
        <v>299</v>
      </c>
      <c r="G245" s="220"/>
      <c r="H245" s="223">
        <v>37.055</v>
      </c>
      <c r="I245" s="224"/>
      <c r="J245" s="220"/>
      <c r="K245" s="220"/>
      <c r="L245" s="225"/>
      <c r="M245" s="226"/>
      <c r="N245" s="227"/>
      <c r="O245" s="227"/>
      <c r="P245" s="227"/>
      <c r="Q245" s="227"/>
      <c r="R245" s="227"/>
      <c r="S245" s="227"/>
      <c r="T245" s="228"/>
      <c r="AT245" s="229" t="s">
        <v>170</v>
      </c>
      <c r="AU245" s="229" t="s">
        <v>87</v>
      </c>
      <c r="AV245" s="12" t="s">
        <v>87</v>
      </c>
      <c r="AW245" s="12" t="s">
        <v>39</v>
      </c>
      <c r="AX245" s="12" t="s">
        <v>76</v>
      </c>
      <c r="AY245" s="229" t="s">
        <v>159</v>
      </c>
    </row>
    <row r="246" spans="2:51" s="12" customFormat="1" ht="40.5">
      <c r="B246" s="219"/>
      <c r="C246" s="220"/>
      <c r="D246" s="205" t="s">
        <v>170</v>
      </c>
      <c r="E246" s="221" t="s">
        <v>21</v>
      </c>
      <c r="F246" s="222" t="s">
        <v>300</v>
      </c>
      <c r="G246" s="220"/>
      <c r="H246" s="223">
        <v>32.108</v>
      </c>
      <c r="I246" s="224"/>
      <c r="J246" s="220"/>
      <c r="K246" s="220"/>
      <c r="L246" s="225"/>
      <c r="M246" s="226"/>
      <c r="N246" s="227"/>
      <c r="O246" s="227"/>
      <c r="P246" s="227"/>
      <c r="Q246" s="227"/>
      <c r="R246" s="227"/>
      <c r="S246" s="227"/>
      <c r="T246" s="228"/>
      <c r="AT246" s="229" t="s">
        <v>170</v>
      </c>
      <c r="AU246" s="229" t="s">
        <v>87</v>
      </c>
      <c r="AV246" s="12" t="s">
        <v>87</v>
      </c>
      <c r="AW246" s="12" t="s">
        <v>39</v>
      </c>
      <c r="AX246" s="12" t="s">
        <v>76</v>
      </c>
      <c r="AY246" s="229" t="s">
        <v>159</v>
      </c>
    </row>
    <row r="247" spans="2:51" s="12" customFormat="1" ht="40.5">
      <c r="B247" s="219"/>
      <c r="C247" s="220"/>
      <c r="D247" s="205" t="s">
        <v>170</v>
      </c>
      <c r="E247" s="221" t="s">
        <v>21</v>
      </c>
      <c r="F247" s="222" t="s">
        <v>301</v>
      </c>
      <c r="G247" s="220"/>
      <c r="H247" s="223">
        <v>33.322</v>
      </c>
      <c r="I247" s="224"/>
      <c r="J247" s="220"/>
      <c r="K247" s="220"/>
      <c r="L247" s="225"/>
      <c r="M247" s="226"/>
      <c r="N247" s="227"/>
      <c r="O247" s="227"/>
      <c r="P247" s="227"/>
      <c r="Q247" s="227"/>
      <c r="R247" s="227"/>
      <c r="S247" s="227"/>
      <c r="T247" s="228"/>
      <c r="AT247" s="229" t="s">
        <v>170</v>
      </c>
      <c r="AU247" s="229" t="s">
        <v>87</v>
      </c>
      <c r="AV247" s="12" t="s">
        <v>87</v>
      </c>
      <c r="AW247" s="12" t="s">
        <v>39</v>
      </c>
      <c r="AX247" s="12" t="s">
        <v>76</v>
      </c>
      <c r="AY247" s="229" t="s">
        <v>159</v>
      </c>
    </row>
    <row r="248" spans="2:51" s="12" customFormat="1" ht="13.5">
      <c r="B248" s="219"/>
      <c r="C248" s="220"/>
      <c r="D248" s="205" t="s">
        <v>170</v>
      </c>
      <c r="E248" s="221" t="s">
        <v>21</v>
      </c>
      <c r="F248" s="222" t="s">
        <v>302</v>
      </c>
      <c r="G248" s="220"/>
      <c r="H248" s="223">
        <v>13.275</v>
      </c>
      <c r="I248" s="224"/>
      <c r="J248" s="220"/>
      <c r="K248" s="220"/>
      <c r="L248" s="225"/>
      <c r="M248" s="226"/>
      <c r="N248" s="227"/>
      <c r="O248" s="227"/>
      <c r="P248" s="227"/>
      <c r="Q248" s="227"/>
      <c r="R248" s="227"/>
      <c r="S248" s="227"/>
      <c r="T248" s="228"/>
      <c r="AT248" s="229" t="s">
        <v>170</v>
      </c>
      <c r="AU248" s="229" t="s">
        <v>87</v>
      </c>
      <c r="AV248" s="12" t="s">
        <v>87</v>
      </c>
      <c r="AW248" s="12" t="s">
        <v>39</v>
      </c>
      <c r="AX248" s="12" t="s">
        <v>76</v>
      </c>
      <c r="AY248" s="229" t="s">
        <v>159</v>
      </c>
    </row>
    <row r="249" spans="2:51" s="13" customFormat="1" ht="13.5">
      <c r="B249" s="230"/>
      <c r="C249" s="231"/>
      <c r="D249" s="232" t="s">
        <v>170</v>
      </c>
      <c r="E249" s="233" t="s">
        <v>21</v>
      </c>
      <c r="F249" s="234" t="s">
        <v>175</v>
      </c>
      <c r="G249" s="231"/>
      <c r="H249" s="235">
        <v>1922.056</v>
      </c>
      <c r="I249" s="236"/>
      <c r="J249" s="231"/>
      <c r="K249" s="231"/>
      <c r="L249" s="237"/>
      <c r="M249" s="238"/>
      <c r="N249" s="239"/>
      <c r="O249" s="239"/>
      <c r="P249" s="239"/>
      <c r="Q249" s="239"/>
      <c r="R249" s="239"/>
      <c r="S249" s="239"/>
      <c r="T249" s="240"/>
      <c r="AT249" s="241" t="s">
        <v>170</v>
      </c>
      <c r="AU249" s="241" t="s">
        <v>87</v>
      </c>
      <c r="AV249" s="13" t="s">
        <v>166</v>
      </c>
      <c r="AW249" s="13" t="s">
        <v>39</v>
      </c>
      <c r="AX249" s="13" t="s">
        <v>84</v>
      </c>
      <c r="AY249" s="241" t="s">
        <v>159</v>
      </c>
    </row>
    <row r="250" spans="2:65" s="1" customFormat="1" ht="22.5" customHeight="1">
      <c r="B250" s="41"/>
      <c r="C250" s="256" t="s">
        <v>341</v>
      </c>
      <c r="D250" s="256" t="s">
        <v>342</v>
      </c>
      <c r="E250" s="257" t="s">
        <v>343</v>
      </c>
      <c r="F250" s="258" t="s">
        <v>344</v>
      </c>
      <c r="G250" s="259" t="s">
        <v>345</v>
      </c>
      <c r="H250" s="260">
        <v>3844.112</v>
      </c>
      <c r="I250" s="261"/>
      <c r="J250" s="262">
        <f>ROUND(I250*H250,2)</f>
        <v>0</v>
      </c>
      <c r="K250" s="258" t="s">
        <v>165</v>
      </c>
      <c r="L250" s="263"/>
      <c r="M250" s="264" t="s">
        <v>21</v>
      </c>
      <c r="N250" s="265" t="s">
        <v>47</v>
      </c>
      <c r="O250" s="42"/>
      <c r="P250" s="202">
        <f>O250*H250</f>
        <v>0</v>
      </c>
      <c r="Q250" s="202">
        <v>1</v>
      </c>
      <c r="R250" s="202">
        <f>Q250*H250</f>
        <v>3844.112</v>
      </c>
      <c r="S250" s="202">
        <v>0</v>
      </c>
      <c r="T250" s="203">
        <f>S250*H250</f>
        <v>0</v>
      </c>
      <c r="AR250" s="24" t="s">
        <v>214</v>
      </c>
      <c r="AT250" s="24" t="s">
        <v>342</v>
      </c>
      <c r="AU250" s="24" t="s">
        <v>87</v>
      </c>
      <c r="AY250" s="24" t="s">
        <v>159</v>
      </c>
      <c r="BE250" s="204">
        <f>IF(N250="základní",J250,0)</f>
        <v>0</v>
      </c>
      <c r="BF250" s="204">
        <f>IF(N250="snížená",J250,0)</f>
        <v>0</v>
      </c>
      <c r="BG250" s="204">
        <f>IF(N250="zákl. přenesená",J250,0)</f>
        <v>0</v>
      </c>
      <c r="BH250" s="204">
        <f>IF(N250="sníž. přenesená",J250,0)</f>
        <v>0</v>
      </c>
      <c r="BI250" s="204">
        <f>IF(N250="nulová",J250,0)</f>
        <v>0</v>
      </c>
      <c r="BJ250" s="24" t="s">
        <v>84</v>
      </c>
      <c r="BK250" s="204">
        <f>ROUND(I250*H250,2)</f>
        <v>0</v>
      </c>
      <c r="BL250" s="24" t="s">
        <v>166</v>
      </c>
      <c r="BM250" s="24" t="s">
        <v>346</v>
      </c>
    </row>
    <row r="251" spans="2:51" s="12" customFormat="1" ht="13.5">
      <c r="B251" s="219"/>
      <c r="C251" s="220"/>
      <c r="D251" s="232" t="s">
        <v>170</v>
      </c>
      <c r="E251" s="220"/>
      <c r="F251" s="243" t="s">
        <v>347</v>
      </c>
      <c r="G251" s="220"/>
      <c r="H251" s="244">
        <v>3844.112</v>
      </c>
      <c r="I251" s="224"/>
      <c r="J251" s="220"/>
      <c r="K251" s="220"/>
      <c r="L251" s="225"/>
      <c r="M251" s="226"/>
      <c r="N251" s="227"/>
      <c r="O251" s="227"/>
      <c r="P251" s="227"/>
      <c r="Q251" s="227"/>
      <c r="R251" s="227"/>
      <c r="S251" s="227"/>
      <c r="T251" s="228"/>
      <c r="AT251" s="229" t="s">
        <v>170</v>
      </c>
      <c r="AU251" s="229" t="s">
        <v>87</v>
      </c>
      <c r="AV251" s="12" t="s">
        <v>87</v>
      </c>
      <c r="AW251" s="12" t="s">
        <v>6</v>
      </c>
      <c r="AX251" s="12" t="s">
        <v>84</v>
      </c>
      <c r="AY251" s="229" t="s">
        <v>159</v>
      </c>
    </row>
    <row r="252" spans="2:65" s="1" customFormat="1" ht="22.5" customHeight="1">
      <c r="B252" s="41"/>
      <c r="C252" s="193" t="s">
        <v>348</v>
      </c>
      <c r="D252" s="193" t="s">
        <v>161</v>
      </c>
      <c r="E252" s="194" t="s">
        <v>349</v>
      </c>
      <c r="F252" s="195" t="s">
        <v>350</v>
      </c>
      <c r="G252" s="196" t="s">
        <v>256</v>
      </c>
      <c r="H252" s="197">
        <v>85.125</v>
      </c>
      <c r="I252" s="198"/>
      <c r="J252" s="199">
        <f>ROUND(I252*H252,2)</f>
        <v>0</v>
      </c>
      <c r="K252" s="195" t="s">
        <v>165</v>
      </c>
      <c r="L252" s="61"/>
      <c r="M252" s="200" t="s">
        <v>21</v>
      </c>
      <c r="N252" s="201" t="s">
        <v>47</v>
      </c>
      <c r="O252" s="42"/>
      <c r="P252" s="202">
        <f>O252*H252</f>
        <v>0</v>
      </c>
      <c r="Q252" s="202">
        <v>0</v>
      </c>
      <c r="R252" s="202">
        <f>Q252*H252</f>
        <v>0</v>
      </c>
      <c r="S252" s="202">
        <v>0</v>
      </c>
      <c r="T252" s="203">
        <f>S252*H252</f>
        <v>0</v>
      </c>
      <c r="AR252" s="24" t="s">
        <v>166</v>
      </c>
      <c r="AT252" s="24" t="s">
        <v>161</v>
      </c>
      <c r="AU252" s="24" t="s">
        <v>87</v>
      </c>
      <c r="AY252" s="24" t="s">
        <v>159</v>
      </c>
      <c r="BE252" s="204">
        <f>IF(N252="základní",J252,0)</f>
        <v>0</v>
      </c>
      <c r="BF252" s="204">
        <f>IF(N252="snížená",J252,0)</f>
        <v>0</v>
      </c>
      <c r="BG252" s="204">
        <f>IF(N252="zákl. přenesená",J252,0)</f>
        <v>0</v>
      </c>
      <c r="BH252" s="204">
        <f>IF(N252="sníž. přenesená",J252,0)</f>
        <v>0</v>
      </c>
      <c r="BI252" s="204">
        <f>IF(N252="nulová",J252,0)</f>
        <v>0</v>
      </c>
      <c r="BJ252" s="24" t="s">
        <v>84</v>
      </c>
      <c r="BK252" s="204">
        <f>ROUND(I252*H252,2)</f>
        <v>0</v>
      </c>
      <c r="BL252" s="24" t="s">
        <v>166</v>
      </c>
      <c r="BM252" s="24" t="s">
        <v>351</v>
      </c>
    </row>
    <row r="253" spans="2:47" s="1" customFormat="1" ht="297">
      <c r="B253" s="41"/>
      <c r="C253" s="63"/>
      <c r="D253" s="205" t="s">
        <v>168</v>
      </c>
      <c r="E253" s="63"/>
      <c r="F253" s="206" t="s">
        <v>352</v>
      </c>
      <c r="G253" s="63"/>
      <c r="H253" s="63"/>
      <c r="I253" s="163"/>
      <c r="J253" s="63"/>
      <c r="K253" s="63"/>
      <c r="L253" s="61"/>
      <c r="M253" s="207"/>
      <c r="N253" s="42"/>
      <c r="O253" s="42"/>
      <c r="P253" s="42"/>
      <c r="Q253" s="42"/>
      <c r="R253" s="42"/>
      <c r="S253" s="42"/>
      <c r="T253" s="78"/>
      <c r="AT253" s="24" t="s">
        <v>168</v>
      </c>
      <c r="AU253" s="24" t="s">
        <v>87</v>
      </c>
    </row>
    <row r="254" spans="2:51" s="12" customFormat="1" ht="13.5">
      <c r="B254" s="219"/>
      <c r="C254" s="220"/>
      <c r="D254" s="232" t="s">
        <v>170</v>
      </c>
      <c r="E254" s="242" t="s">
        <v>21</v>
      </c>
      <c r="F254" s="243" t="s">
        <v>353</v>
      </c>
      <c r="G254" s="220"/>
      <c r="H254" s="244">
        <v>85.125</v>
      </c>
      <c r="I254" s="224"/>
      <c r="J254" s="220"/>
      <c r="K254" s="220"/>
      <c r="L254" s="225"/>
      <c r="M254" s="226"/>
      <c r="N254" s="227"/>
      <c r="O254" s="227"/>
      <c r="P254" s="227"/>
      <c r="Q254" s="227"/>
      <c r="R254" s="227"/>
      <c r="S254" s="227"/>
      <c r="T254" s="228"/>
      <c r="AT254" s="229" t="s">
        <v>170</v>
      </c>
      <c r="AU254" s="229" t="s">
        <v>87</v>
      </c>
      <c r="AV254" s="12" t="s">
        <v>87</v>
      </c>
      <c r="AW254" s="12" t="s">
        <v>39</v>
      </c>
      <c r="AX254" s="12" t="s">
        <v>84</v>
      </c>
      <c r="AY254" s="229" t="s">
        <v>159</v>
      </c>
    </row>
    <row r="255" spans="2:65" s="1" customFormat="1" ht="22.5" customHeight="1">
      <c r="B255" s="41"/>
      <c r="C255" s="193" t="s">
        <v>354</v>
      </c>
      <c r="D255" s="193" t="s">
        <v>161</v>
      </c>
      <c r="E255" s="194" t="s">
        <v>355</v>
      </c>
      <c r="F255" s="195" t="s">
        <v>356</v>
      </c>
      <c r="G255" s="196" t="s">
        <v>345</v>
      </c>
      <c r="H255" s="197">
        <v>4489.822</v>
      </c>
      <c r="I255" s="198"/>
      <c r="J255" s="199">
        <f>ROUND(I255*H255,2)</f>
        <v>0</v>
      </c>
      <c r="K255" s="195" t="s">
        <v>165</v>
      </c>
      <c r="L255" s="61"/>
      <c r="M255" s="200" t="s">
        <v>21</v>
      </c>
      <c r="N255" s="201" t="s">
        <v>47</v>
      </c>
      <c r="O255" s="42"/>
      <c r="P255" s="202">
        <f>O255*H255</f>
        <v>0</v>
      </c>
      <c r="Q255" s="202">
        <v>0</v>
      </c>
      <c r="R255" s="202">
        <f>Q255*H255</f>
        <v>0</v>
      </c>
      <c r="S255" s="202">
        <v>0</v>
      </c>
      <c r="T255" s="203">
        <f>S255*H255</f>
        <v>0</v>
      </c>
      <c r="AR255" s="24" t="s">
        <v>166</v>
      </c>
      <c r="AT255" s="24" t="s">
        <v>161</v>
      </c>
      <c r="AU255" s="24" t="s">
        <v>87</v>
      </c>
      <c r="AY255" s="24" t="s">
        <v>159</v>
      </c>
      <c r="BE255" s="204">
        <f>IF(N255="základní",J255,0)</f>
        <v>0</v>
      </c>
      <c r="BF255" s="204">
        <f>IF(N255="snížená",J255,0)</f>
        <v>0</v>
      </c>
      <c r="BG255" s="204">
        <f>IF(N255="zákl. přenesená",J255,0)</f>
        <v>0</v>
      </c>
      <c r="BH255" s="204">
        <f>IF(N255="sníž. přenesená",J255,0)</f>
        <v>0</v>
      </c>
      <c r="BI255" s="204">
        <f>IF(N255="nulová",J255,0)</f>
        <v>0</v>
      </c>
      <c r="BJ255" s="24" t="s">
        <v>84</v>
      </c>
      <c r="BK255" s="204">
        <f>ROUND(I255*H255,2)</f>
        <v>0</v>
      </c>
      <c r="BL255" s="24" t="s">
        <v>166</v>
      </c>
      <c r="BM255" s="24" t="s">
        <v>357</v>
      </c>
    </row>
    <row r="256" spans="2:47" s="1" customFormat="1" ht="297">
      <c r="B256" s="41"/>
      <c r="C256" s="63"/>
      <c r="D256" s="205" t="s">
        <v>168</v>
      </c>
      <c r="E256" s="63"/>
      <c r="F256" s="206" t="s">
        <v>352</v>
      </c>
      <c r="G256" s="63"/>
      <c r="H256" s="63"/>
      <c r="I256" s="163"/>
      <c r="J256" s="63"/>
      <c r="K256" s="63"/>
      <c r="L256" s="61"/>
      <c r="M256" s="207"/>
      <c r="N256" s="42"/>
      <c r="O256" s="42"/>
      <c r="P256" s="42"/>
      <c r="Q256" s="42"/>
      <c r="R256" s="42"/>
      <c r="S256" s="42"/>
      <c r="T256" s="78"/>
      <c r="AT256" s="24" t="s">
        <v>168</v>
      </c>
      <c r="AU256" s="24" t="s">
        <v>87</v>
      </c>
    </row>
    <row r="257" spans="2:51" s="11" customFormat="1" ht="13.5">
      <c r="B257" s="208"/>
      <c r="C257" s="209"/>
      <c r="D257" s="205" t="s">
        <v>170</v>
      </c>
      <c r="E257" s="210" t="s">
        <v>21</v>
      </c>
      <c r="F257" s="211" t="s">
        <v>358</v>
      </c>
      <c r="G257" s="209"/>
      <c r="H257" s="212" t="s">
        <v>21</v>
      </c>
      <c r="I257" s="213"/>
      <c r="J257" s="209"/>
      <c r="K257" s="209"/>
      <c r="L257" s="214"/>
      <c r="M257" s="215"/>
      <c r="N257" s="216"/>
      <c r="O257" s="216"/>
      <c r="P257" s="216"/>
      <c r="Q257" s="216"/>
      <c r="R257" s="216"/>
      <c r="S257" s="216"/>
      <c r="T257" s="217"/>
      <c r="AT257" s="218" t="s">
        <v>170</v>
      </c>
      <c r="AU257" s="218" t="s">
        <v>87</v>
      </c>
      <c r="AV257" s="11" t="s">
        <v>84</v>
      </c>
      <c r="AW257" s="11" t="s">
        <v>39</v>
      </c>
      <c r="AX257" s="11" t="s">
        <v>76</v>
      </c>
      <c r="AY257" s="218" t="s">
        <v>159</v>
      </c>
    </row>
    <row r="258" spans="2:51" s="12" customFormat="1" ht="13.5">
      <c r="B258" s="219"/>
      <c r="C258" s="220"/>
      <c r="D258" s="205" t="s">
        <v>170</v>
      </c>
      <c r="E258" s="221" t="s">
        <v>21</v>
      </c>
      <c r="F258" s="222" t="s">
        <v>359</v>
      </c>
      <c r="G258" s="220"/>
      <c r="H258" s="223">
        <v>441.54</v>
      </c>
      <c r="I258" s="224"/>
      <c r="J258" s="220"/>
      <c r="K258" s="220"/>
      <c r="L258" s="225"/>
      <c r="M258" s="226"/>
      <c r="N258" s="227"/>
      <c r="O258" s="227"/>
      <c r="P258" s="227"/>
      <c r="Q258" s="227"/>
      <c r="R258" s="227"/>
      <c r="S258" s="227"/>
      <c r="T258" s="228"/>
      <c r="AT258" s="229" t="s">
        <v>170</v>
      </c>
      <c r="AU258" s="229" t="s">
        <v>87</v>
      </c>
      <c r="AV258" s="12" t="s">
        <v>87</v>
      </c>
      <c r="AW258" s="12" t="s">
        <v>39</v>
      </c>
      <c r="AX258" s="12" t="s">
        <v>76</v>
      </c>
      <c r="AY258" s="229" t="s">
        <v>159</v>
      </c>
    </row>
    <row r="259" spans="2:51" s="12" customFormat="1" ht="13.5">
      <c r="B259" s="219"/>
      <c r="C259" s="220"/>
      <c r="D259" s="205" t="s">
        <v>170</v>
      </c>
      <c r="E259" s="221" t="s">
        <v>21</v>
      </c>
      <c r="F259" s="222" t="s">
        <v>360</v>
      </c>
      <c r="G259" s="220"/>
      <c r="H259" s="223">
        <v>3844.112</v>
      </c>
      <c r="I259" s="224"/>
      <c r="J259" s="220"/>
      <c r="K259" s="220"/>
      <c r="L259" s="225"/>
      <c r="M259" s="226"/>
      <c r="N259" s="227"/>
      <c r="O259" s="227"/>
      <c r="P259" s="227"/>
      <c r="Q259" s="227"/>
      <c r="R259" s="227"/>
      <c r="S259" s="227"/>
      <c r="T259" s="228"/>
      <c r="AT259" s="229" t="s">
        <v>170</v>
      </c>
      <c r="AU259" s="229" t="s">
        <v>87</v>
      </c>
      <c r="AV259" s="12" t="s">
        <v>87</v>
      </c>
      <c r="AW259" s="12" t="s">
        <v>39</v>
      </c>
      <c r="AX259" s="12" t="s">
        <v>76</v>
      </c>
      <c r="AY259" s="229" t="s">
        <v>159</v>
      </c>
    </row>
    <row r="260" spans="2:51" s="12" customFormat="1" ht="13.5">
      <c r="B260" s="219"/>
      <c r="C260" s="220"/>
      <c r="D260" s="205" t="s">
        <v>170</v>
      </c>
      <c r="E260" s="221" t="s">
        <v>21</v>
      </c>
      <c r="F260" s="222" t="s">
        <v>361</v>
      </c>
      <c r="G260" s="220"/>
      <c r="H260" s="223">
        <v>198.468</v>
      </c>
      <c r="I260" s="224"/>
      <c r="J260" s="220"/>
      <c r="K260" s="220"/>
      <c r="L260" s="225"/>
      <c r="M260" s="226"/>
      <c r="N260" s="227"/>
      <c r="O260" s="227"/>
      <c r="P260" s="227"/>
      <c r="Q260" s="227"/>
      <c r="R260" s="227"/>
      <c r="S260" s="227"/>
      <c r="T260" s="228"/>
      <c r="AT260" s="229" t="s">
        <v>170</v>
      </c>
      <c r="AU260" s="229" t="s">
        <v>87</v>
      </c>
      <c r="AV260" s="12" t="s">
        <v>87</v>
      </c>
      <c r="AW260" s="12" t="s">
        <v>39</v>
      </c>
      <c r="AX260" s="12" t="s">
        <v>76</v>
      </c>
      <c r="AY260" s="229" t="s">
        <v>159</v>
      </c>
    </row>
    <row r="261" spans="2:51" s="12" customFormat="1" ht="13.5">
      <c r="B261" s="219"/>
      <c r="C261" s="220"/>
      <c r="D261" s="205" t="s">
        <v>170</v>
      </c>
      <c r="E261" s="221" t="s">
        <v>21</v>
      </c>
      <c r="F261" s="222" t="s">
        <v>362</v>
      </c>
      <c r="G261" s="220"/>
      <c r="H261" s="223">
        <v>5.702</v>
      </c>
      <c r="I261" s="224"/>
      <c r="J261" s="220"/>
      <c r="K261" s="220"/>
      <c r="L261" s="225"/>
      <c r="M261" s="226"/>
      <c r="N261" s="227"/>
      <c r="O261" s="227"/>
      <c r="P261" s="227"/>
      <c r="Q261" s="227"/>
      <c r="R261" s="227"/>
      <c r="S261" s="227"/>
      <c r="T261" s="228"/>
      <c r="AT261" s="229" t="s">
        <v>170</v>
      </c>
      <c r="AU261" s="229" t="s">
        <v>87</v>
      </c>
      <c r="AV261" s="12" t="s">
        <v>87</v>
      </c>
      <c r="AW261" s="12" t="s">
        <v>39</v>
      </c>
      <c r="AX261" s="12" t="s">
        <v>76</v>
      </c>
      <c r="AY261" s="229" t="s">
        <v>159</v>
      </c>
    </row>
    <row r="262" spans="2:51" s="13" customFormat="1" ht="13.5">
      <c r="B262" s="230"/>
      <c r="C262" s="231"/>
      <c r="D262" s="232" t="s">
        <v>170</v>
      </c>
      <c r="E262" s="233" t="s">
        <v>21</v>
      </c>
      <c r="F262" s="234" t="s">
        <v>175</v>
      </c>
      <c r="G262" s="231"/>
      <c r="H262" s="235">
        <v>4489.822</v>
      </c>
      <c r="I262" s="236"/>
      <c r="J262" s="231"/>
      <c r="K262" s="231"/>
      <c r="L262" s="237"/>
      <c r="M262" s="238"/>
      <c r="N262" s="239"/>
      <c r="O262" s="239"/>
      <c r="P262" s="239"/>
      <c r="Q262" s="239"/>
      <c r="R262" s="239"/>
      <c r="S262" s="239"/>
      <c r="T262" s="240"/>
      <c r="AT262" s="241" t="s">
        <v>170</v>
      </c>
      <c r="AU262" s="241" t="s">
        <v>87</v>
      </c>
      <c r="AV262" s="13" t="s">
        <v>166</v>
      </c>
      <c r="AW262" s="13" t="s">
        <v>39</v>
      </c>
      <c r="AX262" s="13" t="s">
        <v>84</v>
      </c>
      <c r="AY262" s="241" t="s">
        <v>159</v>
      </c>
    </row>
    <row r="263" spans="2:65" s="1" customFormat="1" ht="31.5" customHeight="1">
      <c r="B263" s="41"/>
      <c r="C263" s="193" t="s">
        <v>363</v>
      </c>
      <c r="D263" s="193" t="s">
        <v>161</v>
      </c>
      <c r="E263" s="194" t="s">
        <v>364</v>
      </c>
      <c r="F263" s="195" t="s">
        <v>365</v>
      </c>
      <c r="G263" s="196" t="s">
        <v>256</v>
      </c>
      <c r="H263" s="197">
        <v>2.381</v>
      </c>
      <c r="I263" s="198"/>
      <c r="J263" s="199">
        <f>ROUND(I263*H263,2)</f>
        <v>0</v>
      </c>
      <c r="K263" s="195" t="s">
        <v>21</v>
      </c>
      <c r="L263" s="61"/>
      <c r="M263" s="200" t="s">
        <v>21</v>
      </c>
      <c r="N263" s="201" t="s">
        <v>47</v>
      </c>
      <c r="O263" s="42"/>
      <c r="P263" s="202">
        <f>O263*H263</f>
        <v>0</v>
      </c>
      <c r="Q263" s="202">
        <v>0</v>
      </c>
      <c r="R263" s="202">
        <f>Q263*H263</f>
        <v>0</v>
      </c>
      <c r="S263" s="202">
        <v>0</v>
      </c>
      <c r="T263" s="203">
        <f>S263*H263</f>
        <v>0</v>
      </c>
      <c r="AR263" s="24" t="s">
        <v>166</v>
      </c>
      <c r="AT263" s="24" t="s">
        <v>161</v>
      </c>
      <c r="AU263" s="24" t="s">
        <v>87</v>
      </c>
      <c r="AY263" s="24" t="s">
        <v>159</v>
      </c>
      <c r="BE263" s="204">
        <f>IF(N263="základní",J263,0)</f>
        <v>0</v>
      </c>
      <c r="BF263" s="204">
        <f>IF(N263="snížená",J263,0)</f>
        <v>0</v>
      </c>
      <c r="BG263" s="204">
        <f>IF(N263="zákl. přenesená",J263,0)</f>
        <v>0</v>
      </c>
      <c r="BH263" s="204">
        <f>IF(N263="sníž. přenesená",J263,0)</f>
        <v>0</v>
      </c>
      <c r="BI263" s="204">
        <f>IF(N263="nulová",J263,0)</f>
        <v>0</v>
      </c>
      <c r="BJ263" s="24" t="s">
        <v>84</v>
      </c>
      <c r="BK263" s="204">
        <f>ROUND(I263*H263,2)</f>
        <v>0</v>
      </c>
      <c r="BL263" s="24" t="s">
        <v>166</v>
      </c>
      <c r="BM263" s="24" t="s">
        <v>366</v>
      </c>
    </row>
    <row r="264" spans="2:47" s="1" customFormat="1" ht="409.5">
      <c r="B264" s="41"/>
      <c r="C264" s="63"/>
      <c r="D264" s="205" t="s">
        <v>168</v>
      </c>
      <c r="E264" s="63"/>
      <c r="F264" s="206" t="s">
        <v>367</v>
      </c>
      <c r="G264" s="63"/>
      <c r="H264" s="63"/>
      <c r="I264" s="163"/>
      <c r="J264" s="63"/>
      <c r="K264" s="63"/>
      <c r="L264" s="61"/>
      <c r="M264" s="207"/>
      <c r="N264" s="42"/>
      <c r="O264" s="42"/>
      <c r="P264" s="42"/>
      <c r="Q264" s="42"/>
      <c r="R264" s="42"/>
      <c r="S264" s="42"/>
      <c r="T264" s="78"/>
      <c r="AT264" s="24" t="s">
        <v>168</v>
      </c>
      <c r="AU264" s="24" t="s">
        <v>87</v>
      </c>
    </row>
    <row r="265" spans="2:51" s="11" customFormat="1" ht="13.5">
      <c r="B265" s="208"/>
      <c r="C265" s="209"/>
      <c r="D265" s="205" t="s">
        <v>170</v>
      </c>
      <c r="E265" s="210" t="s">
        <v>21</v>
      </c>
      <c r="F265" s="211" t="s">
        <v>368</v>
      </c>
      <c r="G265" s="209"/>
      <c r="H265" s="212" t="s">
        <v>21</v>
      </c>
      <c r="I265" s="213"/>
      <c r="J265" s="209"/>
      <c r="K265" s="209"/>
      <c r="L265" s="214"/>
      <c r="M265" s="215"/>
      <c r="N265" s="216"/>
      <c r="O265" s="216"/>
      <c r="P265" s="216"/>
      <c r="Q265" s="216"/>
      <c r="R265" s="216"/>
      <c r="S265" s="216"/>
      <c r="T265" s="217"/>
      <c r="AT265" s="218" t="s">
        <v>170</v>
      </c>
      <c r="AU265" s="218" t="s">
        <v>87</v>
      </c>
      <c r="AV265" s="11" t="s">
        <v>84</v>
      </c>
      <c r="AW265" s="11" t="s">
        <v>39</v>
      </c>
      <c r="AX265" s="11" t="s">
        <v>76</v>
      </c>
      <c r="AY265" s="218" t="s">
        <v>159</v>
      </c>
    </row>
    <row r="266" spans="2:51" s="12" customFormat="1" ht="13.5">
      <c r="B266" s="219"/>
      <c r="C266" s="220"/>
      <c r="D266" s="232" t="s">
        <v>170</v>
      </c>
      <c r="E266" s="242" t="s">
        <v>21</v>
      </c>
      <c r="F266" s="243" t="s">
        <v>369</v>
      </c>
      <c r="G266" s="220"/>
      <c r="H266" s="244">
        <v>2.381</v>
      </c>
      <c r="I266" s="224"/>
      <c r="J266" s="220"/>
      <c r="K266" s="220"/>
      <c r="L266" s="225"/>
      <c r="M266" s="226"/>
      <c r="N266" s="227"/>
      <c r="O266" s="227"/>
      <c r="P266" s="227"/>
      <c r="Q266" s="227"/>
      <c r="R266" s="227"/>
      <c r="S266" s="227"/>
      <c r="T266" s="228"/>
      <c r="AT266" s="229" t="s">
        <v>170</v>
      </c>
      <c r="AU266" s="229" t="s">
        <v>87</v>
      </c>
      <c r="AV266" s="12" t="s">
        <v>87</v>
      </c>
      <c r="AW266" s="12" t="s">
        <v>39</v>
      </c>
      <c r="AX266" s="12" t="s">
        <v>84</v>
      </c>
      <c r="AY266" s="229" t="s">
        <v>159</v>
      </c>
    </row>
    <row r="267" spans="2:65" s="1" customFormat="1" ht="22.5" customHeight="1">
      <c r="B267" s="41"/>
      <c r="C267" s="256" t="s">
        <v>370</v>
      </c>
      <c r="D267" s="256" t="s">
        <v>342</v>
      </c>
      <c r="E267" s="257" t="s">
        <v>371</v>
      </c>
      <c r="F267" s="258" t="s">
        <v>372</v>
      </c>
      <c r="G267" s="259" t="s">
        <v>345</v>
      </c>
      <c r="H267" s="260">
        <v>4.762</v>
      </c>
      <c r="I267" s="261"/>
      <c r="J267" s="262">
        <f>ROUND(I267*H267,2)</f>
        <v>0</v>
      </c>
      <c r="K267" s="258" t="s">
        <v>21</v>
      </c>
      <c r="L267" s="263"/>
      <c r="M267" s="264" t="s">
        <v>21</v>
      </c>
      <c r="N267" s="265" t="s">
        <v>47</v>
      </c>
      <c r="O267" s="42"/>
      <c r="P267" s="202">
        <f>O267*H267</f>
        <v>0</v>
      </c>
      <c r="Q267" s="202">
        <v>1</v>
      </c>
      <c r="R267" s="202">
        <f>Q267*H267</f>
        <v>4.762</v>
      </c>
      <c r="S267" s="202">
        <v>0</v>
      </c>
      <c r="T267" s="203">
        <f>S267*H267</f>
        <v>0</v>
      </c>
      <c r="AR267" s="24" t="s">
        <v>214</v>
      </c>
      <c r="AT267" s="24" t="s">
        <v>342</v>
      </c>
      <c r="AU267" s="24" t="s">
        <v>87</v>
      </c>
      <c r="AY267" s="24" t="s">
        <v>159</v>
      </c>
      <c r="BE267" s="204">
        <f>IF(N267="základní",J267,0)</f>
        <v>0</v>
      </c>
      <c r="BF267" s="204">
        <f>IF(N267="snížená",J267,0)</f>
        <v>0</v>
      </c>
      <c r="BG267" s="204">
        <f>IF(N267="zákl. přenesená",J267,0)</f>
        <v>0</v>
      </c>
      <c r="BH267" s="204">
        <f>IF(N267="sníž. přenesená",J267,0)</f>
        <v>0</v>
      </c>
      <c r="BI267" s="204">
        <f>IF(N267="nulová",J267,0)</f>
        <v>0</v>
      </c>
      <c r="BJ267" s="24" t="s">
        <v>84</v>
      </c>
      <c r="BK267" s="204">
        <f>ROUND(I267*H267,2)</f>
        <v>0</v>
      </c>
      <c r="BL267" s="24" t="s">
        <v>166</v>
      </c>
      <c r="BM267" s="24" t="s">
        <v>373</v>
      </c>
    </row>
    <row r="268" spans="2:51" s="12" customFormat="1" ht="13.5">
      <c r="B268" s="219"/>
      <c r="C268" s="220"/>
      <c r="D268" s="232" t="s">
        <v>170</v>
      </c>
      <c r="E268" s="220"/>
      <c r="F268" s="243" t="s">
        <v>374</v>
      </c>
      <c r="G268" s="220"/>
      <c r="H268" s="244">
        <v>4.762</v>
      </c>
      <c r="I268" s="224"/>
      <c r="J268" s="220"/>
      <c r="K268" s="220"/>
      <c r="L268" s="225"/>
      <c r="M268" s="226"/>
      <c r="N268" s="227"/>
      <c r="O268" s="227"/>
      <c r="P268" s="227"/>
      <c r="Q268" s="227"/>
      <c r="R268" s="227"/>
      <c r="S268" s="227"/>
      <c r="T268" s="228"/>
      <c r="AT268" s="229" t="s">
        <v>170</v>
      </c>
      <c r="AU268" s="229" t="s">
        <v>87</v>
      </c>
      <c r="AV268" s="12" t="s">
        <v>87</v>
      </c>
      <c r="AW268" s="12" t="s">
        <v>6</v>
      </c>
      <c r="AX268" s="12" t="s">
        <v>84</v>
      </c>
      <c r="AY268" s="229" t="s">
        <v>159</v>
      </c>
    </row>
    <row r="269" spans="2:65" s="1" customFormat="1" ht="22.5" customHeight="1">
      <c r="B269" s="41"/>
      <c r="C269" s="193" t="s">
        <v>375</v>
      </c>
      <c r="D269" s="193" t="s">
        <v>161</v>
      </c>
      <c r="E269" s="194" t="s">
        <v>376</v>
      </c>
      <c r="F269" s="195" t="s">
        <v>377</v>
      </c>
      <c r="G269" s="196" t="s">
        <v>164</v>
      </c>
      <c r="H269" s="197">
        <v>5068.506</v>
      </c>
      <c r="I269" s="198"/>
      <c r="J269" s="199">
        <f>ROUND(I269*H269,2)</f>
        <v>0</v>
      </c>
      <c r="K269" s="195" t="s">
        <v>165</v>
      </c>
      <c r="L269" s="61"/>
      <c r="M269" s="200" t="s">
        <v>21</v>
      </c>
      <c r="N269" s="201" t="s">
        <v>47</v>
      </c>
      <c r="O269" s="42"/>
      <c r="P269" s="202">
        <f>O269*H269</f>
        <v>0</v>
      </c>
      <c r="Q269" s="202">
        <v>0</v>
      </c>
      <c r="R269" s="202">
        <f>Q269*H269</f>
        <v>0</v>
      </c>
      <c r="S269" s="202">
        <v>0</v>
      </c>
      <c r="T269" s="203">
        <f>S269*H269</f>
        <v>0</v>
      </c>
      <c r="AR269" s="24" t="s">
        <v>166</v>
      </c>
      <c r="AT269" s="24" t="s">
        <v>161</v>
      </c>
      <c r="AU269" s="24" t="s">
        <v>87</v>
      </c>
      <c r="AY269" s="24" t="s">
        <v>159</v>
      </c>
      <c r="BE269" s="204">
        <f>IF(N269="základní",J269,0)</f>
        <v>0</v>
      </c>
      <c r="BF269" s="204">
        <f>IF(N269="snížená",J269,0)</f>
        <v>0</v>
      </c>
      <c r="BG269" s="204">
        <f>IF(N269="zákl. přenesená",J269,0)</f>
        <v>0</v>
      </c>
      <c r="BH269" s="204">
        <f>IF(N269="sníž. přenesená",J269,0)</f>
        <v>0</v>
      </c>
      <c r="BI269" s="204">
        <f>IF(N269="nulová",J269,0)</f>
        <v>0</v>
      </c>
      <c r="BJ269" s="24" t="s">
        <v>84</v>
      </c>
      <c r="BK269" s="204">
        <f>ROUND(I269*H269,2)</f>
        <v>0</v>
      </c>
      <c r="BL269" s="24" t="s">
        <v>166</v>
      </c>
      <c r="BM269" s="24" t="s">
        <v>378</v>
      </c>
    </row>
    <row r="270" spans="2:47" s="1" customFormat="1" ht="175.5">
      <c r="B270" s="41"/>
      <c r="C270" s="63"/>
      <c r="D270" s="205" t="s">
        <v>168</v>
      </c>
      <c r="E270" s="63"/>
      <c r="F270" s="206" t="s">
        <v>379</v>
      </c>
      <c r="G270" s="63"/>
      <c r="H270" s="63"/>
      <c r="I270" s="163"/>
      <c r="J270" s="63"/>
      <c r="K270" s="63"/>
      <c r="L270" s="61"/>
      <c r="M270" s="207"/>
      <c r="N270" s="42"/>
      <c r="O270" s="42"/>
      <c r="P270" s="42"/>
      <c r="Q270" s="42"/>
      <c r="R270" s="42"/>
      <c r="S270" s="42"/>
      <c r="T270" s="78"/>
      <c r="AT270" s="24" t="s">
        <v>168</v>
      </c>
      <c r="AU270" s="24" t="s">
        <v>87</v>
      </c>
    </row>
    <row r="271" spans="2:51" s="11" customFormat="1" ht="13.5">
      <c r="B271" s="208"/>
      <c r="C271" s="209"/>
      <c r="D271" s="205" t="s">
        <v>170</v>
      </c>
      <c r="E271" s="210" t="s">
        <v>21</v>
      </c>
      <c r="F271" s="211" t="s">
        <v>380</v>
      </c>
      <c r="G271" s="209"/>
      <c r="H271" s="212" t="s">
        <v>21</v>
      </c>
      <c r="I271" s="213"/>
      <c r="J271" s="209"/>
      <c r="K271" s="209"/>
      <c r="L271" s="214"/>
      <c r="M271" s="215"/>
      <c r="N271" s="216"/>
      <c r="O271" s="216"/>
      <c r="P271" s="216"/>
      <c r="Q271" s="216"/>
      <c r="R271" s="216"/>
      <c r="S271" s="216"/>
      <c r="T271" s="217"/>
      <c r="AT271" s="218" t="s">
        <v>170</v>
      </c>
      <c r="AU271" s="218" t="s">
        <v>87</v>
      </c>
      <c r="AV271" s="11" t="s">
        <v>84</v>
      </c>
      <c r="AW271" s="11" t="s">
        <v>39</v>
      </c>
      <c r="AX271" s="11" t="s">
        <v>76</v>
      </c>
      <c r="AY271" s="218" t="s">
        <v>159</v>
      </c>
    </row>
    <row r="272" spans="2:51" s="12" customFormat="1" ht="13.5">
      <c r="B272" s="219"/>
      <c r="C272" s="220"/>
      <c r="D272" s="205" t="s">
        <v>170</v>
      </c>
      <c r="E272" s="221" t="s">
        <v>21</v>
      </c>
      <c r="F272" s="222" t="s">
        <v>381</v>
      </c>
      <c r="G272" s="220"/>
      <c r="H272" s="223">
        <v>1283</v>
      </c>
      <c r="I272" s="224"/>
      <c r="J272" s="220"/>
      <c r="K272" s="220"/>
      <c r="L272" s="225"/>
      <c r="M272" s="226"/>
      <c r="N272" s="227"/>
      <c r="O272" s="227"/>
      <c r="P272" s="227"/>
      <c r="Q272" s="227"/>
      <c r="R272" s="227"/>
      <c r="S272" s="227"/>
      <c r="T272" s="228"/>
      <c r="AT272" s="229" t="s">
        <v>170</v>
      </c>
      <c r="AU272" s="229" t="s">
        <v>87</v>
      </c>
      <c r="AV272" s="12" t="s">
        <v>87</v>
      </c>
      <c r="AW272" s="12" t="s">
        <v>39</v>
      </c>
      <c r="AX272" s="12" t="s">
        <v>76</v>
      </c>
      <c r="AY272" s="229" t="s">
        <v>159</v>
      </c>
    </row>
    <row r="273" spans="2:51" s="12" customFormat="1" ht="13.5">
      <c r="B273" s="219"/>
      <c r="C273" s="220"/>
      <c r="D273" s="205" t="s">
        <v>170</v>
      </c>
      <c r="E273" s="221" t="s">
        <v>21</v>
      </c>
      <c r="F273" s="222" t="s">
        <v>382</v>
      </c>
      <c r="G273" s="220"/>
      <c r="H273" s="223">
        <v>1475.5</v>
      </c>
      <c r="I273" s="224"/>
      <c r="J273" s="220"/>
      <c r="K273" s="220"/>
      <c r="L273" s="225"/>
      <c r="M273" s="226"/>
      <c r="N273" s="227"/>
      <c r="O273" s="227"/>
      <c r="P273" s="227"/>
      <c r="Q273" s="227"/>
      <c r="R273" s="227"/>
      <c r="S273" s="227"/>
      <c r="T273" s="228"/>
      <c r="AT273" s="229" t="s">
        <v>170</v>
      </c>
      <c r="AU273" s="229" t="s">
        <v>87</v>
      </c>
      <c r="AV273" s="12" t="s">
        <v>87</v>
      </c>
      <c r="AW273" s="12" t="s">
        <v>39</v>
      </c>
      <c r="AX273" s="12" t="s">
        <v>76</v>
      </c>
      <c r="AY273" s="229" t="s">
        <v>159</v>
      </c>
    </row>
    <row r="274" spans="2:51" s="12" customFormat="1" ht="13.5">
      <c r="B274" s="219"/>
      <c r="C274" s="220"/>
      <c r="D274" s="205" t="s">
        <v>170</v>
      </c>
      <c r="E274" s="221" t="s">
        <v>21</v>
      </c>
      <c r="F274" s="222" t="s">
        <v>383</v>
      </c>
      <c r="G274" s="220"/>
      <c r="H274" s="223">
        <v>1053</v>
      </c>
      <c r="I274" s="224"/>
      <c r="J274" s="220"/>
      <c r="K274" s="220"/>
      <c r="L274" s="225"/>
      <c r="M274" s="226"/>
      <c r="N274" s="227"/>
      <c r="O274" s="227"/>
      <c r="P274" s="227"/>
      <c r="Q274" s="227"/>
      <c r="R274" s="227"/>
      <c r="S274" s="227"/>
      <c r="T274" s="228"/>
      <c r="AT274" s="229" t="s">
        <v>170</v>
      </c>
      <c r="AU274" s="229" t="s">
        <v>87</v>
      </c>
      <c r="AV274" s="12" t="s">
        <v>87</v>
      </c>
      <c r="AW274" s="12" t="s">
        <v>39</v>
      </c>
      <c r="AX274" s="12" t="s">
        <v>76</v>
      </c>
      <c r="AY274" s="229" t="s">
        <v>159</v>
      </c>
    </row>
    <row r="275" spans="2:51" s="12" customFormat="1" ht="27">
      <c r="B275" s="219"/>
      <c r="C275" s="220"/>
      <c r="D275" s="205" t="s">
        <v>170</v>
      </c>
      <c r="E275" s="221" t="s">
        <v>21</v>
      </c>
      <c r="F275" s="222" t="s">
        <v>384</v>
      </c>
      <c r="G275" s="220"/>
      <c r="H275" s="223">
        <v>597</v>
      </c>
      <c r="I275" s="224"/>
      <c r="J275" s="220"/>
      <c r="K275" s="220"/>
      <c r="L275" s="225"/>
      <c r="M275" s="226"/>
      <c r="N275" s="227"/>
      <c r="O275" s="227"/>
      <c r="P275" s="227"/>
      <c r="Q275" s="227"/>
      <c r="R275" s="227"/>
      <c r="S275" s="227"/>
      <c r="T275" s="228"/>
      <c r="AT275" s="229" t="s">
        <v>170</v>
      </c>
      <c r="AU275" s="229" t="s">
        <v>87</v>
      </c>
      <c r="AV275" s="12" t="s">
        <v>87</v>
      </c>
      <c r="AW275" s="12" t="s">
        <v>39</v>
      </c>
      <c r="AX275" s="12" t="s">
        <v>76</v>
      </c>
      <c r="AY275" s="229" t="s">
        <v>159</v>
      </c>
    </row>
    <row r="276" spans="2:51" s="12" customFormat="1" ht="13.5">
      <c r="B276" s="219"/>
      <c r="C276" s="220"/>
      <c r="D276" s="205" t="s">
        <v>170</v>
      </c>
      <c r="E276" s="221" t="s">
        <v>21</v>
      </c>
      <c r="F276" s="222" t="s">
        <v>385</v>
      </c>
      <c r="G276" s="220"/>
      <c r="H276" s="223">
        <v>126</v>
      </c>
      <c r="I276" s="224"/>
      <c r="J276" s="220"/>
      <c r="K276" s="220"/>
      <c r="L276" s="225"/>
      <c r="M276" s="226"/>
      <c r="N276" s="227"/>
      <c r="O276" s="227"/>
      <c r="P276" s="227"/>
      <c r="Q276" s="227"/>
      <c r="R276" s="227"/>
      <c r="S276" s="227"/>
      <c r="T276" s="228"/>
      <c r="AT276" s="229" t="s">
        <v>170</v>
      </c>
      <c r="AU276" s="229" t="s">
        <v>87</v>
      </c>
      <c r="AV276" s="12" t="s">
        <v>87</v>
      </c>
      <c r="AW276" s="12" t="s">
        <v>39</v>
      </c>
      <c r="AX276" s="12" t="s">
        <v>76</v>
      </c>
      <c r="AY276" s="229" t="s">
        <v>159</v>
      </c>
    </row>
    <row r="277" spans="2:51" s="12" customFormat="1" ht="13.5">
      <c r="B277" s="219"/>
      <c r="C277" s="220"/>
      <c r="D277" s="205" t="s">
        <v>170</v>
      </c>
      <c r="E277" s="221" t="s">
        <v>21</v>
      </c>
      <c r="F277" s="222" t="s">
        <v>386</v>
      </c>
      <c r="G277" s="220"/>
      <c r="H277" s="223">
        <v>164.5</v>
      </c>
      <c r="I277" s="224"/>
      <c r="J277" s="220"/>
      <c r="K277" s="220"/>
      <c r="L277" s="225"/>
      <c r="M277" s="226"/>
      <c r="N277" s="227"/>
      <c r="O277" s="227"/>
      <c r="P277" s="227"/>
      <c r="Q277" s="227"/>
      <c r="R277" s="227"/>
      <c r="S277" s="227"/>
      <c r="T277" s="228"/>
      <c r="AT277" s="229" t="s">
        <v>170</v>
      </c>
      <c r="AU277" s="229" t="s">
        <v>87</v>
      </c>
      <c r="AV277" s="12" t="s">
        <v>87</v>
      </c>
      <c r="AW277" s="12" t="s">
        <v>39</v>
      </c>
      <c r="AX277" s="12" t="s">
        <v>76</v>
      </c>
      <c r="AY277" s="229" t="s">
        <v>159</v>
      </c>
    </row>
    <row r="278" spans="2:51" s="12" customFormat="1" ht="27">
      <c r="B278" s="219"/>
      <c r="C278" s="220"/>
      <c r="D278" s="205" t="s">
        <v>170</v>
      </c>
      <c r="E278" s="221" t="s">
        <v>21</v>
      </c>
      <c r="F278" s="222" t="s">
        <v>387</v>
      </c>
      <c r="G278" s="220"/>
      <c r="H278" s="223">
        <v>108.34</v>
      </c>
      <c r="I278" s="224"/>
      <c r="J278" s="220"/>
      <c r="K278" s="220"/>
      <c r="L278" s="225"/>
      <c r="M278" s="226"/>
      <c r="N278" s="227"/>
      <c r="O278" s="227"/>
      <c r="P278" s="227"/>
      <c r="Q278" s="227"/>
      <c r="R278" s="227"/>
      <c r="S278" s="227"/>
      <c r="T278" s="228"/>
      <c r="AT278" s="229" t="s">
        <v>170</v>
      </c>
      <c r="AU278" s="229" t="s">
        <v>87</v>
      </c>
      <c r="AV278" s="12" t="s">
        <v>87</v>
      </c>
      <c r="AW278" s="12" t="s">
        <v>39</v>
      </c>
      <c r="AX278" s="12" t="s">
        <v>76</v>
      </c>
      <c r="AY278" s="229" t="s">
        <v>159</v>
      </c>
    </row>
    <row r="279" spans="2:51" s="12" customFormat="1" ht="13.5">
      <c r="B279" s="219"/>
      <c r="C279" s="220"/>
      <c r="D279" s="205" t="s">
        <v>170</v>
      </c>
      <c r="E279" s="221" t="s">
        <v>21</v>
      </c>
      <c r="F279" s="222" t="s">
        <v>388</v>
      </c>
      <c r="G279" s="220"/>
      <c r="H279" s="223">
        <v>25.986</v>
      </c>
      <c r="I279" s="224"/>
      <c r="J279" s="220"/>
      <c r="K279" s="220"/>
      <c r="L279" s="225"/>
      <c r="M279" s="226"/>
      <c r="N279" s="227"/>
      <c r="O279" s="227"/>
      <c r="P279" s="227"/>
      <c r="Q279" s="227"/>
      <c r="R279" s="227"/>
      <c r="S279" s="227"/>
      <c r="T279" s="228"/>
      <c r="AT279" s="229" t="s">
        <v>170</v>
      </c>
      <c r="AU279" s="229" t="s">
        <v>87</v>
      </c>
      <c r="AV279" s="12" t="s">
        <v>87</v>
      </c>
      <c r="AW279" s="12" t="s">
        <v>39</v>
      </c>
      <c r="AX279" s="12" t="s">
        <v>76</v>
      </c>
      <c r="AY279" s="229" t="s">
        <v>159</v>
      </c>
    </row>
    <row r="280" spans="2:51" s="12" customFormat="1" ht="13.5">
      <c r="B280" s="219"/>
      <c r="C280" s="220"/>
      <c r="D280" s="205" t="s">
        <v>170</v>
      </c>
      <c r="E280" s="221" t="s">
        <v>21</v>
      </c>
      <c r="F280" s="222" t="s">
        <v>389</v>
      </c>
      <c r="G280" s="220"/>
      <c r="H280" s="223">
        <v>3.66</v>
      </c>
      <c r="I280" s="224"/>
      <c r="J280" s="220"/>
      <c r="K280" s="220"/>
      <c r="L280" s="225"/>
      <c r="M280" s="226"/>
      <c r="N280" s="227"/>
      <c r="O280" s="227"/>
      <c r="P280" s="227"/>
      <c r="Q280" s="227"/>
      <c r="R280" s="227"/>
      <c r="S280" s="227"/>
      <c r="T280" s="228"/>
      <c r="AT280" s="229" t="s">
        <v>170</v>
      </c>
      <c r="AU280" s="229" t="s">
        <v>87</v>
      </c>
      <c r="AV280" s="12" t="s">
        <v>87</v>
      </c>
      <c r="AW280" s="12" t="s">
        <v>39</v>
      </c>
      <c r="AX280" s="12" t="s">
        <v>76</v>
      </c>
      <c r="AY280" s="229" t="s">
        <v>159</v>
      </c>
    </row>
    <row r="281" spans="2:51" s="12" customFormat="1" ht="40.5">
      <c r="B281" s="219"/>
      <c r="C281" s="220"/>
      <c r="D281" s="205" t="s">
        <v>170</v>
      </c>
      <c r="E281" s="221" t="s">
        <v>21</v>
      </c>
      <c r="F281" s="222" t="s">
        <v>390</v>
      </c>
      <c r="G281" s="220"/>
      <c r="H281" s="223">
        <v>74.109</v>
      </c>
      <c r="I281" s="224"/>
      <c r="J281" s="220"/>
      <c r="K281" s="220"/>
      <c r="L281" s="225"/>
      <c r="M281" s="226"/>
      <c r="N281" s="227"/>
      <c r="O281" s="227"/>
      <c r="P281" s="227"/>
      <c r="Q281" s="227"/>
      <c r="R281" s="227"/>
      <c r="S281" s="227"/>
      <c r="T281" s="228"/>
      <c r="AT281" s="229" t="s">
        <v>170</v>
      </c>
      <c r="AU281" s="229" t="s">
        <v>87</v>
      </c>
      <c r="AV281" s="12" t="s">
        <v>87</v>
      </c>
      <c r="AW281" s="12" t="s">
        <v>39</v>
      </c>
      <c r="AX281" s="12" t="s">
        <v>76</v>
      </c>
      <c r="AY281" s="229" t="s">
        <v>159</v>
      </c>
    </row>
    <row r="282" spans="2:51" s="12" customFormat="1" ht="40.5">
      <c r="B282" s="219"/>
      <c r="C282" s="220"/>
      <c r="D282" s="205" t="s">
        <v>170</v>
      </c>
      <c r="E282" s="221" t="s">
        <v>21</v>
      </c>
      <c r="F282" s="222" t="s">
        <v>391</v>
      </c>
      <c r="G282" s="220"/>
      <c r="H282" s="223">
        <v>64.217</v>
      </c>
      <c r="I282" s="224"/>
      <c r="J282" s="220"/>
      <c r="K282" s="220"/>
      <c r="L282" s="225"/>
      <c r="M282" s="226"/>
      <c r="N282" s="227"/>
      <c r="O282" s="227"/>
      <c r="P282" s="227"/>
      <c r="Q282" s="227"/>
      <c r="R282" s="227"/>
      <c r="S282" s="227"/>
      <c r="T282" s="228"/>
      <c r="AT282" s="229" t="s">
        <v>170</v>
      </c>
      <c r="AU282" s="229" t="s">
        <v>87</v>
      </c>
      <c r="AV282" s="12" t="s">
        <v>87</v>
      </c>
      <c r="AW282" s="12" t="s">
        <v>39</v>
      </c>
      <c r="AX282" s="12" t="s">
        <v>76</v>
      </c>
      <c r="AY282" s="229" t="s">
        <v>159</v>
      </c>
    </row>
    <row r="283" spans="2:51" s="12" customFormat="1" ht="40.5">
      <c r="B283" s="219"/>
      <c r="C283" s="220"/>
      <c r="D283" s="205" t="s">
        <v>170</v>
      </c>
      <c r="E283" s="221" t="s">
        <v>21</v>
      </c>
      <c r="F283" s="222" t="s">
        <v>392</v>
      </c>
      <c r="G283" s="220"/>
      <c r="H283" s="223">
        <v>66.644</v>
      </c>
      <c r="I283" s="224"/>
      <c r="J283" s="220"/>
      <c r="K283" s="220"/>
      <c r="L283" s="225"/>
      <c r="M283" s="226"/>
      <c r="N283" s="227"/>
      <c r="O283" s="227"/>
      <c r="P283" s="227"/>
      <c r="Q283" s="227"/>
      <c r="R283" s="227"/>
      <c r="S283" s="227"/>
      <c r="T283" s="228"/>
      <c r="AT283" s="229" t="s">
        <v>170</v>
      </c>
      <c r="AU283" s="229" t="s">
        <v>87</v>
      </c>
      <c r="AV283" s="12" t="s">
        <v>87</v>
      </c>
      <c r="AW283" s="12" t="s">
        <v>39</v>
      </c>
      <c r="AX283" s="12" t="s">
        <v>76</v>
      </c>
      <c r="AY283" s="229" t="s">
        <v>159</v>
      </c>
    </row>
    <row r="284" spans="2:51" s="12" customFormat="1" ht="13.5">
      <c r="B284" s="219"/>
      <c r="C284" s="220"/>
      <c r="D284" s="205" t="s">
        <v>170</v>
      </c>
      <c r="E284" s="221" t="s">
        <v>21</v>
      </c>
      <c r="F284" s="222" t="s">
        <v>393</v>
      </c>
      <c r="G284" s="220"/>
      <c r="H284" s="223">
        <v>26.55</v>
      </c>
      <c r="I284" s="224"/>
      <c r="J284" s="220"/>
      <c r="K284" s="220"/>
      <c r="L284" s="225"/>
      <c r="M284" s="226"/>
      <c r="N284" s="227"/>
      <c r="O284" s="227"/>
      <c r="P284" s="227"/>
      <c r="Q284" s="227"/>
      <c r="R284" s="227"/>
      <c r="S284" s="227"/>
      <c r="T284" s="228"/>
      <c r="AT284" s="229" t="s">
        <v>170</v>
      </c>
      <c r="AU284" s="229" t="s">
        <v>87</v>
      </c>
      <c r="AV284" s="12" t="s">
        <v>87</v>
      </c>
      <c r="AW284" s="12" t="s">
        <v>39</v>
      </c>
      <c r="AX284" s="12" t="s">
        <v>76</v>
      </c>
      <c r="AY284" s="229" t="s">
        <v>159</v>
      </c>
    </row>
    <row r="285" spans="2:51" s="13" customFormat="1" ht="13.5">
      <c r="B285" s="230"/>
      <c r="C285" s="231"/>
      <c r="D285" s="232" t="s">
        <v>170</v>
      </c>
      <c r="E285" s="233" t="s">
        <v>21</v>
      </c>
      <c r="F285" s="234" t="s">
        <v>175</v>
      </c>
      <c r="G285" s="231"/>
      <c r="H285" s="235">
        <v>5068.506</v>
      </c>
      <c r="I285" s="236"/>
      <c r="J285" s="231"/>
      <c r="K285" s="231"/>
      <c r="L285" s="237"/>
      <c r="M285" s="238"/>
      <c r="N285" s="239"/>
      <c r="O285" s="239"/>
      <c r="P285" s="239"/>
      <c r="Q285" s="239"/>
      <c r="R285" s="239"/>
      <c r="S285" s="239"/>
      <c r="T285" s="240"/>
      <c r="AT285" s="241" t="s">
        <v>170</v>
      </c>
      <c r="AU285" s="241" t="s">
        <v>87</v>
      </c>
      <c r="AV285" s="13" t="s">
        <v>166</v>
      </c>
      <c r="AW285" s="13" t="s">
        <v>39</v>
      </c>
      <c r="AX285" s="13" t="s">
        <v>84</v>
      </c>
      <c r="AY285" s="241" t="s">
        <v>159</v>
      </c>
    </row>
    <row r="286" spans="2:65" s="1" customFormat="1" ht="31.5" customHeight="1">
      <c r="B286" s="41"/>
      <c r="C286" s="193" t="s">
        <v>394</v>
      </c>
      <c r="D286" s="193" t="s">
        <v>161</v>
      </c>
      <c r="E286" s="194" t="s">
        <v>395</v>
      </c>
      <c r="F286" s="195" t="s">
        <v>396</v>
      </c>
      <c r="G286" s="196" t="s">
        <v>164</v>
      </c>
      <c r="H286" s="197">
        <v>164.5</v>
      </c>
      <c r="I286" s="198"/>
      <c r="J286" s="199">
        <f>ROUND(I286*H286,2)</f>
        <v>0</v>
      </c>
      <c r="K286" s="195" t="s">
        <v>21</v>
      </c>
      <c r="L286" s="61"/>
      <c r="M286" s="200" t="s">
        <v>21</v>
      </c>
      <c r="N286" s="201" t="s">
        <v>47</v>
      </c>
      <c r="O286" s="42"/>
      <c r="P286" s="202">
        <f>O286*H286</f>
        <v>0</v>
      </c>
      <c r="Q286" s="202">
        <v>0</v>
      </c>
      <c r="R286" s="202">
        <f>Q286*H286</f>
        <v>0</v>
      </c>
      <c r="S286" s="202">
        <v>0</v>
      </c>
      <c r="T286" s="203">
        <f>S286*H286</f>
        <v>0</v>
      </c>
      <c r="AR286" s="24" t="s">
        <v>166</v>
      </c>
      <c r="AT286" s="24" t="s">
        <v>161</v>
      </c>
      <c r="AU286" s="24" t="s">
        <v>87</v>
      </c>
      <c r="AY286" s="24" t="s">
        <v>159</v>
      </c>
      <c r="BE286" s="204">
        <f>IF(N286="základní",J286,0)</f>
        <v>0</v>
      </c>
      <c r="BF286" s="204">
        <f>IF(N286="snížená",J286,0)</f>
        <v>0</v>
      </c>
      <c r="BG286" s="204">
        <f>IF(N286="zákl. přenesená",J286,0)</f>
        <v>0</v>
      </c>
      <c r="BH286" s="204">
        <f>IF(N286="sníž. přenesená",J286,0)</f>
        <v>0</v>
      </c>
      <c r="BI286" s="204">
        <f>IF(N286="nulová",J286,0)</f>
        <v>0</v>
      </c>
      <c r="BJ286" s="24" t="s">
        <v>84</v>
      </c>
      <c r="BK286" s="204">
        <f>ROUND(I286*H286,2)</f>
        <v>0</v>
      </c>
      <c r="BL286" s="24" t="s">
        <v>166</v>
      </c>
      <c r="BM286" s="24" t="s">
        <v>397</v>
      </c>
    </row>
    <row r="287" spans="2:47" s="1" customFormat="1" ht="121.5">
      <c r="B287" s="41"/>
      <c r="C287" s="63"/>
      <c r="D287" s="205" t="s">
        <v>168</v>
      </c>
      <c r="E287" s="63"/>
      <c r="F287" s="206" t="s">
        <v>398</v>
      </c>
      <c r="G287" s="63"/>
      <c r="H287" s="63"/>
      <c r="I287" s="163"/>
      <c r="J287" s="63"/>
      <c r="K287" s="63"/>
      <c r="L287" s="61"/>
      <c r="M287" s="207"/>
      <c r="N287" s="42"/>
      <c r="O287" s="42"/>
      <c r="P287" s="42"/>
      <c r="Q287" s="42"/>
      <c r="R287" s="42"/>
      <c r="S287" s="42"/>
      <c r="T287" s="78"/>
      <c r="AT287" s="24" t="s">
        <v>168</v>
      </c>
      <c r="AU287" s="24" t="s">
        <v>87</v>
      </c>
    </row>
    <row r="288" spans="2:51" s="11" customFormat="1" ht="13.5">
      <c r="B288" s="208"/>
      <c r="C288" s="209"/>
      <c r="D288" s="205" t="s">
        <v>170</v>
      </c>
      <c r="E288" s="210" t="s">
        <v>21</v>
      </c>
      <c r="F288" s="211" t="s">
        <v>399</v>
      </c>
      <c r="G288" s="209"/>
      <c r="H288" s="212" t="s">
        <v>21</v>
      </c>
      <c r="I288" s="213"/>
      <c r="J288" s="209"/>
      <c r="K288" s="209"/>
      <c r="L288" s="214"/>
      <c r="M288" s="215"/>
      <c r="N288" s="216"/>
      <c r="O288" s="216"/>
      <c r="P288" s="216"/>
      <c r="Q288" s="216"/>
      <c r="R288" s="216"/>
      <c r="S288" s="216"/>
      <c r="T288" s="217"/>
      <c r="AT288" s="218" t="s">
        <v>170</v>
      </c>
      <c r="AU288" s="218" t="s">
        <v>87</v>
      </c>
      <c r="AV288" s="11" t="s">
        <v>84</v>
      </c>
      <c r="AW288" s="11" t="s">
        <v>39</v>
      </c>
      <c r="AX288" s="11" t="s">
        <v>76</v>
      </c>
      <c r="AY288" s="218" t="s">
        <v>159</v>
      </c>
    </row>
    <row r="289" spans="2:51" s="12" customFormat="1" ht="13.5">
      <c r="B289" s="219"/>
      <c r="C289" s="220"/>
      <c r="D289" s="205" t="s">
        <v>170</v>
      </c>
      <c r="E289" s="221" t="s">
        <v>21</v>
      </c>
      <c r="F289" s="222" t="s">
        <v>400</v>
      </c>
      <c r="G289" s="220"/>
      <c r="H289" s="223">
        <v>164.5</v>
      </c>
      <c r="I289" s="224"/>
      <c r="J289" s="220"/>
      <c r="K289" s="220"/>
      <c r="L289" s="225"/>
      <c r="M289" s="226"/>
      <c r="N289" s="227"/>
      <c r="O289" s="227"/>
      <c r="P289" s="227"/>
      <c r="Q289" s="227"/>
      <c r="R289" s="227"/>
      <c r="S289" s="227"/>
      <c r="T289" s="228"/>
      <c r="AT289" s="229" t="s">
        <v>170</v>
      </c>
      <c r="AU289" s="229" t="s">
        <v>87</v>
      </c>
      <c r="AV289" s="12" t="s">
        <v>87</v>
      </c>
      <c r="AW289" s="12" t="s">
        <v>39</v>
      </c>
      <c r="AX289" s="12" t="s">
        <v>84</v>
      </c>
      <c r="AY289" s="229" t="s">
        <v>159</v>
      </c>
    </row>
    <row r="290" spans="2:63" s="10" customFormat="1" ht="29.85" customHeight="1">
      <c r="B290" s="176"/>
      <c r="C290" s="177"/>
      <c r="D290" s="190" t="s">
        <v>75</v>
      </c>
      <c r="E290" s="191" t="s">
        <v>87</v>
      </c>
      <c r="F290" s="191" t="s">
        <v>401</v>
      </c>
      <c r="G290" s="177"/>
      <c r="H290" s="177"/>
      <c r="I290" s="180"/>
      <c r="J290" s="192">
        <f>BK290</f>
        <v>0</v>
      </c>
      <c r="K290" s="177"/>
      <c r="L290" s="182"/>
      <c r="M290" s="183"/>
      <c r="N290" s="184"/>
      <c r="O290" s="184"/>
      <c r="P290" s="185">
        <f>SUM(P291:P324)</f>
        <v>0</v>
      </c>
      <c r="Q290" s="184"/>
      <c r="R290" s="185">
        <f>SUM(R291:R324)</f>
        <v>92.78864886000001</v>
      </c>
      <c r="S290" s="184"/>
      <c r="T290" s="186">
        <f>SUM(T291:T324)</f>
        <v>0</v>
      </c>
      <c r="AR290" s="187" t="s">
        <v>84</v>
      </c>
      <c r="AT290" s="188" t="s">
        <v>75</v>
      </c>
      <c r="AU290" s="188" t="s">
        <v>84</v>
      </c>
      <c r="AY290" s="187" t="s">
        <v>159</v>
      </c>
      <c r="BK290" s="189">
        <f>SUM(BK291:BK324)</f>
        <v>0</v>
      </c>
    </row>
    <row r="291" spans="2:65" s="1" customFormat="1" ht="44.25" customHeight="1">
      <c r="B291" s="41"/>
      <c r="C291" s="193" t="s">
        <v>402</v>
      </c>
      <c r="D291" s="193" t="s">
        <v>161</v>
      </c>
      <c r="E291" s="194" t="s">
        <v>403</v>
      </c>
      <c r="F291" s="195" t="s">
        <v>404</v>
      </c>
      <c r="G291" s="196" t="s">
        <v>164</v>
      </c>
      <c r="H291" s="197">
        <v>839.674</v>
      </c>
      <c r="I291" s="198"/>
      <c r="J291" s="199">
        <f>ROUND(I291*H291,2)</f>
        <v>0</v>
      </c>
      <c r="K291" s="195" t="s">
        <v>21</v>
      </c>
      <c r="L291" s="61"/>
      <c r="M291" s="200" t="s">
        <v>21</v>
      </c>
      <c r="N291" s="201" t="s">
        <v>47</v>
      </c>
      <c r="O291" s="42"/>
      <c r="P291" s="202">
        <f>O291*H291</f>
        <v>0</v>
      </c>
      <c r="Q291" s="202">
        <v>0.00031</v>
      </c>
      <c r="R291" s="202">
        <f>Q291*H291</f>
        <v>0.26029894</v>
      </c>
      <c r="S291" s="202">
        <v>0</v>
      </c>
      <c r="T291" s="203">
        <f>S291*H291</f>
        <v>0</v>
      </c>
      <c r="AR291" s="24" t="s">
        <v>166</v>
      </c>
      <c r="AT291" s="24" t="s">
        <v>161</v>
      </c>
      <c r="AU291" s="24" t="s">
        <v>87</v>
      </c>
      <c r="AY291" s="24" t="s">
        <v>159</v>
      </c>
      <c r="BE291" s="204">
        <f>IF(N291="základní",J291,0)</f>
        <v>0</v>
      </c>
      <c r="BF291" s="204">
        <f>IF(N291="snížená",J291,0)</f>
        <v>0</v>
      </c>
      <c r="BG291" s="204">
        <f>IF(N291="zákl. přenesená",J291,0)</f>
        <v>0</v>
      </c>
      <c r="BH291" s="204">
        <f>IF(N291="sníž. přenesená",J291,0)</f>
        <v>0</v>
      </c>
      <c r="BI291" s="204">
        <f>IF(N291="nulová",J291,0)</f>
        <v>0</v>
      </c>
      <c r="BJ291" s="24" t="s">
        <v>84</v>
      </c>
      <c r="BK291" s="204">
        <f>ROUND(I291*H291,2)</f>
        <v>0</v>
      </c>
      <c r="BL291" s="24" t="s">
        <v>166</v>
      </c>
      <c r="BM291" s="24" t="s">
        <v>405</v>
      </c>
    </row>
    <row r="292" spans="2:47" s="1" customFormat="1" ht="189">
      <c r="B292" s="41"/>
      <c r="C292" s="63"/>
      <c r="D292" s="205" t="s">
        <v>168</v>
      </c>
      <c r="E292" s="63"/>
      <c r="F292" s="206" t="s">
        <v>406</v>
      </c>
      <c r="G292" s="63"/>
      <c r="H292" s="63"/>
      <c r="I292" s="163"/>
      <c r="J292" s="63"/>
      <c r="K292" s="63"/>
      <c r="L292" s="61"/>
      <c r="M292" s="207"/>
      <c r="N292" s="42"/>
      <c r="O292" s="42"/>
      <c r="P292" s="42"/>
      <c r="Q292" s="42"/>
      <c r="R292" s="42"/>
      <c r="S292" s="42"/>
      <c r="T292" s="78"/>
      <c r="AT292" s="24" t="s">
        <v>168</v>
      </c>
      <c r="AU292" s="24" t="s">
        <v>87</v>
      </c>
    </row>
    <row r="293" spans="2:51" s="11" customFormat="1" ht="13.5">
      <c r="B293" s="208"/>
      <c r="C293" s="209"/>
      <c r="D293" s="205" t="s">
        <v>170</v>
      </c>
      <c r="E293" s="210" t="s">
        <v>21</v>
      </c>
      <c r="F293" s="211" t="s">
        <v>407</v>
      </c>
      <c r="G293" s="209"/>
      <c r="H293" s="212" t="s">
        <v>21</v>
      </c>
      <c r="I293" s="213"/>
      <c r="J293" s="209"/>
      <c r="K293" s="209"/>
      <c r="L293" s="214"/>
      <c r="M293" s="215"/>
      <c r="N293" s="216"/>
      <c r="O293" s="216"/>
      <c r="P293" s="216"/>
      <c r="Q293" s="216"/>
      <c r="R293" s="216"/>
      <c r="S293" s="216"/>
      <c r="T293" s="217"/>
      <c r="AT293" s="218" t="s">
        <v>170</v>
      </c>
      <c r="AU293" s="218" t="s">
        <v>87</v>
      </c>
      <c r="AV293" s="11" t="s">
        <v>84</v>
      </c>
      <c r="AW293" s="11" t="s">
        <v>39</v>
      </c>
      <c r="AX293" s="11" t="s">
        <v>76</v>
      </c>
      <c r="AY293" s="218" t="s">
        <v>159</v>
      </c>
    </row>
    <row r="294" spans="2:51" s="12" customFormat="1" ht="27">
      <c r="B294" s="219"/>
      <c r="C294" s="220"/>
      <c r="D294" s="232" t="s">
        <v>170</v>
      </c>
      <c r="E294" s="242" t="s">
        <v>21</v>
      </c>
      <c r="F294" s="243" t="s">
        <v>408</v>
      </c>
      <c r="G294" s="220"/>
      <c r="H294" s="244">
        <v>839.674</v>
      </c>
      <c r="I294" s="224"/>
      <c r="J294" s="220"/>
      <c r="K294" s="220"/>
      <c r="L294" s="225"/>
      <c r="M294" s="226"/>
      <c r="N294" s="227"/>
      <c r="O294" s="227"/>
      <c r="P294" s="227"/>
      <c r="Q294" s="227"/>
      <c r="R294" s="227"/>
      <c r="S294" s="227"/>
      <c r="T294" s="228"/>
      <c r="AT294" s="229" t="s">
        <v>170</v>
      </c>
      <c r="AU294" s="229" t="s">
        <v>87</v>
      </c>
      <c r="AV294" s="12" t="s">
        <v>87</v>
      </c>
      <c r="AW294" s="12" t="s">
        <v>39</v>
      </c>
      <c r="AX294" s="12" t="s">
        <v>84</v>
      </c>
      <c r="AY294" s="229" t="s">
        <v>159</v>
      </c>
    </row>
    <row r="295" spans="2:65" s="1" customFormat="1" ht="22.5" customHeight="1">
      <c r="B295" s="41"/>
      <c r="C295" s="256" t="s">
        <v>409</v>
      </c>
      <c r="D295" s="256" t="s">
        <v>342</v>
      </c>
      <c r="E295" s="257" t="s">
        <v>410</v>
      </c>
      <c r="F295" s="258" t="s">
        <v>411</v>
      </c>
      <c r="G295" s="259" t="s">
        <v>164</v>
      </c>
      <c r="H295" s="260">
        <v>839.674</v>
      </c>
      <c r="I295" s="261"/>
      <c r="J295" s="262">
        <f>ROUND(I295*H295,2)</f>
        <v>0</v>
      </c>
      <c r="K295" s="258" t="s">
        <v>21</v>
      </c>
      <c r="L295" s="263"/>
      <c r="M295" s="264" t="s">
        <v>21</v>
      </c>
      <c r="N295" s="265" t="s">
        <v>47</v>
      </c>
      <c r="O295" s="42"/>
      <c r="P295" s="202">
        <f>O295*H295</f>
        <v>0</v>
      </c>
      <c r="Q295" s="202">
        <v>0.0003</v>
      </c>
      <c r="R295" s="202">
        <f>Q295*H295</f>
        <v>0.25190219999999997</v>
      </c>
      <c r="S295" s="202">
        <v>0</v>
      </c>
      <c r="T295" s="203">
        <f>S295*H295</f>
        <v>0</v>
      </c>
      <c r="AR295" s="24" t="s">
        <v>214</v>
      </c>
      <c r="AT295" s="24" t="s">
        <v>342</v>
      </c>
      <c r="AU295" s="24" t="s">
        <v>87</v>
      </c>
      <c r="AY295" s="24" t="s">
        <v>159</v>
      </c>
      <c r="BE295" s="204">
        <f>IF(N295="základní",J295,0)</f>
        <v>0</v>
      </c>
      <c r="BF295" s="204">
        <f>IF(N295="snížená",J295,0)</f>
        <v>0</v>
      </c>
      <c r="BG295" s="204">
        <f>IF(N295="zákl. přenesená",J295,0)</f>
        <v>0</v>
      </c>
      <c r="BH295" s="204">
        <f>IF(N295="sníž. přenesená",J295,0)</f>
        <v>0</v>
      </c>
      <c r="BI295" s="204">
        <f>IF(N295="nulová",J295,0)</f>
        <v>0</v>
      </c>
      <c r="BJ295" s="24" t="s">
        <v>84</v>
      </c>
      <c r="BK295" s="204">
        <f>ROUND(I295*H295,2)</f>
        <v>0</v>
      </c>
      <c r="BL295" s="24" t="s">
        <v>166</v>
      </c>
      <c r="BM295" s="24" t="s">
        <v>412</v>
      </c>
    </row>
    <row r="296" spans="2:65" s="1" customFormat="1" ht="44.25" customHeight="1">
      <c r="B296" s="41"/>
      <c r="C296" s="193" t="s">
        <v>413</v>
      </c>
      <c r="D296" s="193" t="s">
        <v>161</v>
      </c>
      <c r="E296" s="194" t="s">
        <v>414</v>
      </c>
      <c r="F296" s="195" t="s">
        <v>415</v>
      </c>
      <c r="G296" s="196" t="s">
        <v>245</v>
      </c>
      <c r="H296" s="197">
        <v>381.67</v>
      </c>
      <c r="I296" s="198"/>
      <c r="J296" s="199">
        <f>ROUND(I296*H296,2)</f>
        <v>0</v>
      </c>
      <c r="K296" s="195" t="s">
        <v>21</v>
      </c>
      <c r="L296" s="61"/>
      <c r="M296" s="200" t="s">
        <v>21</v>
      </c>
      <c r="N296" s="201" t="s">
        <v>47</v>
      </c>
      <c r="O296" s="42"/>
      <c r="P296" s="202">
        <f>O296*H296</f>
        <v>0</v>
      </c>
      <c r="Q296" s="202">
        <v>0.23058</v>
      </c>
      <c r="R296" s="202">
        <f>Q296*H296</f>
        <v>88.0054686</v>
      </c>
      <c r="S296" s="202">
        <v>0</v>
      </c>
      <c r="T296" s="203">
        <f>S296*H296</f>
        <v>0</v>
      </c>
      <c r="AR296" s="24" t="s">
        <v>166</v>
      </c>
      <c r="AT296" s="24" t="s">
        <v>161</v>
      </c>
      <c r="AU296" s="24" t="s">
        <v>87</v>
      </c>
      <c r="AY296" s="24" t="s">
        <v>159</v>
      </c>
      <c r="BE296" s="204">
        <f>IF(N296="základní",J296,0)</f>
        <v>0</v>
      </c>
      <c r="BF296" s="204">
        <f>IF(N296="snížená",J296,0)</f>
        <v>0</v>
      </c>
      <c r="BG296" s="204">
        <f>IF(N296="zákl. přenesená",J296,0)</f>
        <v>0</v>
      </c>
      <c r="BH296" s="204">
        <f>IF(N296="sníž. přenesená",J296,0)</f>
        <v>0</v>
      </c>
      <c r="BI296" s="204">
        <f>IF(N296="nulová",J296,0)</f>
        <v>0</v>
      </c>
      <c r="BJ296" s="24" t="s">
        <v>84</v>
      </c>
      <c r="BK296" s="204">
        <f>ROUND(I296*H296,2)</f>
        <v>0</v>
      </c>
      <c r="BL296" s="24" t="s">
        <v>166</v>
      </c>
      <c r="BM296" s="24" t="s">
        <v>416</v>
      </c>
    </row>
    <row r="297" spans="2:51" s="11" customFormat="1" ht="13.5">
      <c r="B297" s="208"/>
      <c r="C297" s="209"/>
      <c r="D297" s="205" t="s">
        <v>170</v>
      </c>
      <c r="E297" s="210" t="s">
        <v>21</v>
      </c>
      <c r="F297" s="211" t="s">
        <v>417</v>
      </c>
      <c r="G297" s="209"/>
      <c r="H297" s="212" t="s">
        <v>21</v>
      </c>
      <c r="I297" s="213"/>
      <c r="J297" s="209"/>
      <c r="K297" s="209"/>
      <c r="L297" s="214"/>
      <c r="M297" s="215"/>
      <c r="N297" s="216"/>
      <c r="O297" s="216"/>
      <c r="P297" s="216"/>
      <c r="Q297" s="216"/>
      <c r="R297" s="216"/>
      <c r="S297" s="216"/>
      <c r="T297" s="217"/>
      <c r="AT297" s="218" t="s">
        <v>170</v>
      </c>
      <c r="AU297" s="218" t="s">
        <v>87</v>
      </c>
      <c r="AV297" s="11" t="s">
        <v>84</v>
      </c>
      <c r="AW297" s="11" t="s">
        <v>39</v>
      </c>
      <c r="AX297" s="11" t="s">
        <v>76</v>
      </c>
      <c r="AY297" s="218" t="s">
        <v>159</v>
      </c>
    </row>
    <row r="298" spans="2:51" s="12" customFormat="1" ht="27">
      <c r="B298" s="219"/>
      <c r="C298" s="220"/>
      <c r="D298" s="232" t="s">
        <v>170</v>
      </c>
      <c r="E298" s="242" t="s">
        <v>21</v>
      </c>
      <c r="F298" s="243" t="s">
        <v>418</v>
      </c>
      <c r="G298" s="220"/>
      <c r="H298" s="244">
        <v>381.67</v>
      </c>
      <c r="I298" s="224"/>
      <c r="J298" s="220"/>
      <c r="K298" s="220"/>
      <c r="L298" s="225"/>
      <c r="M298" s="226"/>
      <c r="N298" s="227"/>
      <c r="O298" s="227"/>
      <c r="P298" s="227"/>
      <c r="Q298" s="227"/>
      <c r="R298" s="227"/>
      <c r="S298" s="227"/>
      <c r="T298" s="228"/>
      <c r="AT298" s="229" t="s">
        <v>170</v>
      </c>
      <c r="AU298" s="229" t="s">
        <v>87</v>
      </c>
      <c r="AV298" s="12" t="s">
        <v>87</v>
      </c>
      <c r="AW298" s="12" t="s">
        <v>39</v>
      </c>
      <c r="AX298" s="12" t="s">
        <v>84</v>
      </c>
      <c r="AY298" s="229" t="s">
        <v>159</v>
      </c>
    </row>
    <row r="299" spans="2:65" s="1" customFormat="1" ht="31.5" customHeight="1">
      <c r="B299" s="41"/>
      <c r="C299" s="193" t="s">
        <v>419</v>
      </c>
      <c r="D299" s="193" t="s">
        <v>161</v>
      </c>
      <c r="E299" s="194" t="s">
        <v>420</v>
      </c>
      <c r="F299" s="195" t="s">
        <v>421</v>
      </c>
      <c r="G299" s="196" t="s">
        <v>164</v>
      </c>
      <c r="H299" s="197">
        <v>5068.506</v>
      </c>
      <c r="I299" s="198"/>
      <c r="J299" s="199">
        <f>ROUND(I299*H299,2)</f>
        <v>0</v>
      </c>
      <c r="K299" s="195" t="s">
        <v>165</v>
      </c>
      <c r="L299" s="61"/>
      <c r="M299" s="200" t="s">
        <v>21</v>
      </c>
      <c r="N299" s="201" t="s">
        <v>47</v>
      </c>
      <c r="O299" s="42"/>
      <c r="P299" s="202">
        <f>O299*H299</f>
        <v>0</v>
      </c>
      <c r="Q299" s="202">
        <v>0.00022</v>
      </c>
      <c r="R299" s="202">
        <f>Q299*H299</f>
        <v>1.1150713200000002</v>
      </c>
      <c r="S299" s="202">
        <v>0</v>
      </c>
      <c r="T299" s="203">
        <f>S299*H299</f>
        <v>0</v>
      </c>
      <c r="AR299" s="24" t="s">
        <v>166</v>
      </c>
      <c r="AT299" s="24" t="s">
        <v>161</v>
      </c>
      <c r="AU299" s="24" t="s">
        <v>87</v>
      </c>
      <c r="AY299" s="24" t="s">
        <v>159</v>
      </c>
      <c r="BE299" s="204">
        <f>IF(N299="základní",J299,0)</f>
        <v>0</v>
      </c>
      <c r="BF299" s="204">
        <f>IF(N299="snížená",J299,0)</f>
        <v>0</v>
      </c>
      <c r="BG299" s="204">
        <f>IF(N299="zákl. přenesená",J299,0)</f>
        <v>0</v>
      </c>
      <c r="BH299" s="204">
        <f>IF(N299="sníž. přenesená",J299,0)</f>
        <v>0</v>
      </c>
      <c r="BI299" s="204">
        <f>IF(N299="nulová",J299,0)</f>
        <v>0</v>
      </c>
      <c r="BJ299" s="24" t="s">
        <v>84</v>
      </c>
      <c r="BK299" s="204">
        <f>ROUND(I299*H299,2)</f>
        <v>0</v>
      </c>
      <c r="BL299" s="24" t="s">
        <v>166</v>
      </c>
      <c r="BM299" s="24" t="s">
        <v>422</v>
      </c>
    </row>
    <row r="300" spans="2:47" s="1" customFormat="1" ht="67.5">
      <c r="B300" s="41"/>
      <c r="C300" s="63"/>
      <c r="D300" s="205" t="s">
        <v>168</v>
      </c>
      <c r="E300" s="63"/>
      <c r="F300" s="206" t="s">
        <v>423</v>
      </c>
      <c r="G300" s="63"/>
      <c r="H300" s="63"/>
      <c r="I300" s="163"/>
      <c r="J300" s="63"/>
      <c r="K300" s="63"/>
      <c r="L300" s="61"/>
      <c r="M300" s="207"/>
      <c r="N300" s="42"/>
      <c r="O300" s="42"/>
      <c r="P300" s="42"/>
      <c r="Q300" s="42"/>
      <c r="R300" s="42"/>
      <c r="S300" s="42"/>
      <c r="T300" s="78"/>
      <c r="AT300" s="24" t="s">
        <v>168</v>
      </c>
      <c r="AU300" s="24" t="s">
        <v>87</v>
      </c>
    </row>
    <row r="301" spans="2:51" s="11" customFormat="1" ht="13.5">
      <c r="B301" s="208"/>
      <c r="C301" s="209"/>
      <c r="D301" s="205" t="s">
        <v>170</v>
      </c>
      <c r="E301" s="210" t="s">
        <v>21</v>
      </c>
      <c r="F301" s="211" t="s">
        <v>424</v>
      </c>
      <c r="G301" s="209"/>
      <c r="H301" s="212" t="s">
        <v>21</v>
      </c>
      <c r="I301" s="213"/>
      <c r="J301" s="209"/>
      <c r="K301" s="209"/>
      <c r="L301" s="214"/>
      <c r="M301" s="215"/>
      <c r="N301" s="216"/>
      <c r="O301" s="216"/>
      <c r="P301" s="216"/>
      <c r="Q301" s="216"/>
      <c r="R301" s="216"/>
      <c r="S301" s="216"/>
      <c r="T301" s="217"/>
      <c r="AT301" s="218" t="s">
        <v>170</v>
      </c>
      <c r="AU301" s="218" t="s">
        <v>87</v>
      </c>
      <c r="AV301" s="11" t="s">
        <v>84</v>
      </c>
      <c r="AW301" s="11" t="s">
        <v>39</v>
      </c>
      <c r="AX301" s="11" t="s">
        <v>76</v>
      </c>
      <c r="AY301" s="218" t="s">
        <v>159</v>
      </c>
    </row>
    <row r="302" spans="2:51" s="12" customFormat="1" ht="13.5">
      <c r="B302" s="219"/>
      <c r="C302" s="220"/>
      <c r="D302" s="205" t="s">
        <v>170</v>
      </c>
      <c r="E302" s="221" t="s">
        <v>21</v>
      </c>
      <c r="F302" s="222" t="s">
        <v>381</v>
      </c>
      <c r="G302" s="220"/>
      <c r="H302" s="223">
        <v>1283</v>
      </c>
      <c r="I302" s="224"/>
      <c r="J302" s="220"/>
      <c r="K302" s="220"/>
      <c r="L302" s="225"/>
      <c r="M302" s="226"/>
      <c r="N302" s="227"/>
      <c r="O302" s="227"/>
      <c r="P302" s="227"/>
      <c r="Q302" s="227"/>
      <c r="R302" s="227"/>
      <c r="S302" s="227"/>
      <c r="T302" s="228"/>
      <c r="AT302" s="229" t="s">
        <v>170</v>
      </c>
      <c r="AU302" s="229" t="s">
        <v>87</v>
      </c>
      <c r="AV302" s="12" t="s">
        <v>87</v>
      </c>
      <c r="AW302" s="12" t="s">
        <v>39</v>
      </c>
      <c r="AX302" s="12" t="s">
        <v>76</v>
      </c>
      <c r="AY302" s="229" t="s">
        <v>159</v>
      </c>
    </row>
    <row r="303" spans="2:51" s="12" customFormat="1" ht="13.5">
      <c r="B303" s="219"/>
      <c r="C303" s="220"/>
      <c r="D303" s="205" t="s">
        <v>170</v>
      </c>
      <c r="E303" s="221" t="s">
        <v>21</v>
      </c>
      <c r="F303" s="222" t="s">
        <v>382</v>
      </c>
      <c r="G303" s="220"/>
      <c r="H303" s="223">
        <v>1475.5</v>
      </c>
      <c r="I303" s="224"/>
      <c r="J303" s="220"/>
      <c r="K303" s="220"/>
      <c r="L303" s="225"/>
      <c r="M303" s="226"/>
      <c r="N303" s="227"/>
      <c r="O303" s="227"/>
      <c r="P303" s="227"/>
      <c r="Q303" s="227"/>
      <c r="R303" s="227"/>
      <c r="S303" s="227"/>
      <c r="T303" s="228"/>
      <c r="AT303" s="229" t="s">
        <v>170</v>
      </c>
      <c r="AU303" s="229" t="s">
        <v>87</v>
      </c>
      <c r="AV303" s="12" t="s">
        <v>87</v>
      </c>
      <c r="AW303" s="12" t="s">
        <v>39</v>
      </c>
      <c r="AX303" s="12" t="s">
        <v>76</v>
      </c>
      <c r="AY303" s="229" t="s">
        <v>159</v>
      </c>
    </row>
    <row r="304" spans="2:51" s="12" customFormat="1" ht="13.5">
      <c r="B304" s="219"/>
      <c r="C304" s="220"/>
      <c r="D304" s="205" t="s">
        <v>170</v>
      </c>
      <c r="E304" s="221" t="s">
        <v>21</v>
      </c>
      <c r="F304" s="222" t="s">
        <v>383</v>
      </c>
      <c r="G304" s="220"/>
      <c r="H304" s="223">
        <v>1053</v>
      </c>
      <c r="I304" s="224"/>
      <c r="J304" s="220"/>
      <c r="K304" s="220"/>
      <c r="L304" s="225"/>
      <c r="M304" s="226"/>
      <c r="N304" s="227"/>
      <c r="O304" s="227"/>
      <c r="P304" s="227"/>
      <c r="Q304" s="227"/>
      <c r="R304" s="227"/>
      <c r="S304" s="227"/>
      <c r="T304" s="228"/>
      <c r="AT304" s="229" t="s">
        <v>170</v>
      </c>
      <c r="AU304" s="229" t="s">
        <v>87</v>
      </c>
      <c r="AV304" s="12" t="s">
        <v>87</v>
      </c>
      <c r="AW304" s="12" t="s">
        <v>39</v>
      </c>
      <c r="AX304" s="12" t="s">
        <v>76</v>
      </c>
      <c r="AY304" s="229" t="s">
        <v>159</v>
      </c>
    </row>
    <row r="305" spans="2:51" s="12" customFormat="1" ht="27">
      <c r="B305" s="219"/>
      <c r="C305" s="220"/>
      <c r="D305" s="205" t="s">
        <v>170</v>
      </c>
      <c r="E305" s="221" t="s">
        <v>21</v>
      </c>
      <c r="F305" s="222" t="s">
        <v>384</v>
      </c>
      <c r="G305" s="220"/>
      <c r="H305" s="223">
        <v>597</v>
      </c>
      <c r="I305" s="224"/>
      <c r="J305" s="220"/>
      <c r="K305" s="220"/>
      <c r="L305" s="225"/>
      <c r="M305" s="226"/>
      <c r="N305" s="227"/>
      <c r="O305" s="227"/>
      <c r="P305" s="227"/>
      <c r="Q305" s="227"/>
      <c r="R305" s="227"/>
      <c r="S305" s="227"/>
      <c r="T305" s="228"/>
      <c r="AT305" s="229" t="s">
        <v>170</v>
      </c>
      <c r="AU305" s="229" t="s">
        <v>87</v>
      </c>
      <c r="AV305" s="12" t="s">
        <v>87</v>
      </c>
      <c r="AW305" s="12" t="s">
        <v>39</v>
      </c>
      <c r="AX305" s="12" t="s">
        <v>76</v>
      </c>
      <c r="AY305" s="229" t="s">
        <v>159</v>
      </c>
    </row>
    <row r="306" spans="2:51" s="12" customFormat="1" ht="13.5">
      <c r="B306" s="219"/>
      <c r="C306" s="220"/>
      <c r="D306" s="205" t="s">
        <v>170</v>
      </c>
      <c r="E306" s="221" t="s">
        <v>21</v>
      </c>
      <c r="F306" s="222" t="s">
        <v>385</v>
      </c>
      <c r="G306" s="220"/>
      <c r="H306" s="223">
        <v>126</v>
      </c>
      <c r="I306" s="224"/>
      <c r="J306" s="220"/>
      <c r="K306" s="220"/>
      <c r="L306" s="225"/>
      <c r="M306" s="226"/>
      <c r="N306" s="227"/>
      <c r="O306" s="227"/>
      <c r="P306" s="227"/>
      <c r="Q306" s="227"/>
      <c r="R306" s="227"/>
      <c r="S306" s="227"/>
      <c r="T306" s="228"/>
      <c r="AT306" s="229" t="s">
        <v>170</v>
      </c>
      <c r="AU306" s="229" t="s">
        <v>87</v>
      </c>
      <c r="AV306" s="12" t="s">
        <v>87</v>
      </c>
      <c r="AW306" s="12" t="s">
        <v>39</v>
      </c>
      <c r="AX306" s="12" t="s">
        <v>76</v>
      </c>
      <c r="AY306" s="229" t="s">
        <v>159</v>
      </c>
    </row>
    <row r="307" spans="2:51" s="12" customFormat="1" ht="13.5">
      <c r="B307" s="219"/>
      <c r="C307" s="220"/>
      <c r="D307" s="205" t="s">
        <v>170</v>
      </c>
      <c r="E307" s="221" t="s">
        <v>21</v>
      </c>
      <c r="F307" s="222" t="s">
        <v>386</v>
      </c>
      <c r="G307" s="220"/>
      <c r="H307" s="223">
        <v>164.5</v>
      </c>
      <c r="I307" s="224"/>
      <c r="J307" s="220"/>
      <c r="K307" s="220"/>
      <c r="L307" s="225"/>
      <c r="M307" s="226"/>
      <c r="N307" s="227"/>
      <c r="O307" s="227"/>
      <c r="P307" s="227"/>
      <c r="Q307" s="227"/>
      <c r="R307" s="227"/>
      <c r="S307" s="227"/>
      <c r="T307" s="228"/>
      <c r="AT307" s="229" t="s">
        <v>170</v>
      </c>
      <c r="AU307" s="229" t="s">
        <v>87</v>
      </c>
      <c r="AV307" s="12" t="s">
        <v>87</v>
      </c>
      <c r="AW307" s="12" t="s">
        <v>39</v>
      </c>
      <c r="AX307" s="12" t="s">
        <v>76</v>
      </c>
      <c r="AY307" s="229" t="s">
        <v>159</v>
      </c>
    </row>
    <row r="308" spans="2:51" s="12" customFormat="1" ht="27">
      <c r="B308" s="219"/>
      <c r="C308" s="220"/>
      <c r="D308" s="205" t="s">
        <v>170</v>
      </c>
      <c r="E308" s="221" t="s">
        <v>21</v>
      </c>
      <c r="F308" s="222" t="s">
        <v>387</v>
      </c>
      <c r="G308" s="220"/>
      <c r="H308" s="223">
        <v>108.34</v>
      </c>
      <c r="I308" s="224"/>
      <c r="J308" s="220"/>
      <c r="K308" s="220"/>
      <c r="L308" s="225"/>
      <c r="M308" s="226"/>
      <c r="N308" s="227"/>
      <c r="O308" s="227"/>
      <c r="P308" s="227"/>
      <c r="Q308" s="227"/>
      <c r="R308" s="227"/>
      <c r="S308" s="227"/>
      <c r="T308" s="228"/>
      <c r="AT308" s="229" t="s">
        <v>170</v>
      </c>
      <c r="AU308" s="229" t="s">
        <v>87</v>
      </c>
      <c r="AV308" s="12" t="s">
        <v>87</v>
      </c>
      <c r="AW308" s="12" t="s">
        <v>39</v>
      </c>
      <c r="AX308" s="12" t="s">
        <v>76</v>
      </c>
      <c r="AY308" s="229" t="s">
        <v>159</v>
      </c>
    </row>
    <row r="309" spans="2:51" s="12" customFormat="1" ht="13.5">
      <c r="B309" s="219"/>
      <c r="C309" s="220"/>
      <c r="D309" s="205" t="s">
        <v>170</v>
      </c>
      <c r="E309" s="221" t="s">
        <v>21</v>
      </c>
      <c r="F309" s="222" t="s">
        <v>388</v>
      </c>
      <c r="G309" s="220"/>
      <c r="H309" s="223">
        <v>25.986</v>
      </c>
      <c r="I309" s="224"/>
      <c r="J309" s="220"/>
      <c r="K309" s="220"/>
      <c r="L309" s="225"/>
      <c r="M309" s="226"/>
      <c r="N309" s="227"/>
      <c r="O309" s="227"/>
      <c r="P309" s="227"/>
      <c r="Q309" s="227"/>
      <c r="R309" s="227"/>
      <c r="S309" s="227"/>
      <c r="T309" s="228"/>
      <c r="AT309" s="229" t="s">
        <v>170</v>
      </c>
      <c r="AU309" s="229" t="s">
        <v>87</v>
      </c>
      <c r="AV309" s="12" t="s">
        <v>87</v>
      </c>
      <c r="AW309" s="12" t="s">
        <v>39</v>
      </c>
      <c r="AX309" s="12" t="s">
        <v>76</v>
      </c>
      <c r="AY309" s="229" t="s">
        <v>159</v>
      </c>
    </row>
    <row r="310" spans="2:51" s="12" customFormat="1" ht="13.5">
      <c r="B310" s="219"/>
      <c r="C310" s="220"/>
      <c r="D310" s="205" t="s">
        <v>170</v>
      </c>
      <c r="E310" s="221" t="s">
        <v>21</v>
      </c>
      <c r="F310" s="222" t="s">
        <v>389</v>
      </c>
      <c r="G310" s="220"/>
      <c r="H310" s="223">
        <v>3.66</v>
      </c>
      <c r="I310" s="224"/>
      <c r="J310" s="220"/>
      <c r="K310" s="220"/>
      <c r="L310" s="225"/>
      <c r="M310" s="226"/>
      <c r="N310" s="227"/>
      <c r="O310" s="227"/>
      <c r="P310" s="227"/>
      <c r="Q310" s="227"/>
      <c r="R310" s="227"/>
      <c r="S310" s="227"/>
      <c r="T310" s="228"/>
      <c r="AT310" s="229" t="s">
        <v>170</v>
      </c>
      <c r="AU310" s="229" t="s">
        <v>87</v>
      </c>
      <c r="AV310" s="12" t="s">
        <v>87</v>
      </c>
      <c r="AW310" s="12" t="s">
        <v>39</v>
      </c>
      <c r="AX310" s="12" t="s">
        <v>76</v>
      </c>
      <c r="AY310" s="229" t="s">
        <v>159</v>
      </c>
    </row>
    <row r="311" spans="2:51" s="12" customFormat="1" ht="40.5">
      <c r="B311" s="219"/>
      <c r="C311" s="220"/>
      <c r="D311" s="205" t="s">
        <v>170</v>
      </c>
      <c r="E311" s="221" t="s">
        <v>21</v>
      </c>
      <c r="F311" s="222" t="s">
        <v>390</v>
      </c>
      <c r="G311" s="220"/>
      <c r="H311" s="223">
        <v>74.109</v>
      </c>
      <c r="I311" s="224"/>
      <c r="J311" s="220"/>
      <c r="K311" s="220"/>
      <c r="L311" s="225"/>
      <c r="M311" s="226"/>
      <c r="N311" s="227"/>
      <c r="O311" s="227"/>
      <c r="P311" s="227"/>
      <c r="Q311" s="227"/>
      <c r="R311" s="227"/>
      <c r="S311" s="227"/>
      <c r="T311" s="228"/>
      <c r="AT311" s="229" t="s">
        <v>170</v>
      </c>
      <c r="AU311" s="229" t="s">
        <v>87</v>
      </c>
      <c r="AV311" s="12" t="s">
        <v>87</v>
      </c>
      <c r="AW311" s="12" t="s">
        <v>39</v>
      </c>
      <c r="AX311" s="12" t="s">
        <v>76</v>
      </c>
      <c r="AY311" s="229" t="s">
        <v>159</v>
      </c>
    </row>
    <row r="312" spans="2:51" s="12" customFormat="1" ht="40.5">
      <c r="B312" s="219"/>
      <c r="C312" s="220"/>
      <c r="D312" s="205" t="s">
        <v>170</v>
      </c>
      <c r="E312" s="221" t="s">
        <v>21</v>
      </c>
      <c r="F312" s="222" t="s">
        <v>391</v>
      </c>
      <c r="G312" s="220"/>
      <c r="H312" s="223">
        <v>64.217</v>
      </c>
      <c r="I312" s="224"/>
      <c r="J312" s="220"/>
      <c r="K312" s="220"/>
      <c r="L312" s="225"/>
      <c r="M312" s="226"/>
      <c r="N312" s="227"/>
      <c r="O312" s="227"/>
      <c r="P312" s="227"/>
      <c r="Q312" s="227"/>
      <c r="R312" s="227"/>
      <c r="S312" s="227"/>
      <c r="T312" s="228"/>
      <c r="AT312" s="229" t="s">
        <v>170</v>
      </c>
      <c r="AU312" s="229" t="s">
        <v>87</v>
      </c>
      <c r="AV312" s="12" t="s">
        <v>87</v>
      </c>
      <c r="AW312" s="12" t="s">
        <v>39</v>
      </c>
      <c r="AX312" s="12" t="s">
        <v>76</v>
      </c>
      <c r="AY312" s="229" t="s">
        <v>159</v>
      </c>
    </row>
    <row r="313" spans="2:51" s="12" customFormat="1" ht="40.5">
      <c r="B313" s="219"/>
      <c r="C313" s="220"/>
      <c r="D313" s="205" t="s">
        <v>170</v>
      </c>
      <c r="E313" s="221" t="s">
        <v>21</v>
      </c>
      <c r="F313" s="222" t="s">
        <v>392</v>
      </c>
      <c r="G313" s="220"/>
      <c r="H313" s="223">
        <v>66.644</v>
      </c>
      <c r="I313" s="224"/>
      <c r="J313" s="220"/>
      <c r="K313" s="220"/>
      <c r="L313" s="225"/>
      <c r="M313" s="226"/>
      <c r="N313" s="227"/>
      <c r="O313" s="227"/>
      <c r="P313" s="227"/>
      <c r="Q313" s="227"/>
      <c r="R313" s="227"/>
      <c r="S313" s="227"/>
      <c r="T313" s="228"/>
      <c r="AT313" s="229" t="s">
        <v>170</v>
      </c>
      <c r="AU313" s="229" t="s">
        <v>87</v>
      </c>
      <c r="AV313" s="12" t="s">
        <v>87</v>
      </c>
      <c r="AW313" s="12" t="s">
        <v>39</v>
      </c>
      <c r="AX313" s="12" t="s">
        <v>76</v>
      </c>
      <c r="AY313" s="229" t="s">
        <v>159</v>
      </c>
    </row>
    <row r="314" spans="2:51" s="12" customFormat="1" ht="13.5">
      <c r="B314" s="219"/>
      <c r="C314" s="220"/>
      <c r="D314" s="205" t="s">
        <v>170</v>
      </c>
      <c r="E314" s="221" t="s">
        <v>21</v>
      </c>
      <c r="F314" s="222" t="s">
        <v>393</v>
      </c>
      <c r="G314" s="220"/>
      <c r="H314" s="223">
        <v>26.55</v>
      </c>
      <c r="I314" s="224"/>
      <c r="J314" s="220"/>
      <c r="K314" s="220"/>
      <c r="L314" s="225"/>
      <c r="M314" s="226"/>
      <c r="N314" s="227"/>
      <c r="O314" s="227"/>
      <c r="P314" s="227"/>
      <c r="Q314" s="227"/>
      <c r="R314" s="227"/>
      <c r="S314" s="227"/>
      <c r="T314" s="228"/>
      <c r="AT314" s="229" t="s">
        <v>170</v>
      </c>
      <c r="AU314" s="229" t="s">
        <v>87</v>
      </c>
      <c r="AV314" s="12" t="s">
        <v>87</v>
      </c>
      <c r="AW314" s="12" t="s">
        <v>39</v>
      </c>
      <c r="AX314" s="12" t="s">
        <v>76</v>
      </c>
      <c r="AY314" s="229" t="s">
        <v>159</v>
      </c>
    </row>
    <row r="315" spans="2:51" s="13" customFormat="1" ht="13.5">
      <c r="B315" s="230"/>
      <c r="C315" s="231"/>
      <c r="D315" s="232" t="s">
        <v>170</v>
      </c>
      <c r="E315" s="233" t="s">
        <v>21</v>
      </c>
      <c r="F315" s="234" t="s">
        <v>175</v>
      </c>
      <c r="G315" s="231"/>
      <c r="H315" s="235">
        <v>5068.506</v>
      </c>
      <c r="I315" s="236"/>
      <c r="J315" s="231"/>
      <c r="K315" s="231"/>
      <c r="L315" s="237"/>
      <c r="M315" s="238"/>
      <c r="N315" s="239"/>
      <c r="O315" s="239"/>
      <c r="P315" s="239"/>
      <c r="Q315" s="239"/>
      <c r="R315" s="239"/>
      <c r="S315" s="239"/>
      <c r="T315" s="240"/>
      <c r="AT315" s="241" t="s">
        <v>170</v>
      </c>
      <c r="AU315" s="241" t="s">
        <v>87</v>
      </c>
      <c r="AV315" s="13" t="s">
        <v>166</v>
      </c>
      <c r="AW315" s="13" t="s">
        <v>39</v>
      </c>
      <c r="AX315" s="13" t="s">
        <v>84</v>
      </c>
      <c r="AY315" s="241" t="s">
        <v>159</v>
      </c>
    </row>
    <row r="316" spans="2:65" s="1" customFormat="1" ht="22.5" customHeight="1">
      <c r="B316" s="41"/>
      <c r="C316" s="256" t="s">
        <v>425</v>
      </c>
      <c r="D316" s="256" t="s">
        <v>342</v>
      </c>
      <c r="E316" s="257" t="s">
        <v>410</v>
      </c>
      <c r="F316" s="258" t="s">
        <v>411</v>
      </c>
      <c r="G316" s="259" t="s">
        <v>164</v>
      </c>
      <c r="H316" s="260">
        <v>5068.506</v>
      </c>
      <c r="I316" s="261"/>
      <c r="J316" s="262">
        <f>ROUND(I316*H316,2)</f>
        <v>0</v>
      </c>
      <c r="K316" s="258" t="s">
        <v>21</v>
      </c>
      <c r="L316" s="263"/>
      <c r="M316" s="264" t="s">
        <v>21</v>
      </c>
      <c r="N316" s="265" t="s">
        <v>47</v>
      </c>
      <c r="O316" s="42"/>
      <c r="P316" s="202">
        <f>O316*H316</f>
        <v>0</v>
      </c>
      <c r="Q316" s="202">
        <v>0.0003</v>
      </c>
      <c r="R316" s="202">
        <f>Q316*H316</f>
        <v>1.5205518</v>
      </c>
      <c r="S316" s="202">
        <v>0</v>
      </c>
      <c r="T316" s="203">
        <f>S316*H316</f>
        <v>0</v>
      </c>
      <c r="AR316" s="24" t="s">
        <v>214</v>
      </c>
      <c r="AT316" s="24" t="s">
        <v>342</v>
      </c>
      <c r="AU316" s="24" t="s">
        <v>87</v>
      </c>
      <c r="AY316" s="24" t="s">
        <v>159</v>
      </c>
      <c r="BE316" s="204">
        <f>IF(N316="základní",J316,0)</f>
        <v>0</v>
      </c>
      <c r="BF316" s="204">
        <f>IF(N316="snížená",J316,0)</f>
        <v>0</v>
      </c>
      <c r="BG316" s="204">
        <f>IF(N316="zákl. přenesená",J316,0)</f>
        <v>0</v>
      </c>
      <c r="BH316" s="204">
        <f>IF(N316="sníž. přenesená",J316,0)</f>
        <v>0</v>
      </c>
      <c r="BI316" s="204">
        <f>IF(N316="nulová",J316,0)</f>
        <v>0</v>
      </c>
      <c r="BJ316" s="24" t="s">
        <v>84</v>
      </c>
      <c r="BK316" s="204">
        <f>ROUND(I316*H316,2)</f>
        <v>0</v>
      </c>
      <c r="BL316" s="24" t="s">
        <v>166</v>
      </c>
      <c r="BM316" s="24" t="s">
        <v>426</v>
      </c>
    </row>
    <row r="317" spans="2:65" s="1" customFormat="1" ht="31.5" customHeight="1">
      <c r="B317" s="41"/>
      <c r="C317" s="193" t="s">
        <v>427</v>
      </c>
      <c r="D317" s="193" t="s">
        <v>161</v>
      </c>
      <c r="E317" s="194" t="s">
        <v>428</v>
      </c>
      <c r="F317" s="195" t="s">
        <v>429</v>
      </c>
      <c r="G317" s="196" t="s">
        <v>256</v>
      </c>
      <c r="H317" s="197">
        <v>26.46</v>
      </c>
      <c r="I317" s="198"/>
      <c r="J317" s="199">
        <f>ROUND(I317*H317,2)</f>
        <v>0</v>
      </c>
      <c r="K317" s="195" t="s">
        <v>165</v>
      </c>
      <c r="L317" s="61"/>
      <c r="M317" s="200" t="s">
        <v>21</v>
      </c>
      <c r="N317" s="201" t="s">
        <v>47</v>
      </c>
      <c r="O317" s="42"/>
      <c r="P317" s="202">
        <f>O317*H317</f>
        <v>0</v>
      </c>
      <c r="Q317" s="202">
        <v>0</v>
      </c>
      <c r="R317" s="202">
        <f>Q317*H317</f>
        <v>0</v>
      </c>
      <c r="S317" s="202">
        <v>0</v>
      </c>
      <c r="T317" s="203">
        <f>S317*H317</f>
        <v>0</v>
      </c>
      <c r="AR317" s="24" t="s">
        <v>166</v>
      </c>
      <c r="AT317" s="24" t="s">
        <v>161</v>
      </c>
      <c r="AU317" s="24" t="s">
        <v>87</v>
      </c>
      <c r="AY317" s="24" t="s">
        <v>159</v>
      </c>
      <c r="BE317" s="204">
        <f>IF(N317="základní",J317,0)</f>
        <v>0</v>
      </c>
      <c r="BF317" s="204">
        <f>IF(N317="snížená",J317,0)</f>
        <v>0</v>
      </c>
      <c r="BG317" s="204">
        <f>IF(N317="zákl. přenesená",J317,0)</f>
        <v>0</v>
      </c>
      <c r="BH317" s="204">
        <f>IF(N317="sníž. přenesená",J317,0)</f>
        <v>0</v>
      </c>
      <c r="BI317" s="204">
        <f>IF(N317="nulová",J317,0)</f>
        <v>0</v>
      </c>
      <c r="BJ317" s="24" t="s">
        <v>84</v>
      </c>
      <c r="BK317" s="204">
        <f>ROUND(I317*H317,2)</f>
        <v>0</v>
      </c>
      <c r="BL317" s="24" t="s">
        <v>166</v>
      </c>
      <c r="BM317" s="24" t="s">
        <v>430</v>
      </c>
    </row>
    <row r="318" spans="2:47" s="1" customFormat="1" ht="108">
      <c r="B318" s="41"/>
      <c r="C318" s="63"/>
      <c r="D318" s="205" t="s">
        <v>168</v>
      </c>
      <c r="E318" s="63"/>
      <c r="F318" s="206" t="s">
        <v>431</v>
      </c>
      <c r="G318" s="63"/>
      <c r="H318" s="63"/>
      <c r="I318" s="163"/>
      <c r="J318" s="63"/>
      <c r="K318" s="63"/>
      <c r="L318" s="61"/>
      <c r="M318" s="207"/>
      <c r="N318" s="42"/>
      <c r="O318" s="42"/>
      <c r="P318" s="42"/>
      <c r="Q318" s="42"/>
      <c r="R318" s="42"/>
      <c r="S318" s="42"/>
      <c r="T318" s="78"/>
      <c r="AT318" s="24" t="s">
        <v>168</v>
      </c>
      <c r="AU318" s="24" t="s">
        <v>87</v>
      </c>
    </row>
    <row r="319" spans="2:51" s="11" customFormat="1" ht="13.5">
      <c r="B319" s="208"/>
      <c r="C319" s="209"/>
      <c r="D319" s="205" t="s">
        <v>170</v>
      </c>
      <c r="E319" s="210" t="s">
        <v>21</v>
      </c>
      <c r="F319" s="211" t="s">
        <v>432</v>
      </c>
      <c r="G319" s="209"/>
      <c r="H319" s="212" t="s">
        <v>21</v>
      </c>
      <c r="I319" s="213"/>
      <c r="J319" s="209"/>
      <c r="K319" s="209"/>
      <c r="L319" s="214"/>
      <c r="M319" s="215"/>
      <c r="N319" s="216"/>
      <c r="O319" s="216"/>
      <c r="P319" s="216"/>
      <c r="Q319" s="216"/>
      <c r="R319" s="216"/>
      <c r="S319" s="216"/>
      <c r="T319" s="217"/>
      <c r="AT319" s="218" t="s">
        <v>170</v>
      </c>
      <c r="AU319" s="218" t="s">
        <v>87</v>
      </c>
      <c r="AV319" s="11" t="s">
        <v>84</v>
      </c>
      <c r="AW319" s="11" t="s">
        <v>39</v>
      </c>
      <c r="AX319" s="11" t="s">
        <v>76</v>
      </c>
      <c r="AY319" s="218" t="s">
        <v>159</v>
      </c>
    </row>
    <row r="320" spans="2:51" s="12" customFormat="1" ht="13.5">
      <c r="B320" s="219"/>
      <c r="C320" s="220"/>
      <c r="D320" s="232" t="s">
        <v>170</v>
      </c>
      <c r="E320" s="242" t="s">
        <v>21</v>
      </c>
      <c r="F320" s="243" t="s">
        <v>433</v>
      </c>
      <c r="G320" s="220"/>
      <c r="H320" s="244">
        <v>26.46</v>
      </c>
      <c r="I320" s="224"/>
      <c r="J320" s="220"/>
      <c r="K320" s="220"/>
      <c r="L320" s="225"/>
      <c r="M320" s="226"/>
      <c r="N320" s="227"/>
      <c r="O320" s="227"/>
      <c r="P320" s="227"/>
      <c r="Q320" s="227"/>
      <c r="R320" s="227"/>
      <c r="S320" s="227"/>
      <c r="T320" s="228"/>
      <c r="AT320" s="229" t="s">
        <v>170</v>
      </c>
      <c r="AU320" s="229" t="s">
        <v>87</v>
      </c>
      <c r="AV320" s="12" t="s">
        <v>87</v>
      </c>
      <c r="AW320" s="12" t="s">
        <v>39</v>
      </c>
      <c r="AX320" s="12" t="s">
        <v>84</v>
      </c>
      <c r="AY320" s="229" t="s">
        <v>159</v>
      </c>
    </row>
    <row r="321" spans="2:65" s="1" customFormat="1" ht="31.5" customHeight="1">
      <c r="B321" s="41"/>
      <c r="C321" s="193" t="s">
        <v>434</v>
      </c>
      <c r="D321" s="193" t="s">
        <v>161</v>
      </c>
      <c r="E321" s="194" t="s">
        <v>435</v>
      </c>
      <c r="F321" s="195" t="s">
        <v>436</v>
      </c>
      <c r="G321" s="196" t="s">
        <v>345</v>
      </c>
      <c r="H321" s="197">
        <v>1.556</v>
      </c>
      <c r="I321" s="198"/>
      <c r="J321" s="199">
        <f>ROUND(I321*H321,2)</f>
        <v>0</v>
      </c>
      <c r="K321" s="195" t="s">
        <v>165</v>
      </c>
      <c r="L321" s="61"/>
      <c r="M321" s="200" t="s">
        <v>21</v>
      </c>
      <c r="N321" s="201" t="s">
        <v>47</v>
      </c>
      <c r="O321" s="42"/>
      <c r="P321" s="202">
        <f>O321*H321</f>
        <v>0</v>
      </c>
      <c r="Q321" s="202">
        <v>1.051</v>
      </c>
      <c r="R321" s="202">
        <f>Q321*H321</f>
        <v>1.635356</v>
      </c>
      <c r="S321" s="202">
        <v>0</v>
      </c>
      <c r="T321" s="203">
        <f>S321*H321</f>
        <v>0</v>
      </c>
      <c r="AR321" s="24" t="s">
        <v>166</v>
      </c>
      <c r="AT321" s="24" t="s">
        <v>161</v>
      </c>
      <c r="AU321" s="24" t="s">
        <v>87</v>
      </c>
      <c r="AY321" s="24" t="s">
        <v>159</v>
      </c>
      <c r="BE321" s="204">
        <f>IF(N321="základní",J321,0)</f>
        <v>0</v>
      </c>
      <c r="BF321" s="204">
        <f>IF(N321="snížená",J321,0)</f>
        <v>0</v>
      </c>
      <c r="BG321" s="204">
        <f>IF(N321="zákl. přenesená",J321,0)</f>
        <v>0</v>
      </c>
      <c r="BH321" s="204">
        <f>IF(N321="sníž. přenesená",J321,0)</f>
        <v>0</v>
      </c>
      <c r="BI321" s="204">
        <f>IF(N321="nulová",J321,0)</f>
        <v>0</v>
      </c>
      <c r="BJ321" s="24" t="s">
        <v>84</v>
      </c>
      <c r="BK321" s="204">
        <f>ROUND(I321*H321,2)</f>
        <v>0</v>
      </c>
      <c r="BL321" s="24" t="s">
        <v>166</v>
      </c>
      <c r="BM321" s="24" t="s">
        <v>437</v>
      </c>
    </row>
    <row r="322" spans="2:47" s="1" customFormat="1" ht="94.5">
      <c r="B322" s="41"/>
      <c r="C322" s="63"/>
      <c r="D322" s="205" t="s">
        <v>168</v>
      </c>
      <c r="E322" s="63"/>
      <c r="F322" s="206" t="s">
        <v>438</v>
      </c>
      <c r="G322" s="63"/>
      <c r="H322" s="63"/>
      <c r="I322" s="163"/>
      <c r="J322" s="63"/>
      <c r="K322" s="63"/>
      <c r="L322" s="61"/>
      <c r="M322" s="207"/>
      <c r="N322" s="42"/>
      <c r="O322" s="42"/>
      <c r="P322" s="42"/>
      <c r="Q322" s="42"/>
      <c r="R322" s="42"/>
      <c r="S322" s="42"/>
      <c r="T322" s="78"/>
      <c r="AT322" s="24" t="s">
        <v>168</v>
      </c>
      <c r="AU322" s="24" t="s">
        <v>87</v>
      </c>
    </row>
    <row r="323" spans="2:51" s="11" customFormat="1" ht="13.5">
      <c r="B323" s="208"/>
      <c r="C323" s="209"/>
      <c r="D323" s="205" t="s">
        <v>170</v>
      </c>
      <c r="E323" s="210" t="s">
        <v>21</v>
      </c>
      <c r="F323" s="211" t="s">
        <v>439</v>
      </c>
      <c r="G323" s="209"/>
      <c r="H323" s="212" t="s">
        <v>21</v>
      </c>
      <c r="I323" s="213"/>
      <c r="J323" s="209"/>
      <c r="K323" s="209"/>
      <c r="L323" s="214"/>
      <c r="M323" s="215"/>
      <c r="N323" s="216"/>
      <c r="O323" s="216"/>
      <c r="P323" s="216"/>
      <c r="Q323" s="216"/>
      <c r="R323" s="216"/>
      <c r="S323" s="216"/>
      <c r="T323" s="217"/>
      <c r="AT323" s="218" t="s">
        <v>170</v>
      </c>
      <c r="AU323" s="218" t="s">
        <v>87</v>
      </c>
      <c r="AV323" s="11" t="s">
        <v>84</v>
      </c>
      <c r="AW323" s="11" t="s">
        <v>39</v>
      </c>
      <c r="AX323" s="11" t="s">
        <v>76</v>
      </c>
      <c r="AY323" s="218" t="s">
        <v>159</v>
      </c>
    </row>
    <row r="324" spans="2:51" s="12" customFormat="1" ht="13.5">
      <c r="B324" s="219"/>
      <c r="C324" s="220"/>
      <c r="D324" s="205" t="s">
        <v>170</v>
      </c>
      <c r="E324" s="221" t="s">
        <v>21</v>
      </c>
      <c r="F324" s="222" t="s">
        <v>440</v>
      </c>
      <c r="G324" s="220"/>
      <c r="H324" s="223">
        <v>1.556</v>
      </c>
      <c r="I324" s="224"/>
      <c r="J324" s="220"/>
      <c r="K324" s="220"/>
      <c r="L324" s="225"/>
      <c r="M324" s="226"/>
      <c r="N324" s="227"/>
      <c r="O324" s="227"/>
      <c r="P324" s="227"/>
      <c r="Q324" s="227"/>
      <c r="R324" s="227"/>
      <c r="S324" s="227"/>
      <c r="T324" s="228"/>
      <c r="AT324" s="229" t="s">
        <v>170</v>
      </c>
      <c r="AU324" s="229" t="s">
        <v>87</v>
      </c>
      <c r="AV324" s="12" t="s">
        <v>87</v>
      </c>
      <c r="AW324" s="12" t="s">
        <v>39</v>
      </c>
      <c r="AX324" s="12" t="s">
        <v>84</v>
      </c>
      <c r="AY324" s="229" t="s">
        <v>159</v>
      </c>
    </row>
    <row r="325" spans="2:63" s="10" customFormat="1" ht="29.85" customHeight="1">
      <c r="B325" s="176"/>
      <c r="C325" s="177"/>
      <c r="D325" s="190" t="s">
        <v>75</v>
      </c>
      <c r="E325" s="191" t="s">
        <v>182</v>
      </c>
      <c r="F325" s="191" t="s">
        <v>441</v>
      </c>
      <c r="G325" s="177"/>
      <c r="H325" s="177"/>
      <c r="I325" s="180"/>
      <c r="J325" s="192">
        <f>BK325</f>
        <v>0</v>
      </c>
      <c r="K325" s="177"/>
      <c r="L325" s="182"/>
      <c r="M325" s="183"/>
      <c r="N325" s="184"/>
      <c r="O325" s="184"/>
      <c r="P325" s="185">
        <f>SUM(P326:P328)</f>
        <v>0</v>
      </c>
      <c r="Q325" s="184"/>
      <c r="R325" s="185">
        <f>SUM(R326:R328)</f>
        <v>0.24846000000000001</v>
      </c>
      <c r="S325" s="184"/>
      <c r="T325" s="186">
        <f>SUM(T326:T328)</f>
        <v>0</v>
      </c>
      <c r="AR325" s="187" t="s">
        <v>84</v>
      </c>
      <c r="AT325" s="188" t="s">
        <v>75</v>
      </c>
      <c r="AU325" s="188" t="s">
        <v>84</v>
      </c>
      <c r="AY325" s="187" t="s">
        <v>159</v>
      </c>
      <c r="BK325" s="189">
        <f>SUM(BK326:BK328)</f>
        <v>0</v>
      </c>
    </row>
    <row r="326" spans="2:65" s="1" customFormat="1" ht="22.5" customHeight="1">
      <c r="B326" s="41"/>
      <c r="C326" s="193" t="s">
        <v>442</v>
      </c>
      <c r="D326" s="193" t="s">
        <v>161</v>
      </c>
      <c r="E326" s="194" t="s">
        <v>443</v>
      </c>
      <c r="F326" s="195" t="s">
        <v>444</v>
      </c>
      <c r="G326" s="196" t="s">
        <v>245</v>
      </c>
      <c r="H326" s="197">
        <v>6</v>
      </c>
      <c r="I326" s="198"/>
      <c r="J326" s="199">
        <f>ROUND(I326*H326,2)</f>
        <v>0</v>
      </c>
      <c r="K326" s="195" t="s">
        <v>21</v>
      </c>
      <c r="L326" s="61"/>
      <c r="M326" s="200" t="s">
        <v>21</v>
      </c>
      <c r="N326" s="201" t="s">
        <v>47</v>
      </c>
      <c r="O326" s="42"/>
      <c r="P326" s="202">
        <f>O326*H326</f>
        <v>0</v>
      </c>
      <c r="Q326" s="202">
        <v>0.04141</v>
      </c>
      <c r="R326" s="202">
        <f>Q326*H326</f>
        <v>0.24846000000000001</v>
      </c>
      <c r="S326" s="202">
        <v>0</v>
      </c>
      <c r="T326" s="203">
        <f>S326*H326</f>
        <v>0</v>
      </c>
      <c r="AR326" s="24" t="s">
        <v>166</v>
      </c>
      <c r="AT326" s="24" t="s">
        <v>161</v>
      </c>
      <c r="AU326" s="24" t="s">
        <v>87</v>
      </c>
      <c r="AY326" s="24" t="s">
        <v>159</v>
      </c>
      <c r="BE326" s="204">
        <f>IF(N326="základní",J326,0)</f>
        <v>0</v>
      </c>
      <c r="BF326" s="204">
        <f>IF(N326="snížená",J326,0)</f>
        <v>0</v>
      </c>
      <c r="BG326" s="204">
        <f>IF(N326="zákl. přenesená",J326,0)</f>
        <v>0</v>
      </c>
      <c r="BH326" s="204">
        <f>IF(N326="sníž. přenesená",J326,0)</f>
        <v>0</v>
      </c>
      <c r="BI326" s="204">
        <f>IF(N326="nulová",J326,0)</f>
        <v>0</v>
      </c>
      <c r="BJ326" s="24" t="s">
        <v>84</v>
      </c>
      <c r="BK326" s="204">
        <f>ROUND(I326*H326,2)</f>
        <v>0</v>
      </c>
      <c r="BL326" s="24" t="s">
        <v>166</v>
      </c>
      <c r="BM326" s="24" t="s">
        <v>445</v>
      </c>
    </row>
    <row r="327" spans="2:51" s="11" customFormat="1" ht="13.5">
      <c r="B327" s="208"/>
      <c r="C327" s="209"/>
      <c r="D327" s="205" t="s">
        <v>170</v>
      </c>
      <c r="E327" s="210" t="s">
        <v>21</v>
      </c>
      <c r="F327" s="211" t="s">
        <v>446</v>
      </c>
      <c r="G327" s="209"/>
      <c r="H327" s="212" t="s">
        <v>21</v>
      </c>
      <c r="I327" s="213"/>
      <c r="J327" s="209"/>
      <c r="K327" s="209"/>
      <c r="L327" s="214"/>
      <c r="M327" s="215"/>
      <c r="N327" s="216"/>
      <c r="O327" s="216"/>
      <c r="P327" s="216"/>
      <c r="Q327" s="216"/>
      <c r="R327" s="216"/>
      <c r="S327" s="216"/>
      <c r="T327" s="217"/>
      <c r="AT327" s="218" t="s">
        <v>170</v>
      </c>
      <c r="AU327" s="218" t="s">
        <v>87</v>
      </c>
      <c r="AV327" s="11" t="s">
        <v>84</v>
      </c>
      <c r="AW327" s="11" t="s">
        <v>39</v>
      </c>
      <c r="AX327" s="11" t="s">
        <v>76</v>
      </c>
      <c r="AY327" s="218" t="s">
        <v>159</v>
      </c>
    </row>
    <row r="328" spans="2:51" s="12" customFormat="1" ht="13.5">
      <c r="B328" s="219"/>
      <c r="C328" s="220"/>
      <c r="D328" s="205" t="s">
        <v>170</v>
      </c>
      <c r="E328" s="221" t="s">
        <v>21</v>
      </c>
      <c r="F328" s="222" t="s">
        <v>447</v>
      </c>
      <c r="G328" s="220"/>
      <c r="H328" s="223">
        <v>6</v>
      </c>
      <c r="I328" s="224"/>
      <c r="J328" s="220"/>
      <c r="K328" s="220"/>
      <c r="L328" s="225"/>
      <c r="M328" s="226"/>
      <c r="N328" s="227"/>
      <c r="O328" s="227"/>
      <c r="P328" s="227"/>
      <c r="Q328" s="227"/>
      <c r="R328" s="227"/>
      <c r="S328" s="227"/>
      <c r="T328" s="228"/>
      <c r="AT328" s="229" t="s">
        <v>170</v>
      </c>
      <c r="AU328" s="229" t="s">
        <v>87</v>
      </c>
      <c r="AV328" s="12" t="s">
        <v>87</v>
      </c>
      <c r="AW328" s="12" t="s">
        <v>39</v>
      </c>
      <c r="AX328" s="12" t="s">
        <v>84</v>
      </c>
      <c r="AY328" s="229" t="s">
        <v>159</v>
      </c>
    </row>
    <row r="329" spans="2:63" s="10" customFormat="1" ht="29.85" customHeight="1">
      <c r="B329" s="176"/>
      <c r="C329" s="177"/>
      <c r="D329" s="190" t="s">
        <v>75</v>
      </c>
      <c r="E329" s="191" t="s">
        <v>166</v>
      </c>
      <c r="F329" s="191" t="s">
        <v>448</v>
      </c>
      <c r="G329" s="177"/>
      <c r="H329" s="177"/>
      <c r="I329" s="180"/>
      <c r="J329" s="192">
        <f>BK329</f>
        <v>0</v>
      </c>
      <c r="K329" s="177"/>
      <c r="L329" s="182"/>
      <c r="M329" s="183"/>
      <c r="N329" s="184"/>
      <c r="O329" s="184"/>
      <c r="P329" s="185">
        <f>SUM(P330:P333)</f>
        <v>0</v>
      </c>
      <c r="Q329" s="184"/>
      <c r="R329" s="185">
        <f>SUM(R330:R333)</f>
        <v>1.0053</v>
      </c>
      <c r="S329" s="184"/>
      <c r="T329" s="186">
        <f>SUM(T330:T333)</f>
        <v>0</v>
      </c>
      <c r="AR329" s="187" t="s">
        <v>84</v>
      </c>
      <c r="AT329" s="188" t="s">
        <v>75</v>
      </c>
      <c r="AU329" s="188" t="s">
        <v>84</v>
      </c>
      <c r="AY329" s="187" t="s">
        <v>159</v>
      </c>
      <c r="BK329" s="189">
        <f>SUM(BK330:BK333)</f>
        <v>0</v>
      </c>
    </row>
    <row r="330" spans="2:65" s="1" customFormat="1" ht="31.5" customHeight="1">
      <c r="B330" s="41"/>
      <c r="C330" s="193" t="s">
        <v>449</v>
      </c>
      <c r="D330" s="193" t="s">
        <v>161</v>
      </c>
      <c r="E330" s="194" t="s">
        <v>450</v>
      </c>
      <c r="F330" s="195" t="s">
        <v>451</v>
      </c>
      <c r="G330" s="196" t="s">
        <v>256</v>
      </c>
      <c r="H330" s="197">
        <v>0.45</v>
      </c>
      <c r="I330" s="198"/>
      <c r="J330" s="199">
        <f>ROUND(I330*H330,2)</f>
        <v>0</v>
      </c>
      <c r="K330" s="195" t="s">
        <v>21</v>
      </c>
      <c r="L330" s="61"/>
      <c r="M330" s="200" t="s">
        <v>21</v>
      </c>
      <c r="N330" s="201" t="s">
        <v>47</v>
      </c>
      <c r="O330" s="42"/>
      <c r="P330" s="202">
        <f>O330*H330</f>
        <v>0</v>
      </c>
      <c r="Q330" s="202">
        <v>2.234</v>
      </c>
      <c r="R330" s="202">
        <f>Q330*H330</f>
        <v>1.0053</v>
      </c>
      <c r="S330" s="202">
        <v>0</v>
      </c>
      <c r="T330" s="203">
        <f>S330*H330</f>
        <v>0</v>
      </c>
      <c r="AR330" s="24" t="s">
        <v>166</v>
      </c>
      <c r="AT330" s="24" t="s">
        <v>161</v>
      </c>
      <c r="AU330" s="24" t="s">
        <v>87</v>
      </c>
      <c r="AY330" s="24" t="s">
        <v>159</v>
      </c>
      <c r="BE330" s="204">
        <f>IF(N330="základní",J330,0)</f>
        <v>0</v>
      </c>
      <c r="BF330" s="204">
        <f>IF(N330="snížená",J330,0)</f>
        <v>0</v>
      </c>
      <c r="BG330" s="204">
        <f>IF(N330="zákl. přenesená",J330,0)</f>
        <v>0</v>
      </c>
      <c r="BH330" s="204">
        <f>IF(N330="sníž. přenesená",J330,0)</f>
        <v>0</v>
      </c>
      <c r="BI330" s="204">
        <f>IF(N330="nulová",J330,0)</f>
        <v>0</v>
      </c>
      <c r="BJ330" s="24" t="s">
        <v>84</v>
      </c>
      <c r="BK330" s="204">
        <f>ROUND(I330*H330,2)</f>
        <v>0</v>
      </c>
      <c r="BL330" s="24" t="s">
        <v>166</v>
      </c>
      <c r="BM330" s="24" t="s">
        <v>452</v>
      </c>
    </row>
    <row r="331" spans="2:47" s="1" customFormat="1" ht="40.5">
      <c r="B331" s="41"/>
      <c r="C331" s="63"/>
      <c r="D331" s="205" t="s">
        <v>168</v>
      </c>
      <c r="E331" s="63"/>
      <c r="F331" s="206" t="s">
        <v>453</v>
      </c>
      <c r="G331" s="63"/>
      <c r="H331" s="63"/>
      <c r="I331" s="163"/>
      <c r="J331" s="63"/>
      <c r="K331" s="63"/>
      <c r="L331" s="61"/>
      <c r="M331" s="207"/>
      <c r="N331" s="42"/>
      <c r="O331" s="42"/>
      <c r="P331" s="42"/>
      <c r="Q331" s="42"/>
      <c r="R331" s="42"/>
      <c r="S331" s="42"/>
      <c r="T331" s="78"/>
      <c r="AT331" s="24" t="s">
        <v>168</v>
      </c>
      <c r="AU331" s="24" t="s">
        <v>87</v>
      </c>
    </row>
    <row r="332" spans="2:51" s="11" customFormat="1" ht="13.5">
      <c r="B332" s="208"/>
      <c r="C332" s="209"/>
      <c r="D332" s="205" t="s">
        <v>170</v>
      </c>
      <c r="E332" s="210" t="s">
        <v>21</v>
      </c>
      <c r="F332" s="211" t="s">
        <v>454</v>
      </c>
      <c r="G332" s="209"/>
      <c r="H332" s="212" t="s">
        <v>21</v>
      </c>
      <c r="I332" s="213"/>
      <c r="J332" s="209"/>
      <c r="K332" s="209"/>
      <c r="L332" s="214"/>
      <c r="M332" s="215"/>
      <c r="N332" s="216"/>
      <c r="O332" s="216"/>
      <c r="P332" s="216"/>
      <c r="Q332" s="216"/>
      <c r="R332" s="216"/>
      <c r="S332" s="216"/>
      <c r="T332" s="217"/>
      <c r="AT332" s="218" t="s">
        <v>170</v>
      </c>
      <c r="AU332" s="218" t="s">
        <v>87</v>
      </c>
      <c r="AV332" s="11" t="s">
        <v>84</v>
      </c>
      <c r="AW332" s="11" t="s">
        <v>39</v>
      </c>
      <c r="AX332" s="11" t="s">
        <v>76</v>
      </c>
      <c r="AY332" s="218" t="s">
        <v>159</v>
      </c>
    </row>
    <row r="333" spans="2:51" s="12" customFormat="1" ht="13.5">
      <c r="B333" s="219"/>
      <c r="C333" s="220"/>
      <c r="D333" s="205" t="s">
        <v>170</v>
      </c>
      <c r="E333" s="221" t="s">
        <v>21</v>
      </c>
      <c r="F333" s="222" t="s">
        <v>455</v>
      </c>
      <c r="G333" s="220"/>
      <c r="H333" s="223">
        <v>0.45</v>
      </c>
      <c r="I333" s="224"/>
      <c r="J333" s="220"/>
      <c r="K333" s="220"/>
      <c r="L333" s="225"/>
      <c r="M333" s="226"/>
      <c r="N333" s="227"/>
      <c r="O333" s="227"/>
      <c r="P333" s="227"/>
      <c r="Q333" s="227"/>
      <c r="R333" s="227"/>
      <c r="S333" s="227"/>
      <c r="T333" s="228"/>
      <c r="AT333" s="229" t="s">
        <v>170</v>
      </c>
      <c r="AU333" s="229" t="s">
        <v>87</v>
      </c>
      <c r="AV333" s="12" t="s">
        <v>87</v>
      </c>
      <c r="AW333" s="12" t="s">
        <v>39</v>
      </c>
      <c r="AX333" s="12" t="s">
        <v>84</v>
      </c>
      <c r="AY333" s="229" t="s">
        <v>159</v>
      </c>
    </row>
    <row r="334" spans="2:63" s="10" customFormat="1" ht="29.85" customHeight="1">
      <c r="B334" s="176"/>
      <c r="C334" s="177"/>
      <c r="D334" s="190" t="s">
        <v>75</v>
      </c>
      <c r="E334" s="191" t="s">
        <v>196</v>
      </c>
      <c r="F334" s="191" t="s">
        <v>456</v>
      </c>
      <c r="G334" s="177"/>
      <c r="H334" s="177"/>
      <c r="I334" s="180"/>
      <c r="J334" s="192">
        <f>BK334</f>
        <v>0</v>
      </c>
      <c r="K334" s="177"/>
      <c r="L334" s="182"/>
      <c r="M334" s="183"/>
      <c r="N334" s="184"/>
      <c r="O334" s="184"/>
      <c r="P334" s="185">
        <f>SUM(P335:P432)</f>
        <v>0</v>
      </c>
      <c r="Q334" s="184"/>
      <c r="R334" s="185">
        <f>SUM(R335:R432)</f>
        <v>3633.3549199999998</v>
      </c>
      <c r="S334" s="184"/>
      <c r="T334" s="186">
        <f>SUM(T335:T432)</f>
        <v>0</v>
      </c>
      <c r="AR334" s="187" t="s">
        <v>84</v>
      </c>
      <c r="AT334" s="188" t="s">
        <v>75</v>
      </c>
      <c r="AU334" s="188" t="s">
        <v>84</v>
      </c>
      <c r="AY334" s="187" t="s">
        <v>159</v>
      </c>
      <c r="BK334" s="189">
        <f>SUM(BK335:BK432)</f>
        <v>0</v>
      </c>
    </row>
    <row r="335" spans="2:65" s="1" customFormat="1" ht="22.5" customHeight="1">
      <c r="B335" s="41"/>
      <c r="C335" s="193" t="s">
        <v>457</v>
      </c>
      <c r="D335" s="193" t="s">
        <v>161</v>
      </c>
      <c r="E335" s="194" t="s">
        <v>458</v>
      </c>
      <c r="F335" s="195" t="s">
        <v>459</v>
      </c>
      <c r="G335" s="196" t="s">
        <v>164</v>
      </c>
      <c r="H335" s="197">
        <v>1283</v>
      </c>
      <c r="I335" s="198"/>
      <c r="J335" s="199">
        <f>ROUND(I335*H335,2)</f>
        <v>0</v>
      </c>
      <c r="K335" s="195" t="s">
        <v>165</v>
      </c>
      <c r="L335" s="61"/>
      <c r="M335" s="200" t="s">
        <v>21</v>
      </c>
      <c r="N335" s="201" t="s">
        <v>47</v>
      </c>
      <c r="O335" s="42"/>
      <c r="P335" s="202">
        <f>O335*H335</f>
        <v>0</v>
      </c>
      <c r="Q335" s="202">
        <v>0</v>
      </c>
      <c r="R335" s="202">
        <f>Q335*H335</f>
        <v>0</v>
      </c>
      <c r="S335" s="202">
        <v>0</v>
      </c>
      <c r="T335" s="203">
        <f>S335*H335</f>
        <v>0</v>
      </c>
      <c r="AR335" s="24" t="s">
        <v>166</v>
      </c>
      <c r="AT335" s="24" t="s">
        <v>161</v>
      </c>
      <c r="AU335" s="24" t="s">
        <v>87</v>
      </c>
      <c r="AY335" s="24" t="s">
        <v>159</v>
      </c>
      <c r="BE335" s="204">
        <f>IF(N335="základní",J335,0)</f>
        <v>0</v>
      </c>
      <c r="BF335" s="204">
        <f>IF(N335="snížená",J335,0)</f>
        <v>0</v>
      </c>
      <c r="BG335" s="204">
        <f>IF(N335="zákl. přenesená",J335,0)</f>
        <v>0</v>
      </c>
      <c r="BH335" s="204">
        <f>IF(N335="sníž. přenesená",J335,0)</f>
        <v>0</v>
      </c>
      <c r="BI335" s="204">
        <f>IF(N335="nulová",J335,0)</f>
        <v>0</v>
      </c>
      <c r="BJ335" s="24" t="s">
        <v>84</v>
      </c>
      <c r="BK335" s="204">
        <f>ROUND(I335*H335,2)</f>
        <v>0</v>
      </c>
      <c r="BL335" s="24" t="s">
        <v>166</v>
      </c>
      <c r="BM335" s="24" t="s">
        <v>460</v>
      </c>
    </row>
    <row r="336" spans="2:51" s="11" customFormat="1" ht="13.5">
      <c r="B336" s="208"/>
      <c r="C336" s="209"/>
      <c r="D336" s="205" t="s">
        <v>170</v>
      </c>
      <c r="E336" s="210" t="s">
        <v>21</v>
      </c>
      <c r="F336" s="211" t="s">
        <v>461</v>
      </c>
      <c r="G336" s="209"/>
      <c r="H336" s="212" t="s">
        <v>21</v>
      </c>
      <c r="I336" s="213"/>
      <c r="J336" s="209"/>
      <c r="K336" s="209"/>
      <c r="L336" s="214"/>
      <c r="M336" s="215"/>
      <c r="N336" s="216"/>
      <c r="O336" s="216"/>
      <c r="P336" s="216"/>
      <c r="Q336" s="216"/>
      <c r="R336" s="216"/>
      <c r="S336" s="216"/>
      <c r="T336" s="217"/>
      <c r="AT336" s="218" t="s">
        <v>170</v>
      </c>
      <c r="AU336" s="218" t="s">
        <v>87</v>
      </c>
      <c r="AV336" s="11" t="s">
        <v>84</v>
      </c>
      <c r="AW336" s="11" t="s">
        <v>39</v>
      </c>
      <c r="AX336" s="11" t="s">
        <v>76</v>
      </c>
      <c r="AY336" s="218" t="s">
        <v>159</v>
      </c>
    </row>
    <row r="337" spans="2:51" s="12" customFormat="1" ht="13.5">
      <c r="B337" s="219"/>
      <c r="C337" s="220"/>
      <c r="D337" s="232" t="s">
        <v>170</v>
      </c>
      <c r="E337" s="242" t="s">
        <v>21</v>
      </c>
      <c r="F337" s="243" t="s">
        <v>381</v>
      </c>
      <c r="G337" s="220"/>
      <c r="H337" s="244">
        <v>1283</v>
      </c>
      <c r="I337" s="224"/>
      <c r="J337" s="220"/>
      <c r="K337" s="220"/>
      <c r="L337" s="225"/>
      <c r="M337" s="226"/>
      <c r="N337" s="227"/>
      <c r="O337" s="227"/>
      <c r="P337" s="227"/>
      <c r="Q337" s="227"/>
      <c r="R337" s="227"/>
      <c r="S337" s="227"/>
      <c r="T337" s="228"/>
      <c r="AT337" s="229" t="s">
        <v>170</v>
      </c>
      <c r="AU337" s="229" t="s">
        <v>87</v>
      </c>
      <c r="AV337" s="12" t="s">
        <v>87</v>
      </c>
      <c r="AW337" s="12" t="s">
        <v>39</v>
      </c>
      <c r="AX337" s="12" t="s">
        <v>84</v>
      </c>
      <c r="AY337" s="229" t="s">
        <v>159</v>
      </c>
    </row>
    <row r="338" spans="2:65" s="1" customFormat="1" ht="22.5" customHeight="1">
      <c r="B338" s="41"/>
      <c r="C338" s="193" t="s">
        <v>462</v>
      </c>
      <c r="D338" s="193" t="s">
        <v>161</v>
      </c>
      <c r="E338" s="194" t="s">
        <v>463</v>
      </c>
      <c r="F338" s="195" t="s">
        <v>464</v>
      </c>
      <c r="G338" s="196" t="s">
        <v>164</v>
      </c>
      <c r="H338" s="197">
        <v>3227.5</v>
      </c>
      <c r="I338" s="198"/>
      <c r="J338" s="199">
        <f>ROUND(I338*H338,2)</f>
        <v>0</v>
      </c>
      <c r="K338" s="195" t="s">
        <v>21</v>
      </c>
      <c r="L338" s="61"/>
      <c r="M338" s="200" t="s">
        <v>21</v>
      </c>
      <c r="N338" s="201" t="s">
        <v>47</v>
      </c>
      <c r="O338" s="42"/>
      <c r="P338" s="202">
        <f>O338*H338</f>
        <v>0</v>
      </c>
      <c r="Q338" s="202">
        <v>0.27994</v>
      </c>
      <c r="R338" s="202">
        <f>Q338*H338</f>
        <v>903.5063500000001</v>
      </c>
      <c r="S338" s="202">
        <v>0</v>
      </c>
      <c r="T338" s="203">
        <f>S338*H338</f>
        <v>0</v>
      </c>
      <c r="AR338" s="24" t="s">
        <v>166</v>
      </c>
      <c r="AT338" s="24" t="s">
        <v>161</v>
      </c>
      <c r="AU338" s="24" t="s">
        <v>87</v>
      </c>
      <c r="AY338" s="24" t="s">
        <v>159</v>
      </c>
      <c r="BE338" s="204">
        <f>IF(N338="základní",J338,0)</f>
        <v>0</v>
      </c>
      <c r="BF338" s="204">
        <f>IF(N338="snížená",J338,0)</f>
        <v>0</v>
      </c>
      <c r="BG338" s="204">
        <f>IF(N338="zákl. přenesená",J338,0)</f>
        <v>0</v>
      </c>
      <c r="BH338" s="204">
        <f>IF(N338="sníž. přenesená",J338,0)</f>
        <v>0</v>
      </c>
      <c r="BI338" s="204">
        <f>IF(N338="nulová",J338,0)</f>
        <v>0</v>
      </c>
      <c r="BJ338" s="24" t="s">
        <v>84</v>
      </c>
      <c r="BK338" s="204">
        <f>ROUND(I338*H338,2)</f>
        <v>0</v>
      </c>
      <c r="BL338" s="24" t="s">
        <v>166</v>
      </c>
      <c r="BM338" s="24" t="s">
        <v>465</v>
      </c>
    </row>
    <row r="339" spans="2:51" s="11" customFormat="1" ht="13.5">
      <c r="B339" s="208"/>
      <c r="C339" s="209"/>
      <c r="D339" s="205" t="s">
        <v>170</v>
      </c>
      <c r="E339" s="210" t="s">
        <v>21</v>
      </c>
      <c r="F339" s="211" t="s">
        <v>461</v>
      </c>
      <c r="G339" s="209"/>
      <c r="H339" s="212" t="s">
        <v>21</v>
      </c>
      <c r="I339" s="213"/>
      <c r="J339" s="209"/>
      <c r="K339" s="209"/>
      <c r="L339" s="214"/>
      <c r="M339" s="215"/>
      <c r="N339" s="216"/>
      <c r="O339" s="216"/>
      <c r="P339" s="216"/>
      <c r="Q339" s="216"/>
      <c r="R339" s="216"/>
      <c r="S339" s="216"/>
      <c r="T339" s="217"/>
      <c r="AT339" s="218" t="s">
        <v>170</v>
      </c>
      <c r="AU339" s="218" t="s">
        <v>87</v>
      </c>
      <c r="AV339" s="11" t="s">
        <v>84</v>
      </c>
      <c r="AW339" s="11" t="s">
        <v>39</v>
      </c>
      <c r="AX339" s="11" t="s">
        <v>76</v>
      </c>
      <c r="AY339" s="218" t="s">
        <v>159</v>
      </c>
    </row>
    <row r="340" spans="2:51" s="12" customFormat="1" ht="13.5">
      <c r="B340" s="219"/>
      <c r="C340" s="220"/>
      <c r="D340" s="205" t="s">
        <v>170</v>
      </c>
      <c r="E340" s="221" t="s">
        <v>21</v>
      </c>
      <c r="F340" s="222" t="s">
        <v>381</v>
      </c>
      <c r="G340" s="220"/>
      <c r="H340" s="223">
        <v>1283</v>
      </c>
      <c r="I340" s="224"/>
      <c r="J340" s="220"/>
      <c r="K340" s="220"/>
      <c r="L340" s="225"/>
      <c r="M340" s="226"/>
      <c r="N340" s="227"/>
      <c r="O340" s="227"/>
      <c r="P340" s="227"/>
      <c r="Q340" s="227"/>
      <c r="R340" s="227"/>
      <c r="S340" s="227"/>
      <c r="T340" s="228"/>
      <c r="AT340" s="229" t="s">
        <v>170</v>
      </c>
      <c r="AU340" s="229" t="s">
        <v>87</v>
      </c>
      <c r="AV340" s="12" t="s">
        <v>87</v>
      </c>
      <c r="AW340" s="12" t="s">
        <v>39</v>
      </c>
      <c r="AX340" s="12" t="s">
        <v>76</v>
      </c>
      <c r="AY340" s="229" t="s">
        <v>159</v>
      </c>
    </row>
    <row r="341" spans="2:51" s="12" customFormat="1" ht="13.5">
      <c r="B341" s="219"/>
      <c r="C341" s="220"/>
      <c r="D341" s="205" t="s">
        <v>170</v>
      </c>
      <c r="E341" s="221" t="s">
        <v>21</v>
      </c>
      <c r="F341" s="222" t="s">
        <v>383</v>
      </c>
      <c r="G341" s="220"/>
      <c r="H341" s="223">
        <v>1053</v>
      </c>
      <c r="I341" s="224"/>
      <c r="J341" s="220"/>
      <c r="K341" s="220"/>
      <c r="L341" s="225"/>
      <c r="M341" s="226"/>
      <c r="N341" s="227"/>
      <c r="O341" s="227"/>
      <c r="P341" s="227"/>
      <c r="Q341" s="227"/>
      <c r="R341" s="227"/>
      <c r="S341" s="227"/>
      <c r="T341" s="228"/>
      <c r="AT341" s="229" t="s">
        <v>170</v>
      </c>
      <c r="AU341" s="229" t="s">
        <v>87</v>
      </c>
      <c r="AV341" s="12" t="s">
        <v>87</v>
      </c>
      <c r="AW341" s="12" t="s">
        <v>39</v>
      </c>
      <c r="AX341" s="12" t="s">
        <v>76</v>
      </c>
      <c r="AY341" s="229" t="s">
        <v>159</v>
      </c>
    </row>
    <row r="342" spans="2:51" s="12" customFormat="1" ht="27">
      <c r="B342" s="219"/>
      <c r="C342" s="220"/>
      <c r="D342" s="205" t="s">
        <v>170</v>
      </c>
      <c r="E342" s="221" t="s">
        <v>21</v>
      </c>
      <c r="F342" s="222" t="s">
        <v>384</v>
      </c>
      <c r="G342" s="220"/>
      <c r="H342" s="223">
        <v>597</v>
      </c>
      <c r="I342" s="224"/>
      <c r="J342" s="220"/>
      <c r="K342" s="220"/>
      <c r="L342" s="225"/>
      <c r="M342" s="226"/>
      <c r="N342" s="227"/>
      <c r="O342" s="227"/>
      <c r="P342" s="227"/>
      <c r="Q342" s="227"/>
      <c r="R342" s="227"/>
      <c r="S342" s="227"/>
      <c r="T342" s="228"/>
      <c r="AT342" s="229" t="s">
        <v>170</v>
      </c>
      <c r="AU342" s="229" t="s">
        <v>87</v>
      </c>
      <c r="AV342" s="12" t="s">
        <v>87</v>
      </c>
      <c r="AW342" s="12" t="s">
        <v>39</v>
      </c>
      <c r="AX342" s="12" t="s">
        <v>76</v>
      </c>
      <c r="AY342" s="229" t="s">
        <v>159</v>
      </c>
    </row>
    <row r="343" spans="2:51" s="12" customFormat="1" ht="13.5">
      <c r="B343" s="219"/>
      <c r="C343" s="220"/>
      <c r="D343" s="205" t="s">
        <v>170</v>
      </c>
      <c r="E343" s="221" t="s">
        <v>21</v>
      </c>
      <c r="F343" s="222" t="s">
        <v>386</v>
      </c>
      <c r="G343" s="220"/>
      <c r="H343" s="223">
        <v>164.5</v>
      </c>
      <c r="I343" s="224"/>
      <c r="J343" s="220"/>
      <c r="K343" s="220"/>
      <c r="L343" s="225"/>
      <c r="M343" s="226"/>
      <c r="N343" s="227"/>
      <c r="O343" s="227"/>
      <c r="P343" s="227"/>
      <c r="Q343" s="227"/>
      <c r="R343" s="227"/>
      <c r="S343" s="227"/>
      <c r="T343" s="228"/>
      <c r="AT343" s="229" t="s">
        <v>170</v>
      </c>
      <c r="AU343" s="229" t="s">
        <v>87</v>
      </c>
      <c r="AV343" s="12" t="s">
        <v>87</v>
      </c>
      <c r="AW343" s="12" t="s">
        <v>39</v>
      </c>
      <c r="AX343" s="12" t="s">
        <v>76</v>
      </c>
      <c r="AY343" s="229" t="s">
        <v>159</v>
      </c>
    </row>
    <row r="344" spans="2:51" s="12" customFormat="1" ht="13.5">
      <c r="B344" s="219"/>
      <c r="C344" s="220"/>
      <c r="D344" s="205" t="s">
        <v>170</v>
      </c>
      <c r="E344" s="221" t="s">
        <v>21</v>
      </c>
      <c r="F344" s="222" t="s">
        <v>466</v>
      </c>
      <c r="G344" s="220"/>
      <c r="H344" s="223">
        <v>130</v>
      </c>
      <c r="I344" s="224"/>
      <c r="J344" s="220"/>
      <c r="K344" s="220"/>
      <c r="L344" s="225"/>
      <c r="M344" s="226"/>
      <c r="N344" s="227"/>
      <c r="O344" s="227"/>
      <c r="P344" s="227"/>
      <c r="Q344" s="227"/>
      <c r="R344" s="227"/>
      <c r="S344" s="227"/>
      <c r="T344" s="228"/>
      <c r="AT344" s="229" t="s">
        <v>170</v>
      </c>
      <c r="AU344" s="229" t="s">
        <v>87</v>
      </c>
      <c r="AV344" s="12" t="s">
        <v>87</v>
      </c>
      <c r="AW344" s="12" t="s">
        <v>39</v>
      </c>
      <c r="AX344" s="12" t="s">
        <v>76</v>
      </c>
      <c r="AY344" s="229" t="s">
        <v>159</v>
      </c>
    </row>
    <row r="345" spans="2:51" s="13" customFormat="1" ht="13.5">
      <c r="B345" s="230"/>
      <c r="C345" s="231"/>
      <c r="D345" s="232" t="s">
        <v>170</v>
      </c>
      <c r="E345" s="233" t="s">
        <v>21</v>
      </c>
      <c r="F345" s="234" t="s">
        <v>175</v>
      </c>
      <c r="G345" s="231"/>
      <c r="H345" s="235">
        <v>3227.5</v>
      </c>
      <c r="I345" s="236"/>
      <c r="J345" s="231"/>
      <c r="K345" s="231"/>
      <c r="L345" s="237"/>
      <c r="M345" s="238"/>
      <c r="N345" s="239"/>
      <c r="O345" s="239"/>
      <c r="P345" s="239"/>
      <c r="Q345" s="239"/>
      <c r="R345" s="239"/>
      <c r="S345" s="239"/>
      <c r="T345" s="240"/>
      <c r="AT345" s="241" t="s">
        <v>170</v>
      </c>
      <c r="AU345" s="241" t="s">
        <v>87</v>
      </c>
      <c r="AV345" s="13" t="s">
        <v>166</v>
      </c>
      <c r="AW345" s="13" t="s">
        <v>39</v>
      </c>
      <c r="AX345" s="13" t="s">
        <v>84</v>
      </c>
      <c r="AY345" s="241" t="s">
        <v>159</v>
      </c>
    </row>
    <row r="346" spans="2:65" s="1" customFormat="1" ht="22.5" customHeight="1">
      <c r="B346" s="41"/>
      <c r="C346" s="193" t="s">
        <v>467</v>
      </c>
      <c r="D346" s="193" t="s">
        <v>161</v>
      </c>
      <c r="E346" s="194" t="s">
        <v>468</v>
      </c>
      <c r="F346" s="195" t="s">
        <v>469</v>
      </c>
      <c r="G346" s="196" t="s">
        <v>164</v>
      </c>
      <c r="H346" s="197">
        <v>1475.5</v>
      </c>
      <c r="I346" s="198"/>
      <c r="J346" s="199">
        <f>ROUND(I346*H346,2)</f>
        <v>0</v>
      </c>
      <c r="K346" s="195" t="s">
        <v>165</v>
      </c>
      <c r="L346" s="61"/>
      <c r="M346" s="200" t="s">
        <v>21</v>
      </c>
      <c r="N346" s="201" t="s">
        <v>47</v>
      </c>
      <c r="O346" s="42"/>
      <c r="P346" s="202">
        <f>O346*H346</f>
        <v>0</v>
      </c>
      <c r="Q346" s="202">
        <v>0</v>
      </c>
      <c r="R346" s="202">
        <f>Q346*H346</f>
        <v>0</v>
      </c>
      <c r="S346" s="202">
        <v>0</v>
      </c>
      <c r="T346" s="203">
        <f>S346*H346</f>
        <v>0</v>
      </c>
      <c r="AR346" s="24" t="s">
        <v>166</v>
      </c>
      <c r="AT346" s="24" t="s">
        <v>161</v>
      </c>
      <c r="AU346" s="24" t="s">
        <v>87</v>
      </c>
      <c r="AY346" s="24" t="s">
        <v>159</v>
      </c>
      <c r="BE346" s="204">
        <f>IF(N346="základní",J346,0)</f>
        <v>0</v>
      </c>
      <c r="BF346" s="204">
        <f>IF(N346="snížená",J346,0)</f>
        <v>0</v>
      </c>
      <c r="BG346" s="204">
        <f>IF(N346="zákl. přenesená",J346,0)</f>
        <v>0</v>
      </c>
      <c r="BH346" s="204">
        <f>IF(N346="sníž. přenesená",J346,0)</f>
        <v>0</v>
      </c>
      <c r="BI346" s="204">
        <f>IF(N346="nulová",J346,0)</f>
        <v>0</v>
      </c>
      <c r="BJ346" s="24" t="s">
        <v>84</v>
      </c>
      <c r="BK346" s="204">
        <f>ROUND(I346*H346,2)</f>
        <v>0</v>
      </c>
      <c r="BL346" s="24" t="s">
        <v>166</v>
      </c>
      <c r="BM346" s="24" t="s">
        <v>470</v>
      </c>
    </row>
    <row r="347" spans="2:51" s="11" customFormat="1" ht="13.5">
      <c r="B347" s="208"/>
      <c r="C347" s="209"/>
      <c r="D347" s="205" t="s">
        <v>170</v>
      </c>
      <c r="E347" s="210" t="s">
        <v>21</v>
      </c>
      <c r="F347" s="211" t="s">
        <v>461</v>
      </c>
      <c r="G347" s="209"/>
      <c r="H347" s="212" t="s">
        <v>21</v>
      </c>
      <c r="I347" s="213"/>
      <c r="J347" s="209"/>
      <c r="K347" s="209"/>
      <c r="L347" s="214"/>
      <c r="M347" s="215"/>
      <c r="N347" s="216"/>
      <c r="O347" s="216"/>
      <c r="P347" s="216"/>
      <c r="Q347" s="216"/>
      <c r="R347" s="216"/>
      <c r="S347" s="216"/>
      <c r="T347" s="217"/>
      <c r="AT347" s="218" t="s">
        <v>170</v>
      </c>
      <c r="AU347" s="218" t="s">
        <v>87</v>
      </c>
      <c r="AV347" s="11" t="s">
        <v>84</v>
      </c>
      <c r="AW347" s="11" t="s">
        <v>39</v>
      </c>
      <c r="AX347" s="11" t="s">
        <v>76</v>
      </c>
      <c r="AY347" s="218" t="s">
        <v>159</v>
      </c>
    </row>
    <row r="348" spans="2:51" s="12" customFormat="1" ht="13.5">
      <c r="B348" s="219"/>
      <c r="C348" s="220"/>
      <c r="D348" s="232" t="s">
        <v>170</v>
      </c>
      <c r="E348" s="242" t="s">
        <v>21</v>
      </c>
      <c r="F348" s="243" t="s">
        <v>471</v>
      </c>
      <c r="G348" s="220"/>
      <c r="H348" s="244">
        <v>1475.5</v>
      </c>
      <c r="I348" s="224"/>
      <c r="J348" s="220"/>
      <c r="K348" s="220"/>
      <c r="L348" s="225"/>
      <c r="M348" s="226"/>
      <c r="N348" s="227"/>
      <c r="O348" s="227"/>
      <c r="P348" s="227"/>
      <c r="Q348" s="227"/>
      <c r="R348" s="227"/>
      <c r="S348" s="227"/>
      <c r="T348" s="228"/>
      <c r="AT348" s="229" t="s">
        <v>170</v>
      </c>
      <c r="AU348" s="229" t="s">
        <v>87</v>
      </c>
      <c r="AV348" s="12" t="s">
        <v>87</v>
      </c>
      <c r="AW348" s="12" t="s">
        <v>39</v>
      </c>
      <c r="AX348" s="12" t="s">
        <v>84</v>
      </c>
      <c r="AY348" s="229" t="s">
        <v>159</v>
      </c>
    </row>
    <row r="349" spans="2:65" s="1" customFormat="1" ht="22.5" customHeight="1">
      <c r="B349" s="41"/>
      <c r="C349" s="193" t="s">
        <v>472</v>
      </c>
      <c r="D349" s="193" t="s">
        <v>161</v>
      </c>
      <c r="E349" s="194" t="s">
        <v>473</v>
      </c>
      <c r="F349" s="195" t="s">
        <v>474</v>
      </c>
      <c r="G349" s="196" t="s">
        <v>164</v>
      </c>
      <c r="H349" s="197">
        <v>126</v>
      </c>
      <c r="I349" s="198"/>
      <c r="J349" s="199">
        <f>ROUND(I349*H349,2)</f>
        <v>0</v>
      </c>
      <c r="K349" s="195" t="s">
        <v>165</v>
      </c>
      <c r="L349" s="61"/>
      <c r="M349" s="200" t="s">
        <v>21</v>
      </c>
      <c r="N349" s="201" t="s">
        <v>47</v>
      </c>
      <c r="O349" s="42"/>
      <c r="P349" s="202">
        <f>O349*H349</f>
        <v>0</v>
      </c>
      <c r="Q349" s="202">
        <v>0</v>
      </c>
      <c r="R349" s="202">
        <f>Q349*H349</f>
        <v>0</v>
      </c>
      <c r="S349" s="202">
        <v>0</v>
      </c>
      <c r="T349" s="203">
        <f>S349*H349</f>
        <v>0</v>
      </c>
      <c r="AR349" s="24" t="s">
        <v>166</v>
      </c>
      <c r="AT349" s="24" t="s">
        <v>161</v>
      </c>
      <c r="AU349" s="24" t="s">
        <v>87</v>
      </c>
      <c r="AY349" s="24" t="s">
        <v>159</v>
      </c>
      <c r="BE349" s="204">
        <f>IF(N349="základní",J349,0)</f>
        <v>0</v>
      </c>
      <c r="BF349" s="204">
        <f>IF(N349="snížená",J349,0)</f>
        <v>0</v>
      </c>
      <c r="BG349" s="204">
        <f>IF(N349="zákl. přenesená",J349,0)</f>
        <v>0</v>
      </c>
      <c r="BH349" s="204">
        <f>IF(N349="sníž. přenesená",J349,0)</f>
        <v>0</v>
      </c>
      <c r="BI349" s="204">
        <f>IF(N349="nulová",J349,0)</f>
        <v>0</v>
      </c>
      <c r="BJ349" s="24" t="s">
        <v>84</v>
      </c>
      <c r="BK349" s="204">
        <f>ROUND(I349*H349,2)</f>
        <v>0</v>
      </c>
      <c r="BL349" s="24" t="s">
        <v>166</v>
      </c>
      <c r="BM349" s="24" t="s">
        <v>475</v>
      </c>
    </row>
    <row r="350" spans="2:51" s="11" customFormat="1" ht="13.5">
      <c r="B350" s="208"/>
      <c r="C350" s="209"/>
      <c r="D350" s="205" t="s">
        <v>170</v>
      </c>
      <c r="E350" s="210" t="s">
        <v>21</v>
      </c>
      <c r="F350" s="211" t="s">
        <v>461</v>
      </c>
      <c r="G350" s="209"/>
      <c r="H350" s="212" t="s">
        <v>21</v>
      </c>
      <c r="I350" s="213"/>
      <c r="J350" s="209"/>
      <c r="K350" s="209"/>
      <c r="L350" s="214"/>
      <c r="M350" s="215"/>
      <c r="N350" s="216"/>
      <c r="O350" s="216"/>
      <c r="P350" s="216"/>
      <c r="Q350" s="216"/>
      <c r="R350" s="216"/>
      <c r="S350" s="216"/>
      <c r="T350" s="217"/>
      <c r="AT350" s="218" t="s">
        <v>170</v>
      </c>
      <c r="AU350" s="218" t="s">
        <v>87</v>
      </c>
      <c r="AV350" s="11" t="s">
        <v>84</v>
      </c>
      <c r="AW350" s="11" t="s">
        <v>39</v>
      </c>
      <c r="AX350" s="11" t="s">
        <v>76</v>
      </c>
      <c r="AY350" s="218" t="s">
        <v>159</v>
      </c>
    </row>
    <row r="351" spans="2:51" s="12" customFormat="1" ht="13.5">
      <c r="B351" s="219"/>
      <c r="C351" s="220"/>
      <c r="D351" s="232" t="s">
        <v>170</v>
      </c>
      <c r="E351" s="242" t="s">
        <v>21</v>
      </c>
      <c r="F351" s="243" t="s">
        <v>385</v>
      </c>
      <c r="G351" s="220"/>
      <c r="H351" s="244">
        <v>126</v>
      </c>
      <c r="I351" s="224"/>
      <c r="J351" s="220"/>
      <c r="K351" s="220"/>
      <c r="L351" s="225"/>
      <c r="M351" s="226"/>
      <c r="N351" s="227"/>
      <c r="O351" s="227"/>
      <c r="P351" s="227"/>
      <c r="Q351" s="227"/>
      <c r="R351" s="227"/>
      <c r="S351" s="227"/>
      <c r="T351" s="228"/>
      <c r="AT351" s="229" t="s">
        <v>170</v>
      </c>
      <c r="AU351" s="229" t="s">
        <v>87</v>
      </c>
      <c r="AV351" s="12" t="s">
        <v>87</v>
      </c>
      <c r="AW351" s="12" t="s">
        <v>39</v>
      </c>
      <c r="AX351" s="12" t="s">
        <v>84</v>
      </c>
      <c r="AY351" s="229" t="s">
        <v>159</v>
      </c>
    </row>
    <row r="352" spans="2:65" s="1" customFormat="1" ht="31.5" customHeight="1">
      <c r="B352" s="41"/>
      <c r="C352" s="193" t="s">
        <v>476</v>
      </c>
      <c r="D352" s="193" t="s">
        <v>161</v>
      </c>
      <c r="E352" s="194" t="s">
        <v>477</v>
      </c>
      <c r="F352" s="195" t="s">
        <v>478</v>
      </c>
      <c r="G352" s="196" t="s">
        <v>164</v>
      </c>
      <c r="H352" s="197">
        <v>86.667</v>
      </c>
      <c r="I352" s="198"/>
      <c r="J352" s="199">
        <f>ROUND(I352*H352,2)</f>
        <v>0</v>
      </c>
      <c r="K352" s="195" t="s">
        <v>165</v>
      </c>
      <c r="L352" s="61"/>
      <c r="M352" s="200" t="s">
        <v>21</v>
      </c>
      <c r="N352" s="201" t="s">
        <v>47</v>
      </c>
      <c r="O352" s="42"/>
      <c r="P352" s="202">
        <f>O352*H352</f>
        <v>0</v>
      </c>
      <c r="Q352" s="202">
        <v>0</v>
      </c>
      <c r="R352" s="202">
        <f>Q352*H352</f>
        <v>0</v>
      </c>
      <c r="S352" s="202">
        <v>0</v>
      </c>
      <c r="T352" s="203">
        <f>S352*H352</f>
        <v>0</v>
      </c>
      <c r="AR352" s="24" t="s">
        <v>166</v>
      </c>
      <c r="AT352" s="24" t="s">
        <v>161</v>
      </c>
      <c r="AU352" s="24" t="s">
        <v>87</v>
      </c>
      <c r="AY352" s="24" t="s">
        <v>159</v>
      </c>
      <c r="BE352" s="204">
        <f>IF(N352="základní",J352,0)</f>
        <v>0</v>
      </c>
      <c r="BF352" s="204">
        <f>IF(N352="snížená",J352,0)</f>
        <v>0</v>
      </c>
      <c r="BG352" s="204">
        <f>IF(N352="zákl. přenesená",J352,0)</f>
        <v>0</v>
      </c>
      <c r="BH352" s="204">
        <f>IF(N352="sníž. přenesená",J352,0)</f>
        <v>0</v>
      </c>
      <c r="BI352" s="204">
        <f>IF(N352="nulová",J352,0)</f>
        <v>0</v>
      </c>
      <c r="BJ352" s="24" t="s">
        <v>84</v>
      </c>
      <c r="BK352" s="204">
        <f>ROUND(I352*H352,2)</f>
        <v>0</v>
      </c>
      <c r="BL352" s="24" t="s">
        <v>166</v>
      </c>
      <c r="BM352" s="24" t="s">
        <v>479</v>
      </c>
    </row>
    <row r="353" spans="2:47" s="1" customFormat="1" ht="27">
      <c r="B353" s="41"/>
      <c r="C353" s="63"/>
      <c r="D353" s="205" t="s">
        <v>168</v>
      </c>
      <c r="E353" s="63"/>
      <c r="F353" s="206" t="s">
        <v>480</v>
      </c>
      <c r="G353" s="63"/>
      <c r="H353" s="63"/>
      <c r="I353" s="163"/>
      <c r="J353" s="63"/>
      <c r="K353" s="63"/>
      <c r="L353" s="61"/>
      <c r="M353" s="207"/>
      <c r="N353" s="42"/>
      <c r="O353" s="42"/>
      <c r="P353" s="42"/>
      <c r="Q353" s="42"/>
      <c r="R353" s="42"/>
      <c r="S353" s="42"/>
      <c r="T353" s="78"/>
      <c r="AT353" s="24" t="s">
        <v>168</v>
      </c>
      <c r="AU353" s="24" t="s">
        <v>87</v>
      </c>
    </row>
    <row r="354" spans="2:51" s="11" customFormat="1" ht="13.5">
      <c r="B354" s="208"/>
      <c r="C354" s="209"/>
      <c r="D354" s="205" t="s">
        <v>170</v>
      </c>
      <c r="E354" s="210" t="s">
        <v>21</v>
      </c>
      <c r="F354" s="211" t="s">
        <v>481</v>
      </c>
      <c r="G354" s="209"/>
      <c r="H354" s="212" t="s">
        <v>21</v>
      </c>
      <c r="I354" s="213"/>
      <c r="J354" s="209"/>
      <c r="K354" s="209"/>
      <c r="L354" s="214"/>
      <c r="M354" s="215"/>
      <c r="N354" s="216"/>
      <c r="O354" s="216"/>
      <c r="P354" s="216"/>
      <c r="Q354" s="216"/>
      <c r="R354" s="216"/>
      <c r="S354" s="216"/>
      <c r="T354" s="217"/>
      <c r="AT354" s="218" t="s">
        <v>170</v>
      </c>
      <c r="AU354" s="218" t="s">
        <v>87</v>
      </c>
      <c r="AV354" s="11" t="s">
        <v>84</v>
      </c>
      <c r="AW354" s="11" t="s">
        <v>39</v>
      </c>
      <c r="AX354" s="11" t="s">
        <v>76</v>
      </c>
      <c r="AY354" s="218" t="s">
        <v>159</v>
      </c>
    </row>
    <row r="355" spans="2:51" s="12" customFormat="1" ht="13.5">
      <c r="B355" s="219"/>
      <c r="C355" s="220"/>
      <c r="D355" s="232" t="s">
        <v>170</v>
      </c>
      <c r="E355" s="242" t="s">
        <v>21</v>
      </c>
      <c r="F355" s="243" t="s">
        <v>482</v>
      </c>
      <c r="G355" s="220"/>
      <c r="H355" s="244">
        <v>86.667</v>
      </c>
      <c r="I355" s="224"/>
      <c r="J355" s="220"/>
      <c r="K355" s="220"/>
      <c r="L355" s="225"/>
      <c r="M355" s="226"/>
      <c r="N355" s="227"/>
      <c r="O355" s="227"/>
      <c r="P355" s="227"/>
      <c r="Q355" s="227"/>
      <c r="R355" s="227"/>
      <c r="S355" s="227"/>
      <c r="T355" s="228"/>
      <c r="AT355" s="229" t="s">
        <v>170</v>
      </c>
      <c r="AU355" s="229" t="s">
        <v>87</v>
      </c>
      <c r="AV355" s="12" t="s">
        <v>87</v>
      </c>
      <c r="AW355" s="12" t="s">
        <v>39</v>
      </c>
      <c r="AX355" s="12" t="s">
        <v>84</v>
      </c>
      <c r="AY355" s="229" t="s">
        <v>159</v>
      </c>
    </row>
    <row r="356" spans="2:65" s="1" customFormat="1" ht="31.5" customHeight="1">
      <c r="B356" s="41"/>
      <c r="C356" s="193" t="s">
        <v>483</v>
      </c>
      <c r="D356" s="193" t="s">
        <v>161</v>
      </c>
      <c r="E356" s="194" t="s">
        <v>484</v>
      </c>
      <c r="F356" s="195" t="s">
        <v>485</v>
      </c>
      <c r="G356" s="196" t="s">
        <v>164</v>
      </c>
      <c r="H356" s="197">
        <v>4408.5</v>
      </c>
      <c r="I356" s="198"/>
      <c r="J356" s="199">
        <f>ROUND(I356*H356,2)</f>
        <v>0</v>
      </c>
      <c r="K356" s="195" t="s">
        <v>21</v>
      </c>
      <c r="L356" s="61"/>
      <c r="M356" s="200" t="s">
        <v>21</v>
      </c>
      <c r="N356" s="201" t="s">
        <v>47</v>
      </c>
      <c r="O356" s="42"/>
      <c r="P356" s="202">
        <f>O356*H356</f>
        <v>0</v>
      </c>
      <c r="Q356" s="202">
        <v>0.30651</v>
      </c>
      <c r="R356" s="202">
        <f>Q356*H356</f>
        <v>1351.249335</v>
      </c>
      <c r="S356" s="202">
        <v>0</v>
      </c>
      <c r="T356" s="203">
        <f>S356*H356</f>
        <v>0</v>
      </c>
      <c r="AR356" s="24" t="s">
        <v>166</v>
      </c>
      <c r="AT356" s="24" t="s">
        <v>161</v>
      </c>
      <c r="AU356" s="24" t="s">
        <v>87</v>
      </c>
      <c r="AY356" s="24" t="s">
        <v>159</v>
      </c>
      <c r="BE356" s="204">
        <f>IF(N356="základní",J356,0)</f>
        <v>0</v>
      </c>
      <c r="BF356" s="204">
        <f>IF(N356="snížená",J356,0)</f>
        <v>0</v>
      </c>
      <c r="BG356" s="204">
        <f>IF(N356="zákl. přenesená",J356,0)</f>
        <v>0</v>
      </c>
      <c r="BH356" s="204">
        <f>IF(N356="sníž. přenesená",J356,0)</f>
        <v>0</v>
      </c>
      <c r="BI356" s="204">
        <f>IF(N356="nulová",J356,0)</f>
        <v>0</v>
      </c>
      <c r="BJ356" s="24" t="s">
        <v>84</v>
      </c>
      <c r="BK356" s="204">
        <f>ROUND(I356*H356,2)</f>
        <v>0</v>
      </c>
      <c r="BL356" s="24" t="s">
        <v>166</v>
      </c>
      <c r="BM356" s="24" t="s">
        <v>486</v>
      </c>
    </row>
    <row r="357" spans="2:47" s="1" customFormat="1" ht="94.5">
      <c r="B357" s="41"/>
      <c r="C357" s="63"/>
      <c r="D357" s="205" t="s">
        <v>168</v>
      </c>
      <c r="E357" s="63"/>
      <c r="F357" s="206" t="s">
        <v>487</v>
      </c>
      <c r="G357" s="63"/>
      <c r="H357" s="63"/>
      <c r="I357" s="163"/>
      <c r="J357" s="63"/>
      <c r="K357" s="63"/>
      <c r="L357" s="61"/>
      <c r="M357" s="207"/>
      <c r="N357" s="42"/>
      <c r="O357" s="42"/>
      <c r="P357" s="42"/>
      <c r="Q357" s="42"/>
      <c r="R357" s="42"/>
      <c r="S357" s="42"/>
      <c r="T357" s="78"/>
      <c r="AT357" s="24" t="s">
        <v>168</v>
      </c>
      <c r="AU357" s="24" t="s">
        <v>87</v>
      </c>
    </row>
    <row r="358" spans="2:51" s="11" customFormat="1" ht="13.5">
      <c r="B358" s="208"/>
      <c r="C358" s="209"/>
      <c r="D358" s="205" t="s">
        <v>170</v>
      </c>
      <c r="E358" s="210" t="s">
        <v>21</v>
      </c>
      <c r="F358" s="211" t="s">
        <v>488</v>
      </c>
      <c r="G358" s="209"/>
      <c r="H358" s="212" t="s">
        <v>21</v>
      </c>
      <c r="I358" s="213"/>
      <c r="J358" s="209"/>
      <c r="K358" s="209"/>
      <c r="L358" s="214"/>
      <c r="M358" s="215"/>
      <c r="N358" s="216"/>
      <c r="O358" s="216"/>
      <c r="P358" s="216"/>
      <c r="Q358" s="216"/>
      <c r="R358" s="216"/>
      <c r="S358" s="216"/>
      <c r="T358" s="217"/>
      <c r="AT358" s="218" t="s">
        <v>170</v>
      </c>
      <c r="AU358" s="218" t="s">
        <v>87</v>
      </c>
      <c r="AV358" s="11" t="s">
        <v>84</v>
      </c>
      <c r="AW358" s="11" t="s">
        <v>39</v>
      </c>
      <c r="AX358" s="11" t="s">
        <v>76</v>
      </c>
      <c r="AY358" s="218" t="s">
        <v>159</v>
      </c>
    </row>
    <row r="359" spans="2:51" s="12" customFormat="1" ht="13.5">
      <c r="B359" s="219"/>
      <c r="C359" s="220"/>
      <c r="D359" s="205" t="s">
        <v>170</v>
      </c>
      <c r="E359" s="221" t="s">
        <v>21</v>
      </c>
      <c r="F359" s="222" t="s">
        <v>489</v>
      </c>
      <c r="G359" s="220"/>
      <c r="H359" s="223">
        <v>1283</v>
      </c>
      <c r="I359" s="224"/>
      <c r="J359" s="220"/>
      <c r="K359" s="220"/>
      <c r="L359" s="225"/>
      <c r="M359" s="226"/>
      <c r="N359" s="227"/>
      <c r="O359" s="227"/>
      <c r="P359" s="227"/>
      <c r="Q359" s="227"/>
      <c r="R359" s="227"/>
      <c r="S359" s="227"/>
      <c r="T359" s="228"/>
      <c r="AT359" s="229" t="s">
        <v>170</v>
      </c>
      <c r="AU359" s="229" t="s">
        <v>87</v>
      </c>
      <c r="AV359" s="12" t="s">
        <v>87</v>
      </c>
      <c r="AW359" s="12" t="s">
        <v>39</v>
      </c>
      <c r="AX359" s="12" t="s">
        <v>76</v>
      </c>
      <c r="AY359" s="229" t="s">
        <v>159</v>
      </c>
    </row>
    <row r="360" spans="2:51" s="12" customFormat="1" ht="27">
      <c r="B360" s="219"/>
      <c r="C360" s="220"/>
      <c r="D360" s="205" t="s">
        <v>170</v>
      </c>
      <c r="E360" s="221" t="s">
        <v>21</v>
      </c>
      <c r="F360" s="222" t="s">
        <v>490</v>
      </c>
      <c r="G360" s="220"/>
      <c r="H360" s="223">
        <v>1475.5</v>
      </c>
      <c r="I360" s="224"/>
      <c r="J360" s="220"/>
      <c r="K360" s="220"/>
      <c r="L360" s="225"/>
      <c r="M360" s="226"/>
      <c r="N360" s="227"/>
      <c r="O360" s="227"/>
      <c r="P360" s="227"/>
      <c r="Q360" s="227"/>
      <c r="R360" s="227"/>
      <c r="S360" s="227"/>
      <c r="T360" s="228"/>
      <c r="AT360" s="229" t="s">
        <v>170</v>
      </c>
      <c r="AU360" s="229" t="s">
        <v>87</v>
      </c>
      <c r="AV360" s="12" t="s">
        <v>87</v>
      </c>
      <c r="AW360" s="12" t="s">
        <v>39</v>
      </c>
      <c r="AX360" s="12" t="s">
        <v>76</v>
      </c>
      <c r="AY360" s="229" t="s">
        <v>159</v>
      </c>
    </row>
    <row r="361" spans="2:51" s="12" customFormat="1" ht="13.5">
      <c r="B361" s="219"/>
      <c r="C361" s="220"/>
      <c r="D361" s="205" t="s">
        <v>170</v>
      </c>
      <c r="E361" s="221" t="s">
        <v>21</v>
      </c>
      <c r="F361" s="222" t="s">
        <v>491</v>
      </c>
      <c r="G361" s="220"/>
      <c r="H361" s="223">
        <v>1053</v>
      </c>
      <c r="I361" s="224"/>
      <c r="J361" s="220"/>
      <c r="K361" s="220"/>
      <c r="L361" s="225"/>
      <c r="M361" s="226"/>
      <c r="N361" s="227"/>
      <c r="O361" s="227"/>
      <c r="P361" s="227"/>
      <c r="Q361" s="227"/>
      <c r="R361" s="227"/>
      <c r="S361" s="227"/>
      <c r="T361" s="228"/>
      <c r="AT361" s="229" t="s">
        <v>170</v>
      </c>
      <c r="AU361" s="229" t="s">
        <v>87</v>
      </c>
      <c r="AV361" s="12" t="s">
        <v>87</v>
      </c>
      <c r="AW361" s="12" t="s">
        <v>39</v>
      </c>
      <c r="AX361" s="12" t="s">
        <v>76</v>
      </c>
      <c r="AY361" s="229" t="s">
        <v>159</v>
      </c>
    </row>
    <row r="362" spans="2:51" s="12" customFormat="1" ht="27">
      <c r="B362" s="219"/>
      <c r="C362" s="220"/>
      <c r="D362" s="205" t="s">
        <v>170</v>
      </c>
      <c r="E362" s="221" t="s">
        <v>21</v>
      </c>
      <c r="F362" s="222" t="s">
        <v>492</v>
      </c>
      <c r="G362" s="220"/>
      <c r="H362" s="223">
        <v>597</v>
      </c>
      <c r="I362" s="224"/>
      <c r="J362" s="220"/>
      <c r="K362" s="220"/>
      <c r="L362" s="225"/>
      <c r="M362" s="226"/>
      <c r="N362" s="227"/>
      <c r="O362" s="227"/>
      <c r="P362" s="227"/>
      <c r="Q362" s="227"/>
      <c r="R362" s="227"/>
      <c r="S362" s="227"/>
      <c r="T362" s="228"/>
      <c r="AT362" s="229" t="s">
        <v>170</v>
      </c>
      <c r="AU362" s="229" t="s">
        <v>87</v>
      </c>
      <c r="AV362" s="12" t="s">
        <v>87</v>
      </c>
      <c r="AW362" s="12" t="s">
        <v>39</v>
      </c>
      <c r="AX362" s="12" t="s">
        <v>76</v>
      </c>
      <c r="AY362" s="229" t="s">
        <v>159</v>
      </c>
    </row>
    <row r="363" spans="2:51" s="13" customFormat="1" ht="13.5">
      <c r="B363" s="230"/>
      <c r="C363" s="231"/>
      <c r="D363" s="232" t="s">
        <v>170</v>
      </c>
      <c r="E363" s="233" t="s">
        <v>21</v>
      </c>
      <c r="F363" s="234" t="s">
        <v>175</v>
      </c>
      <c r="G363" s="231"/>
      <c r="H363" s="235">
        <v>4408.5</v>
      </c>
      <c r="I363" s="236"/>
      <c r="J363" s="231"/>
      <c r="K363" s="231"/>
      <c r="L363" s="237"/>
      <c r="M363" s="238"/>
      <c r="N363" s="239"/>
      <c r="O363" s="239"/>
      <c r="P363" s="239"/>
      <c r="Q363" s="239"/>
      <c r="R363" s="239"/>
      <c r="S363" s="239"/>
      <c r="T363" s="240"/>
      <c r="AT363" s="241" t="s">
        <v>170</v>
      </c>
      <c r="AU363" s="241" t="s">
        <v>87</v>
      </c>
      <c r="AV363" s="13" t="s">
        <v>166</v>
      </c>
      <c r="AW363" s="13" t="s">
        <v>39</v>
      </c>
      <c r="AX363" s="13" t="s">
        <v>84</v>
      </c>
      <c r="AY363" s="241" t="s">
        <v>159</v>
      </c>
    </row>
    <row r="364" spans="2:65" s="1" customFormat="1" ht="22.5" customHeight="1">
      <c r="B364" s="41"/>
      <c r="C364" s="193" t="s">
        <v>493</v>
      </c>
      <c r="D364" s="193" t="s">
        <v>161</v>
      </c>
      <c r="E364" s="194" t="s">
        <v>494</v>
      </c>
      <c r="F364" s="195" t="s">
        <v>495</v>
      </c>
      <c r="G364" s="196" t="s">
        <v>164</v>
      </c>
      <c r="H364" s="197">
        <v>65</v>
      </c>
      <c r="I364" s="198"/>
      <c r="J364" s="199">
        <f>ROUND(I364*H364,2)</f>
        <v>0</v>
      </c>
      <c r="K364" s="195" t="s">
        <v>21</v>
      </c>
      <c r="L364" s="61"/>
      <c r="M364" s="200" t="s">
        <v>21</v>
      </c>
      <c r="N364" s="201" t="s">
        <v>47</v>
      </c>
      <c r="O364" s="42"/>
      <c r="P364" s="202">
        <f>O364*H364</f>
        <v>0</v>
      </c>
      <c r="Q364" s="202">
        <v>0.00034</v>
      </c>
      <c r="R364" s="202">
        <f>Q364*H364</f>
        <v>0.0221</v>
      </c>
      <c r="S364" s="202">
        <v>0</v>
      </c>
      <c r="T364" s="203">
        <f>S364*H364</f>
        <v>0</v>
      </c>
      <c r="AR364" s="24" t="s">
        <v>166</v>
      </c>
      <c r="AT364" s="24" t="s">
        <v>161</v>
      </c>
      <c r="AU364" s="24" t="s">
        <v>87</v>
      </c>
      <c r="AY364" s="24" t="s">
        <v>159</v>
      </c>
      <c r="BE364" s="204">
        <f>IF(N364="základní",J364,0)</f>
        <v>0</v>
      </c>
      <c r="BF364" s="204">
        <f>IF(N364="snížená",J364,0)</f>
        <v>0</v>
      </c>
      <c r="BG364" s="204">
        <f>IF(N364="zákl. přenesená",J364,0)</f>
        <v>0</v>
      </c>
      <c r="BH364" s="204">
        <f>IF(N364="sníž. přenesená",J364,0)</f>
        <v>0</v>
      </c>
      <c r="BI364" s="204">
        <f>IF(N364="nulová",J364,0)</f>
        <v>0</v>
      </c>
      <c r="BJ364" s="24" t="s">
        <v>84</v>
      </c>
      <c r="BK364" s="204">
        <f>ROUND(I364*H364,2)</f>
        <v>0</v>
      </c>
      <c r="BL364" s="24" t="s">
        <v>166</v>
      </c>
      <c r="BM364" s="24" t="s">
        <v>496</v>
      </c>
    </row>
    <row r="365" spans="2:47" s="1" customFormat="1" ht="40.5">
      <c r="B365" s="41"/>
      <c r="C365" s="63"/>
      <c r="D365" s="205" t="s">
        <v>168</v>
      </c>
      <c r="E365" s="63"/>
      <c r="F365" s="206" t="s">
        <v>497</v>
      </c>
      <c r="G365" s="63"/>
      <c r="H365" s="63"/>
      <c r="I365" s="163"/>
      <c r="J365" s="63"/>
      <c r="K365" s="63"/>
      <c r="L365" s="61"/>
      <c r="M365" s="207"/>
      <c r="N365" s="42"/>
      <c r="O365" s="42"/>
      <c r="P365" s="42"/>
      <c r="Q365" s="42"/>
      <c r="R365" s="42"/>
      <c r="S365" s="42"/>
      <c r="T365" s="78"/>
      <c r="AT365" s="24" t="s">
        <v>168</v>
      </c>
      <c r="AU365" s="24" t="s">
        <v>87</v>
      </c>
    </row>
    <row r="366" spans="2:51" s="11" customFormat="1" ht="13.5">
      <c r="B366" s="208"/>
      <c r="C366" s="209"/>
      <c r="D366" s="205" t="s">
        <v>170</v>
      </c>
      <c r="E366" s="210" t="s">
        <v>21</v>
      </c>
      <c r="F366" s="211" t="s">
        <v>498</v>
      </c>
      <c r="G366" s="209"/>
      <c r="H366" s="212" t="s">
        <v>21</v>
      </c>
      <c r="I366" s="213"/>
      <c r="J366" s="209"/>
      <c r="K366" s="209"/>
      <c r="L366" s="214"/>
      <c r="M366" s="215"/>
      <c r="N366" s="216"/>
      <c r="O366" s="216"/>
      <c r="P366" s="216"/>
      <c r="Q366" s="216"/>
      <c r="R366" s="216"/>
      <c r="S366" s="216"/>
      <c r="T366" s="217"/>
      <c r="AT366" s="218" t="s">
        <v>170</v>
      </c>
      <c r="AU366" s="218" t="s">
        <v>87</v>
      </c>
      <c r="AV366" s="11" t="s">
        <v>84</v>
      </c>
      <c r="AW366" s="11" t="s">
        <v>39</v>
      </c>
      <c r="AX366" s="11" t="s">
        <v>76</v>
      </c>
      <c r="AY366" s="218" t="s">
        <v>159</v>
      </c>
    </row>
    <row r="367" spans="2:51" s="12" customFormat="1" ht="13.5">
      <c r="B367" s="219"/>
      <c r="C367" s="220"/>
      <c r="D367" s="232" t="s">
        <v>170</v>
      </c>
      <c r="E367" s="242" t="s">
        <v>21</v>
      </c>
      <c r="F367" s="243" t="s">
        <v>499</v>
      </c>
      <c r="G367" s="220"/>
      <c r="H367" s="244">
        <v>65</v>
      </c>
      <c r="I367" s="224"/>
      <c r="J367" s="220"/>
      <c r="K367" s="220"/>
      <c r="L367" s="225"/>
      <c r="M367" s="226"/>
      <c r="N367" s="227"/>
      <c r="O367" s="227"/>
      <c r="P367" s="227"/>
      <c r="Q367" s="227"/>
      <c r="R367" s="227"/>
      <c r="S367" s="227"/>
      <c r="T367" s="228"/>
      <c r="AT367" s="229" t="s">
        <v>170</v>
      </c>
      <c r="AU367" s="229" t="s">
        <v>87</v>
      </c>
      <c r="AV367" s="12" t="s">
        <v>87</v>
      </c>
      <c r="AW367" s="12" t="s">
        <v>39</v>
      </c>
      <c r="AX367" s="12" t="s">
        <v>84</v>
      </c>
      <c r="AY367" s="229" t="s">
        <v>159</v>
      </c>
    </row>
    <row r="368" spans="2:65" s="1" customFormat="1" ht="22.5" customHeight="1">
      <c r="B368" s="41"/>
      <c r="C368" s="193" t="s">
        <v>500</v>
      </c>
      <c r="D368" s="193" t="s">
        <v>161</v>
      </c>
      <c r="E368" s="194" t="s">
        <v>501</v>
      </c>
      <c r="F368" s="195" t="s">
        <v>502</v>
      </c>
      <c r="G368" s="196" t="s">
        <v>164</v>
      </c>
      <c r="H368" s="197">
        <v>260</v>
      </c>
      <c r="I368" s="198"/>
      <c r="J368" s="199">
        <f>ROUND(I368*H368,2)</f>
        <v>0</v>
      </c>
      <c r="K368" s="195" t="s">
        <v>21</v>
      </c>
      <c r="L368" s="61"/>
      <c r="M368" s="200" t="s">
        <v>21</v>
      </c>
      <c r="N368" s="201" t="s">
        <v>47</v>
      </c>
      <c r="O368" s="42"/>
      <c r="P368" s="202">
        <f>O368*H368</f>
        <v>0</v>
      </c>
      <c r="Q368" s="202">
        <v>0.00031</v>
      </c>
      <c r="R368" s="202">
        <f>Q368*H368</f>
        <v>0.0806</v>
      </c>
      <c r="S368" s="202">
        <v>0</v>
      </c>
      <c r="T368" s="203">
        <f>S368*H368</f>
        <v>0</v>
      </c>
      <c r="AR368" s="24" t="s">
        <v>166</v>
      </c>
      <c r="AT368" s="24" t="s">
        <v>161</v>
      </c>
      <c r="AU368" s="24" t="s">
        <v>87</v>
      </c>
      <c r="AY368" s="24" t="s">
        <v>159</v>
      </c>
      <c r="BE368" s="204">
        <f>IF(N368="základní",J368,0)</f>
        <v>0</v>
      </c>
      <c r="BF368" s="204">
        <f>IF(N368="snížená",J368,0)</f>
        <v>0</v>
      </c>
      <c r="BG368" s="204">
        <f>IF(N368="zákl. přenesená",J368,0)</f>
        <v>0</v>
      </c>
      <c r="BH368" s="204">
        <f>IF(N368="sníž. přenesená",J368,0)</f>
        <v>0</v>
      </c>
      <c r="BI368" s="204">
        <f>IF(N368="nulová",J368,0)</f>
        <v>0</v>
      </c>
      <c r="BJ368" s="24" t="s">
        <v>84</v>
      </c>
      <c r="BK368" s="204">
        <f>ROUND(I368*H368,2)</f>
        <v>0</v>
      </c>
      <c r="BL368" s="24" t="s">
        <v>166</v>
      </c>
      <c r="BM368" s="24" t="s">
        <v>503</v>
      </c>
    </row>
    <row r="369" spans="2:51" s="11" customFormat="1" ht="13.5">
      <c r="B369" s="208"/>
      <c r="C369" s="209"/>
      <c r="D369" s="205" t="s">
        <v>170</v>
      </c>
      <c r="E369" s="210" t="s">
        <v>21</v>
      </c>
      <c r="F369" s="211" t="s">
        <v>498</v>
      </c>
      <c r="G369" s="209"/>
      <c r="H369" s="212" t="s">
        <v>21</v>
      </c>
      <c r="I369" s="213"/>
      <c r="J369" s="209"/>
      <c r="K369" s="209"/>
      <c r="L369" s="214"/>
      <c r="M369" s="215"/>
      <c r="N369" s="216"/>
      <c r="O369" s="216"/>
      <c r="P369" s="216"/>
      <c r="Q369" s="216"/>
      <c r="R369" s="216"/>
      <c r="S369" s="216"/>
      <c r="T369" s="217"/>
      <c r="AT369" s="218" t="s">
        <v>170</v>
      </c>
      <c r="AU369" s="218" t="s">
        <v>87</v>
      </c>
      <c r="AV369" s="11" t="s">
        <v>84</v>
      </c>
      <c r="AW369" s="11" t="s">
        <v>39</v>
      </c>
      <c r="AX369" s="11" t="s">
        <v>76</v>
      </c>
      <c r="AY369" s="218" t="s">
        <v>159</v>
      </c>
    </row>
    <row r="370" spans="2:51" s="12" customFormat="1" ht="13.5">
      <c r="B370" s="219"/>
      <c r="C370" s="220"/>
      <c r="D370" s="232" t="s">
        <v>170</v>
      </c>
      <c r="E370" s="242" t="s">
        <v>21</v>
      </c>
      <c r="F370" s="243" t="s">
        <v>504</v>
      </c>
      <c r="G370" s="220"/>
      <c r="H370" s="244">
        <v>260</v>
      </c>
      <c r="I370" s="224"/>
      <c r="J370" s="220"/>
      <c r="K370" s="220"/>
      <c r="L370" s="225"/>
      <c r="M370" s="226"/>
      <c r="N370" s="227"/>
      <c r="O370" s="227"/>
      <c r="P370" s="227"/>
      <c r="Q370" s="227"/>
      <c r="R370" s="227"/>
      <c r="S370" s="227"/>
      <c r="T370" s="228"/>
      <c r="AT370" s="229" t="s">
        <v>170</v>
      </c>
      <c r="AU370" s="229" t="s">
        <v>87</v>
      </c>
      <c r="AV370" s="12" t="s">
        <v>87</v>
      </c>
      <c r="AW370" s="12" t="s">
        <v>39</v>
      </c>
      <c r="AX370" s="12" t="s">
        <v>84</v>
      </c>
      <c r="AY370" s="229" t="s">
        <v>159</v>
      </c>
    </row>
    <row r="371" spans="2:65" s="1" customFormat="1" ht="31.5" customHeight="1">
      <c r="B371" s="41"/>
      <c r="C371" s="193" t="s">
        <v>505</v>
      </c>
      <c r="D371" s="193" t="s">
        <v>161</v>
      </c>
      <c r="E371" s="194" t="s">
        <v>506</v>
      </c>
      <c r="F371" s="195" t="s">
        <v>507</v>
      </c>
      <c r="G371" s="196" t="s">
        <v>164</v>
      </c>
      <c r="H371" s="197">
        <v>130</v>
      </c>
      <c r="I371" s="198"/>
      <c r="J371" s="199">
        <f>ROUND(I371*H371,2)</f>
        <v>0</v>
      </c>
      <c r="K371" s="195" t="s">
        <v>165</v>
      </c>
      <c r="L371" s="61"/>
      <c r="M371" s="200" t="s">
        <v>21</v>
      </c>
      <c r="N371" s="201" t="s">
        <v>47</v>
      </c>
      <c r="O371" s="42"/>
      <c r="P371" s="202">
        <f>O371*H371</f>
        <v>0</v>
      </c>
      <c r="Q371" s="202">
        <v>0</v>
      </c>
      <c r="R371" s="202">
        <f>Q371*H371</f>
        <v>0</v>
      </c>
      <c r="S371" s="202">
        <v>0</v>
      </c>
      <c r="T371" s="203">
        <f>S371*H371</f>
        <v>0</v>
      </c>
      <c r="AR371" s="24" t="s">
        <v>166</v>
      </c>
      <c r="AT371" s="24" t="s">
        <v>161</v>
      </c>
      <c r="AU371" s="24" t="s">
        <v>87</v>
      </c>
      <c r="AY371" s="24" t="s">
        <v>159</v>
      </c>
      <c r="BE371" s="204">
        <f>IF(N371="základní",J371,0)</f>
        <v>0</v>
      </c>
      <c r="BF371" s="204">
        <f>IF(N371="snížená",J371,0)</f>
        <v>0</v>
      </c>
      <c r="BG371" s="204">
        <f>IF(N371="zákl. přenesená",J371,0)</f>
        <v>0</v>
      </c>
      <c r="BH371" s="204">
        <f>IF(N371="sníž. přenesená",J371,0)</f>
        <v>0</v>
      </c>
      <c r="BI371" s="204">
        <f>IF(N371="nulová",J371,0)</f>
        <v>0</v>
      </c>
      <c r="BJ371" s="24" t="s">
        <v>84</v>
      </c>
      <c r="BK371" s="204">
        <f>ROUND(I371*H371,2)</f>
        <v>0</v>
      </c>
      <c r="BL371" s="24" t="s">
        <v>166</v>
      </c>
      <c r="BM371" s="24" t="s">
        <v>508</v>
      </c>
    </row>
    <row r="372" spans="2:47" s="1" customFormat="1" ht="27">
      <c r="B372" s="41"/>
      <c r="C372" s="63"/>
      <c r="D372" s="205" t="s">
        <v>168</v>
      </c>
      <c r="E372" s="63"/>
      <c r="F372" s="206" t="s">
        <v>509</v>
      </c>
      <c r="G372" s="63"/>
      <c r="H372" s="63"/>
      <c r="I372" s="163"/>
      <c r="J372" s="63"/>
      <c r="K372" s="63"/>
      <c r="L372" s="61"/>
      <c r="M372" s="207"/>
      <c r="N372" s="42"/>
      <c r="O372" s="42"/>
      <c r="P372" s="42"/>
      <c r="Q372" s="42"/>
      <c r="R372" s="42"/>
      <c r="S372" s="42"/>
      <c r="T372" s="78"/>
      <c r="AT372" s="24" t="s">
        <v>168</v>
      </c>
      <c r="AU372" s="24" t="s">
        <v>87</v>
      </c>
    </row>
    <row r="373" spans="2:51" s="11" customFormat="1" ht="13.5">
      <c r="B373" s="208"/>
      <c r="C373" s="209"/>
      <c r="D373" s="205" t="s">
        <v>170</v>
      </c>
      <c r="E373" s="210" t="s">
        <v>21</v>
      </c>
      <c r="F373" s="211" t="s">
        <v>510</v>
      </c>
      <c r="G373" s="209"/>
      <c r="H373" s="212" t="s">
        <v>21</v>
      </c>
      <c r="I373" s="213"/>
      <c r="J373" s="209"/>
      <c r="K373" s="209"/>
      <c r="L373" s="214"/>
      <c r="M373" s="215"/>
      <c r="N373" s="216"/>
      <c r="O373" s="216"/>
      <c r="P373" s="216"/>
      <c r="Q373" s="216"/>
      <c r="R373" s="216"/>
      <c r="S373" s="216"/>
      <c r="T373" s="217"/>
      <c r="AT373" s="218" t="s">
        <v>170</v>
      </c>
      <c r="AU373" s="218" t="s">
        <v>87</v>
      </c>
      <c r="AV373" s="11" t="s">
        <v>84</v>
      </c>
      <c r="AW373" s="11" t="s">
        <v>39</v>
      </c>
      <c r="AX373" s="11" t="s">
        <v>76</v>
      </c>
      <c r="AY373" s="218" t="s">
        <v>159</v>
      </c>
    </row>
    <row r="374" spans="2:51" s="12" customFormat="1" ht="13.5">
      <c r="B374" s="219"/>
      <c r="C374" s="220"/>
      <c r="D374" s="232" t="s">
        <v>170</v>
      </c>
      <c r="E374" s="242" t="s">
        <v>21</v>
      </c>
      <c r="F374" s="243" t="s">
        <v>511</v>
      </c>
      <c r="G374" s="220"/>
      <c r="H374" s="244">
        <v>130</v>
      </c>
      <c r="I374" s="224"/>
      <c r="J374" s="220"/>
      <c r="K374" s="220"/>
      <c r="L374" s="225"/>
      <c r="M374" s="226"/>
      <c r="N374" s="227"/>
      <c r="O374" s="227"/>
      <c r="P374" s="227"/>
      <c r="Q374" s="227"/>
      <c r="R374" s="227"/>
      <c r="S374" s="227"/>
      <c r="T374" s="228"/>
      <c r="AT374" s="229" t="s">
        <v>170</v>
      </c>
      <c r="AU374" s="229" t="s">
        <v>87</v>
      </c>
      <c r="AV374" s="12" t="s">
        <v>87</v>
      </c>
      <c r="AW374" s="12" t="s">
        <v>39</v>
      </c>
      <c r="AX374" s="12" t="s">
        <v>84</v>
      </c>
      <c r="AY374" s="229" t="s">
        <v>159</v>
      </c>
    </row>
    <row r="375" spans="2:65" s="1" customFormat="1" ht="31.5" customHeight="1">
      <c r="B375" s="41"/>
      <c r="C375" s="193" t="s">
        <v>512</v>
      </c>
      <c r="D375" s="193" t="s">
        <v>161</v>
      </c>
      <c r="E375" s="194" t="s">
        <v>513</v>
      </c>
      <c r="F375" s="195" t="s">
        <v>514</v>
      </c>
      <c r="G375" s="196" t="s">
        <v>164</v>
      </c>
      <c r="H375" s="197">
        <v>130</v>
      </c>
      <c r="I375" s="198"/>
      <c r="J375" s="199">
        <f>ROUND(I375*H375,2)</f>
        <v>0</v>
      </c>
      <c r="K375" s="195" t="s">
        <v>165</v>
      </c>
      <c r="L375" s="61"/>
      <c r="M375" s="200" t="s">
        <v>21</v>
      </c>
      <c r="N375" s="201" t="s">
        <v>47</v>
      </c>
      <c r="O375" s="42"/>
      <c r="P375" s="202">
        <f>O375*H375</f>
        <v>0</v>
      </c>
      <c r="Q375" s="202">
        <v>0</v>
      </c>
      <c r="R375" s="202">
        <f>Q375*H375</f>
        <v>0</v>
      </c>
      <c r="S375" s="202">
        <v>0</v>
      </c>
      <c r="T375" s="203">
        <f>S375*H375</f>
        <v>0</v>
      </c>
      <c r="AR375" s="24" t="s">
        <v>166</v>
      </c>
      <c r="AT375" s="24" t="s">
        <v>161</v>
      </c>
      <c r="AU375" s="24" t="s">
        <v>87</v>
      </c>
      <c r="AY375" s="24" t="s">
        <v>159</v>
      </c>
      <c r="BE375" s="204">
        <f>IF(N375="základní",J375,0)</f>
        <v>0</v>
      </c>
      <c r="BF375" s="204">
        <f>IF(N375="snížená",J375,0)</f>
        <v>0</v>
      </c>
      <c r="BG375" s="204">
        <f>IF(N375="zákl. přenesená",J375,0)</f>
        <v>0</v>
      </c>
      <c r="BH375" s="204">
        <f>IF(N375="sníž. přenesená",J375,0)</f>
        <v>0</v>
      </c>
      <c r="BI375" s="204">
        <f>IF(N375="nulová",J375,0)</f>
        <v>0</v>
      </c>
      <c r="BJ375" s="24" t="s">
        <v>84</v>
      </c>
      <c r="BK375" s="204">
        <f>ROUND(I375*H375,2)</f>
        <v>0</v>
      </c>
      <c r="BL375" s="24" t="s">
        <v>166</v>
      </c>
      <c r="BM375" s="24" t="s">
        <v>515</v>
      </c>
    </row>
    <row r="376" spans="2:47" s="1" customFormat="1" ht="27">
      <c r="B376" s="41"/>
      <c r="C376" s="63"/>
      <c r="D376" s="205" t="s">
        <v>168</v>
      </c>
      <c r="E376" s="63"/>
      <c r="F376" s="206" t="s">
        <v>516</v>
      </c>
      <c r="G376" s="63"/>
      <c r="H376" s="63"/>
      <c r="I376" s="163"/>
      <c r="J376" s="63"/>
      <c r="K376" s="63"/>
      <c r="L376" s="61"/>
      <c r="M376" s="207"/>
      <c r="N376" s="42"/>
      <c r="O376" s="42"/>
      <c r="P376" s="42"/>
      <c r="Q376" s="42"/>
      <c r="R376" s="42"/>
      <c r="S376" s="42"/>
      <c r="T376" s="78"/>
      <c r="AT376" s="24" t="s">
        <v>168</v>
      </c>
      <c r="AU376" s="24" t="s">
        <v>87</v>
      </c>
    </row>
    <row r="377" spans="2:51" s="11" customFormat="1" ht="13.5">
      <c r="B377" s="208"/>
      <c r="C377" s="209"/>
      <c r="D377" s="205" t="s">
        <v>170</v>
      </c>
      <c r="E377" s="210" t="s">
        <v>21</v>
      </c>
      <c r="F377" s="211" t="s">
        <v>517</v>
      </c>
      <c r="G377" s="209"/>
      <c r="H377" s="212" t="s">
        <v>21</v>
      </c>
      <c r="I377" s="213"/>
      <c r="J377" s="209"/>
      <c r="K377" s="209"/>
      <c r="L377" s="214"/>
      <c r="M377" s="215"/>
      <c r="N377" s="216"/>
      <c r="O377" s="216"/>
      <c r="P377" s="216"/>
      <c r="Q377" s="216"/>
      <c r="R377" s="216"/>
      <c r="S377" s="216"/>
      <c r="T377" s="217"/>
      <c r="AT377" s="218" t="s">
        <v>170</v>
      </c>
      <c r="AU377" s="218" t="s">
        <v>87</v>
      </c>
      <c r="AV377" s="11" t="s">
        <v>84</v>
      </c>
      <c r="AW377" s="11" t="s">
        <v>39</v>
      </c>
      <c r="AX377" s="11" t="s">
        <v>76</v>
      </c>
      <c r="AY377" s="218" t="s">
        <v>159</v>
      </c>
    </row>
    <row r="378" spans="2:51" s="12" customFormat="1" ht="13.5">
      <c r="B378" s="219"/>
      <c r="C378" s="220"/>
      <c r="D378" s="232" t="s">
        <v>170</v>
      </c>
      <c r="E378" s="242" t="s">
        <v>21</v>
      </c>
      <c r="F378" s="243" t="s">
        <v>511</v>
      </c>
      <c r="G378" s="220"/>
      <c r="H378" s="244">
        <v>130</v>
      </c>
      <c r="I378" s="224"/>
      <c r="J378" s="220"/>
      <c r="K378" s="220"/>
      <c r="L378" s="225"/>
      <c r="M378" s="226"/>
      <c r="N378" s="227"/>
      <c r="O378" s="227"/>
      <c r="P378" s="227"/>
      <c r="Q378" s="227"/>
      <c r="R378" s="227"/>
      <c r="S378" s="227"/>
      <c r="T378" s="228"/>
      <c r="AT378" s="229" t="s">
        <v>170</v>
      </c>
      <c r="AU378" s="229" t="s">
        <v>87</v>
      </c>
      <c r="AV378" s="12" t="s">
        <v>87</v>
      </c>
      <c r="AW378" s="12" t="s">
        <v>39</v>
      </c>
      <c r="AX378" s="12" t="s">
        <v>84</v>
      </c>
      <c r="AY378" s="229" t="s">
        <v>159</v>
      </c>
    </row>
    <row r="379" spans="2:65" s="1" customFormat="1" ht="44.25" customHeight="1">
      <c r="B379" s="41"/>
      <c r="C379" s="193" t="s">
        <v>518</v>
      </c>
      <c r="D379" s="193" t="s">
        <v>161</v>
      </c>
      <c r="E379" s="194" t="s">
        <v>519</v>
      </c>
      <c r="F379" s="195" t="s">
        <v>520</v>
      </c>
      <c r="G379" s="196" t="s">
        <v>164</v>
      </c>
      <c r="H379" s="197">
        <v>3141.08</v>
      </c>
      <c r="I379" s="198"/>
      <c r="J379" s="199">
        <f>ROUND(I379*H379,2)</f>
        <v>0</v>
      </c>
      <c r="K379" s="195" t="s">
        <v>165</v>
      </c>
      <c r="L379" s="61"/>
      <c r="M379" s="200" t="s">
        <v>21</v>
      </c>
      <c r="N379" s="201" t="s">
        <v>47</v>
      </c>
      <c r="O379" s="42"/>
      <c r="P379" s="202">
        <f>O379*H379</f>
        <v>0</v>
      </c>
      <c r="Q379" s="202">
        <v>0.1837</v>
      </c>
      <c r="R379" s="202">
        <f>Q379*H379</f>
        <v>577.016396</v>
      </c>
      <c r="S379" s="202">
        <v>0</v>
      </c>
      <c r="T379" s="203">
        <f>S379*H379</f>
        <v>0</v>
      </c>
      <c r="AR379" s="24" t="s">
        <v>166</v>
      </c>
      <c r="AT379" s="24" t="s">
        <v>161</v>
      </c>
      <c r="AU379" s="24" t="s">
        <v>87</v>
      </c>
      <c r="AY379" s="24" t="s">
        <v>159</v>
      </c>
      <c r="BE379" s="204">
        <f>IF(N379="základní",J379,0)</f>
        <v>0</v>
      </c>
      <c r="BF379" s="204">
        <f>IF(N379="snížená",J379,0)</f>
        <v>0</v>
      </c>
      <c r="BG379" s="204">
        <f>IF(N379="zákl. přenesená",J379,0)</f>
        <v>0</v>
      </c>
      <c r="BH379" s="204">
        <f>IF(N379="sníž. přenesená",J379,0)</f>
        <v>0</v>
      </c>
      <c r="BI379" s="204">
        <f>IF(N379="nulová",J379,0)</f>
        <v>0</v>
      </c>
      <c r="BJ379" s="24" t="s">
        <v>84</v>
      </c>
      <c r="BK379" s="204">
        <f>ROUND(I379*H379,2)</f>
        <v>0</v>
      </c>
      <c r="BL379" s="24" t="s">
        <v>166</v>
      </c>
      <c r="BM379" s="24" t="s">
        <v>521</v>
      </c>
    </row>
    <row r="380" spans="2:47" s="1" customFormat="1" ht="148.5">
      <c r="B380" s="41"/>
      <c r="C380" s="63"/>
      <c r="D380" s="205" t="s">
        <v>168</v>
      </c>
      <c r="E380" s="63"/>
      <c r="F380" s="206" t="s">
        <v>522</v>
      </c>
      <c r="G380" s="63"/>
      <c r="H380" s="63"/>
      <c r="I380" s="163"/>
      <c r="J380" s="63"/>
      <c r="K380" s="63"/>
      <c r="L380" s="61"/>
      <c r="M380" s="207"/>
      <c r="N380" s="42"/>
      <c r="O380" s="42"/>
      <c r="P380" s="42"/>
      <c r="Q380" s="42"/>
      <c r="R380" s="42"/>
      <c r="S380" s="42"/>
      <c r="T380" s="78"/>
      <c r="AT380" s="24" t="s">
        <v>168</v>
      </c>
      <c r="AU380" s="24" t="s">
        <v>87</v>
      </c>
    </row>
    <row r="381" spans="2:51" s="11" customFormat="1" ht="27">
      <c r="B381" s="208"/>
      <c r="C381" s="209"/>
      <c r="D381" s="205" t="s">
        <v>170</v>
      </c>
      <c r="E381" s="210" t="s">
        <v>21</v>
      </c>
      <c r="F381" s="211" t="s">
        <v>523</v>
      </c>
      <c r="G381" s="209"/>
      <c r="H381" s="212" t="s">
        <v>21</v>
      </c>
      <c r="I381" s="213"/>
      <c r="J381" s="209"/>
      <c r="K381" s="209"/>
      <c r="L381" s="214"/>
      <c r="M381" s="215"/>
      <c r="N381" s="216"/>
      <c r="O381" s="216"/>
      <c r="P381" s="216"/>
      <c r="Q381" s="216"/>
      <c r="R381" s="216"/>
      <c r="S381" s="216"/>
      <c r="T381" s="217"/>
      <c r="AT381" s="218" t="s">
        <v>170</v>
      </c>
      <c r="AU381" s="218" t="s">
        <v>87</v>
      </c>
      <c r="AV381" s="11" t="s">
        <v>84</v>
      </c>
      <c r="AW381" s="11" t="s">
        <v>39</v>
      </c>
      <c r="AX381" s="11" t="s">
        <v>76</v>
      </c>
      <c r="AY381" s="218" t="s">
        <v>159</v>
      </c>
    </row>
    <row r="382" spans="2:51" s="11" customFormat="1" ht="13.5">
      <c r="B382" s="208"/>
      <c r="C382" s="209"/>
      <c r="D382" s="205" t="s">
        <v>170</v>
      </c>
      <c r="E382" s="210" t="s">
        <v>21</v>
      </c>
      <c r="F382" s="211" t="s">
        <v>498</v>
      </c>
      <c r="G382" s="209"/>
      <c r="H382" s="212" t="s">
        <v>21</v>
      </c>
      <c r="I382" s="213"/>
      <c r="J382" s="209"/>
      <c r="K382" s="209"/>
      <c r="L382" s="214"/>
      <c r="M382" s="215"/>
      <c r="N382" s="216"/>
      <c r="O382" s="216"/>
      <c r="P382" s="216"/>
      <c r="Q382" s="216"/>
      <c r="R382" s="216"/>
      <c r="S382" s="216"/>
      <c r="T382" s="217"/>
      <c r="AT382" s="218" t="s">
        <v>170</v>
      </c>
      <c r="AU382" s="218" t="s">
        <v>87</v>
      </c>
      <c r="AV382" s="11" t="s">
        <v>84</v>
      </c>
      <c r="AW382" s="11" t="s">
        <v>39</v>
      </c>
      <c r="AX382" s="11" t="s">
        <v>76</v>
      </c>
      <c r="AY382" s="218" t="s">
        <v>159</v>
      </c>
    </row>
    <row r="383" spans="2:51" s="12" customFormat="1" ht="27">
      <c r="B383" s="219"/>
      <c r="C383" s="220"/>
      <c r="D383" s="205" t="s">
        <v>170</v>
      </c>
      <c r="E383" s="221" t="s">
        <v>21</v>
      </c>
      <c r="F383" s="222" t="s">
        <v>524</v>
      </c>
      <c r="G383" s="220"/>
      <c r="H383" s="223">
        <v>1475.5</v>
      </c>
      <c r="I383" s="224"/>
      <c r="J383" s="220"/>
      <c r="K383" s="220"/>
      <c r="L383" s="225"/>
      <c r="M383" s="226"/>
      <c r="N383" s="227"/>
      <c r="O383" s="227"/>
      <c r="P383" s="227"/>
      <c r="Q383" s="227"/>
      <c r="R383" s="227"/>
      <c r="S383" s="227"/>
      <c r="T383" s="228"/>
      <c r="AT383" s="229" t="s">
        <v>170</v>
      </c>
      <c r="AU383" s="229" t="s">
        <v>87</v>
      </c>
      <c r="AV383" s="12" t="s">
        <v>87</v>
      </c>
      <c r="AW383" s="12" t="s">
        <v>39</v>
      </c>
      <c r="AX383" s="12" t="s">
        <v>76</v>
      </c>
      <c r="AY383" s="229" t="s">
        <v>159</v>
      </c>
    </row>
    <row r="384" spans="2:51" s="12" customFormat="1" ht="13.5">
      <c r="B384" s="219"/>
      <c r="C384" s="220"/>
      <c r="D384" s="205" t="s">
        <v>170</v>
      </c>
      <c r="E384" s="221" t="s">
        <v>21</v>
      </c>
      <c r="F384" s="222" t="s">
        <v>525</v>
      </c>
      <c r="G384" s="220"/>
      <c r="H384" s="223">
        <v>1053</v>
      </c>
      <c r="I384" s="224"/>
      <c r="J384" s="220"/>
      <c r="K384" s="220"/>
      <c r="L384" s="225"/>
      <c r="M384" s="226"/>
      <c r="N384" s="227"/>
      <c r="O384" s="227"/>
      <c r="P384" s="227"/>
      <c r="Q384" s="227"/>
      <c r="R384" s="227"/>
      <c r="S384" s="227"/>
      <c r="T384" s="228"/>
      <c r="AT384" s="229" t="s">
        <v>170</v>
      </c>
      <c r="AU384" s="229" t="s">
        <v>87</v>
      </c>
      <c r="AV384" s="12" t="s">
        <v>87</v>
      </c>
      <c r="AW384" s="12" t="s">
        <v>39</v>
      </c>
      <c r="AX384" s="12" t="s">
        <v>76</v>
      </c>
      <c r="AY384" s="229" t="s">
        <v>159</v>
      </c>
    </row>
    <row r="385" spans="2:51" s="12" customFormat="1" ht="27">
      <c r="B385" s="219"/>
      <c r="C385" s="220"/>
      <c r="D385" s="205" t="s">
        <v>170</v>
      </c>
      <c r="E385" s="221" t="s">
        <v>21</v>
      </c>
      <c r="F385" s="222" t="s">
        <v>526</v>
      </c>
      <c r="G385" s="220"/>
      <c r="H385" s="223">
        <v>597</v>
      </c>
      <c r="I385" s="224"/>
      <c r="J385" s="220"/>
      <c r="K385" s="220"/>
      <c r="L385" s="225"/>
      <c r="M385" s="226"/>
      <c r="N385" s="227"/>
      <c r="O385" s="227"/>
      <c r="P385" s="227"/>
      <c r="Q385" s="227"/>
      <c r="R385" s="227"/>
      <c r="S385" s="227"/>
      <c r="T385" s="228"/>
      <c r="AT385" s="229" t="s">
        <v>170</v>
      </c>
      <c r="AU385" s="229" t="s">
        <v>87</v>
      </c>
      <c r="AV385" s="12" t="s">
        <v>87</v>
      </c>
      <c r="AW385" s="12" t="s">
        <v>39</v>
      </c>
      <c r="AX385" s="12" t="s">
        <v>76</v>
      </c>
      <c r="AY385" s="229" t="s">
        <v>159</v>
      </c>
    </row>
    <row r="386" spans="2:51" s="12" customFormat="1" ht="13.5">
      <c r="B386" s="219"/>
      <c r="C386" s="220"/>
      <c r="D386" s="205" t="s">
        <v>170</v>
      </c>
      <c r="E386" s="221" t="s">
        <v>21</v>
      </c>
      <c r="F386" s="222" t="s">
        <v>527</v>
      </c>
      <c r="G386" s="220"/>
      <c r="H386" s="223">
        <v>10.08</v>
      </c>
      <c r="I386" s="224"/>
      <c r="J386" s="220"/>
      <c r="K386" s="220"/>
      <c r="L386" s="225"/>
      <c r="M386" s="226"/>
      <c r="N386" s="227"/>
      <c r="O386" s="227"/>
      <c r="P386" s="227"/>
      <c r="Q386" s="227"/>
      <c r="R386" s="227"/>
      <c r="S386" s="227"/>
      <c r="T386" s="228"/>
      <c r="AT386" s="229" t="s">
        <v>170</v>
      </c>
      <c r="AU386" s="229" t="s">
        <v>87</v>
      </c>
      <c r="AV386" s="12" t="s">
        <v>87</v>
      </c>
      <c r="AW386" s="12" t="s">
        <v>39</v>
      </c>
      <c r="AX386" s="12" t="s">
        <v>76</v>
      </c>
      <c r="AY386" s="229" t="s">
        <v>159</v>
      </c>
    </row>
    <row r="387" spans="2:51" s="12" customFormat="1" ht="13.5">
      <c r="B387" s="219"/>
      <c r="C387" s="220"/>
      <c r="D387" s="205" t="s">
        <v>170</v>
      </c>
      <c r="E387" s="221" t="s">
        <v>21</v>
      </c>
      <c r="F387" s="222" t="s">
        <v>528</v>
      </c>
      <c r="G387" s="220"/>
      <c r="H387" s="223">
        <v>5.5</v>
      </c>
      <c r="I387" s="224"/>
      <c r="J387" s="220"/>
      <c r="K387" s="220"/>
      <c r="L387" s="225"/>
      <c r="M387" s="226"/>
      <c r="N387" s="227"/>
      <c r="O387" s="227"/>
      <c r="P387" s="227"/>
      <c r="Q387" s="227"/>
      <c r="R387" s="227"/>
      <c r="S387" s="227"/>
      <c r="T387" s="228"/>
      <c r="AT387" s="229" t="s">
        <v>170</v>
      </c>
      <c r="AU387" s="229" t="s">
        <v>87</v>
      </c>
      <c r="AV387" s="12" t="s">
        <v>87</v>
      </c>
      <c r="AW387" s="12" t="s">
        <v>39</v>
      </c>
      <c r="AX387" s="12" t="s">
        <v>76</v>
      </c>
      <c r="AY387" s="229" t="s">
        <v>159</v>
      </c>
    </row>
    <row r="388" spans="2:51" s="13" customFormat="1" ht="13.5">
      <c r="B388" s="230"/>
      <c r="C388" s="231"/>
      <c r="D388" s="232" t="s">
        <v>170</v>
      </c>
      <c r="E388" s="233" t="s">
        <v>21</v>
      </c>
      <c r="F388" s="234" t="s">
        <v>175</v>
      </c>
      <c r="G388" s="231"/>
      <c r="H388" s="235">
        <v>3141.08</v>
      </c>
      <c r="I388" s="236"/>
      <c r="J388" s="231"/>
      <c r="K388" s="231"/>
      <c r="L388" s="237"/>
      <c r="M388" s="238"/>
      <c r="N388" s="239"/>
      <c r="O388" s="239"/>
      <c r="P388" s="239"/>
      <c r="Q388" s="239"/>
      <c r="R388" s="239"/>
      <c r="S388" s="239"/>
      <c r="T388" s="240"/>
      <c r="AT388" s="241" t="s">
        <v>170</v>
      </c>
      <c r="AU388" s="241" t="s">
        <v>87</v>
      </c>
      <c r="AV388" s="13" t="s">
        <v>166</v>
      </c>
      <c r="AW388" s="13" t="s">
        <v>39</v>
      </c>
      <c r="AX388" s="13" t="s">
        <v>84</v>
      </c>
      <c r="AY388" s="241" t="s">
        <v>159</v>
      </c>
    </row>
    <row r="389" spans="2:65" s="1" customFormat="1" ht="22.5" customHeight="1">
      <c r="B389" s="41"/>
      <c r="C389" s="256" t="s">
        <v>529</v>
      </c>
      <c r="D389" s="256" t="s">
        <v>342</v>
      </c>
      <c r="E389" s="257" t="s">
        <v>530</v>
      </c>
      <c r="F389" s="258" t="s">
        <v>531</v>
      </c>
      <c r="G389" s="259" t="s">
        <v>345</v>
      </c>
      <c r="H389" s="260">
        <v>353</v>
      </c>
      <c r="I389" s="261"/>
      <c r="J389" s="262">
        <f>ROUND(I389*H389,2)</f>
        <v>0</v>
      </c>
      <c r="K389" s="258" t="s">
        <v>165</v>
      </c>
      <c r="L389" s="263"/>
      <c r="M389" s="264" t="s">
        <v>21</v>
      </c>
      <c r="N389" s="265" t="s">
        <v>47</v>
      </c>
      <c r="O389" s="42"/>
      <c r="P389" s="202">
        <f>O389*H389</f>
        <v>0</v>
      </c>
      <c r="Q389" s="202">
        <v>1</v>
      </c>
      <c r="R389" s="202">
        <f>Q389*H389</f>
        <v>353</v>
      </c>
      <c r="S389" s="202">
        <v>0</v>
      </c>
      <c r="T389" s="203">
        <f>S389*H389</f>
        <v>0</v>
      </c>
      <c r="AR389" s="24" t="s">
        <v>214</v>
      </c>
      <c r="AT389" s="24" t="s">
        <v>342</v>
      </c>
      <c r="AU389" s="24" t="s">
        <v>87</v>
      </c>
      <c r="AY389" s="24" t="s">
        <v>159</v>
      </c>
      <c r="BE389" s="204">
        <f>IF(N389="základní",J389,0)</f>
        <v>0</v>
      </c>
      <c r="BF389" s="204">
        <f>IF(N389="snížená",J389,0)</f>
        <v>0</v>
      </c>
      <c r="BG389" s="204">
        <f>IF(N389="zákl. přenesená",J389,0)</f>
        <v>0</v>
      </c>
      <c r="BH389" s="204">
        <f>IF(N389="sníž. přenesená",J389,0)</f>
        <v>0</v>
      </c>
      <c r="BI389" s="204">
        <f>IF(N389="nulová",J389,0)</f>
        <v>0</v>
      </c>
      <c r="BJ389" s="24" t="s">
        <v>84</v>
      </c>
      <c r="BK389" s="204">
        <f>ROUND(I389*H389,2)</f>
        <v>0</v>
      </c>
      <c r="BL389" s="24" t="s">
        <v>166</v>
      </c>
      <c r="BM389" s="24" t="s">
        <v>532</v>
      </c>
    </row>
    <row r="390" spans="2:51" s="11" customFormat="1" ht="13.5">
      <c r="B390" s="208"/>
      <c r="C390" s="209"/>
      <c r="D390" s="205" t="s">
        <v>170</v>
      </c>
      <c r="E390" s="210" t="s">
        <v>21</v>
      </c>
      <c r="F390" s="211" t="s">
        <v>533</v>
      </c>
      <c r="G390" s="209"/>
      <c r="H390" s="212" t="s">
        <v>21</v>
      </c>
      <c r="I390" s="213"/>
      <c r="J390" s="209"/>
      <c r="K390" s="209"/>
      <c r="L390" s="214"/>
      <c r="M390" s="215"/>
      <c r="N390" s="216"/>
      <c r="O390" s="216"/>
      <c r="P390" s="216"/>
      <c r="Q390" s="216"/>
      <c r="R390" s="216"/>
      <c r="S390" s="216"/>
      <c r="T390" s="217"/>
      <c r="AT390" s="218" t="s">
        <v>170</v>
      </c>
      <c r="AU390" s="218" t="s">
        <v>87</v>
      </c>
      <c r="AV390" s="11" t="s">
        <v>84</v>
      </c>
      <c r="AW390" s="11" t="s">
        <v>39</v>
      </c>
      <c r="AX390" s="11" t="s">
        <v>76</v>
      </c>
      <c r="AY390" s="218" t="s">
        <v>159</v>
      </c>
    </row>
    <row r="391" spans="2:51" s="12" customFormat="1" ht="13.5">
      <c r="B391" s="219"/>
      <c r="C391" s="220"/>
      <c r="D391" s="205" t="s">
        <v>170</v>
      </c>
      <c r="E391" s="221" t="s">
        <v>21</v>
      </c>
      <c r="F391" s="222" t="s">
        <v>534</v>
      </c>
      <c r="G391" s="220"/>
      <c r="H391" s="223">
        <v>351</v>
      </c>
      <c r="I391" s="224"/>
      <c r="J391" s="220"/>
      <c r="K391" s="220"/>
      <c r="L391" s="225"/>
      <c r="M391" s="226"/>
      <c r="N391" s="227"/>
      <c r="O391" s="227"/>
      <c r="P391" s="227"/>
      <c r="Q391" s="227"/>
      <c r="R391" s="227"/>
      <c r="S391" s="227"/>
      <c r="T391" s="228"/>
      <c r="AT391" s="229" t="s">
        <v>170</v>
      </c>
      <c r="AU391" s="229" t="s">
        <v>87</v>
      </c>
      <c r="AV391" s="12" t="s">
        <v>87</v>
      </c>
      <c r="AW391" s="12" t="s">
        <v>39</v>
      </c>
      <c r="AX391" s="12" t="s">
        <v>76</v>
      </c>
      <c r="AY391" s="229" t="s">
        <v>159</v>
      </c>
    </row>
    <row r="392" spans="2:51" s="11" customFormat="1" ht="13.5">
      <c r="B392" s="208"/>
      <c r="C392" s="209"/>
      <c r="D392" s="205" t="s">
        <v>170</v>
      </c>
      <c r="E392" s="210" t="s">
        <v>21</v>
      </c>
      <c r="F392" s="211" t="s">
        <v>535</v>
      </c>
      <c r="G392" s="209"/>
      <c r="H392" s="212" t="s">
        <v>21</v>
      </c>
      <c r="I392" s="213"/>
      <c r="J392" s="209"/>
      <c r="K392" s="209"/>
      <c r="L392" s="214"/>
      <c r="M392" s="215"/>
      <c r="N392" s="216"/>
      <c r="O392" s="216"/>
      <c r="P392" s="216"/>
      <c r="Q392" s="216"/>
      <c r="R392" s="216"/>
      <c r="S392" s="216"/>
      <c r="T392" s="217"/>
      <c r="AT392" s="218" t="s">
        <v>170</v>
      </c>
      <c r="AU392" s="218" t="s">
        <v>87</v>
      </c>
      <c r="AV392" s="11" t="s">
        <v>84</v>
      </c>
      <c r="AW392" s="11" t="s">
        <v>39</v>
      </c>
      <c r="AX392" s="11" t="s">
        <v>76</v>
      </c>
      <c r="AY392" s="218" t="s">
        <v>159</v>
      </c>
    </row>
    <row r="393" spans="2:51" s="12" customFormat="1" ht="13.5">
      <c r="B393" s="219"/>
      <c r="C393" s="220"/>
      <c r="D393" s="205" t="s">
        <v>170</v>
      </c>
      <c r="E393" s="221" t="s">
        <v>21</v>
      </c>
      <c r="F393" s="222" t="s">
        <v>536</v>
      </c>
      <c r="G393" s="220"/>
      <c r="H393" s="223">
        <v>2</v>
      </c>
      <c r="I393" s="224"/>
      <c r="J393" s="220"/>
      <c r="K393" s="220"/>
      <c r="L393" s="225"/>
      <c r="M393" s="226"/>
      <c r="N393" s="227"/>
      <c r="O393" s="227"/>
      <c r="P393" s="227"/>
      <c r="Q393" s="227"/>
      <c r="R393" s="227"/>
      <c r="S393" s="227"/>
      <c r="T393" s="228"/>
      <c r="AT393" s="229" t="s">
        <v>170</v>
      </c>
      <c r="AU393" s="229" t="s">
        <v>87</v>
      </c>
      <c r="AV393" s="12" t="s">
        <v>87</v>
      </c>
      <c r="AW393" s="12" t="s">
        <v>39</v>
      </c>
      <c r="AX393" s="12" t="s">
        <v>76</v>
      </c>
      <c r="AY393" s="229" t="s">
        <v>159</v>
      </c>
    </row>
    <row r="394" spans="2:51" s="13" customFormat="1" ht="13.5">
      <c r="B394" s="230"/>
      <c r="C394" s="231"/>
      <c r="D394" s="232" t="s">
        <v>170</v>
      </c>
      <c r="E394" s="233" t="s">
        <v>21</v>
      </c>
      <c r="F394" s="234" t="s">
        <v>175</v>
      </c>
      <c r="G394" s="231"/>
      <c r="H394" s="235">
        <v>353</v>
      </c>
      <c r="I394" s="236"/>
      <c r="J394" s="231"/>
      <c r="K394" s="231"/>
      <c r="L394" s="237"/>
      <c r="M394" s="238"/>
      <c r="N394" s="239"/>
      <c r="O394" s="239"/>
      <c r="P394" s="239"/>
      <c r="Q394" s="239"/>
      <c r="R394" s="239"/>
      <c r="S394" s="239"/>
      <c r="T394" s="240"/>
      <c r="AT394" s="241" t="s">
        <v>170</v>
      </c>
      <c r="AU394" s="241" t="s">
        <v>87</v>
      </c>
      <c r="AV394" s="13" t="s">
        <v>166</v>
      </c>
      <c r="AW394" s="13" t="s">
        <v>39</v>
      </c>
      <c r="AX394" s="13" t="s">
        <v>84</v>
      </c>
      <c r="AY394" s="241" t="s">
        <v>159</v>
      </c>
    </row>
    <row r="395" spans="2:65" s="1" customFormat="1" ht="22.5" customHeight="1">
      <c r="B395" s="41"/>
      <c r="C395" s="256" t="s">
        <v>537</v>
      </c>
      <c r="D395" s="256" t="s">
        <v>342</v>
      </c>
      <c r="E395" s="257" t="s">
        <v>538</v>
      </c>
      <c r="F395" s="258" t="s">
        <v>539</v>
      </c>
      <c r="G395" s="259" t="s">
        <v>164</v>
      </c>
      <c r="H395" s="260">
        <v>15.58</v>
      </c>
      <c r="I395" s="261"/>
      <c r="J395" s="262">
        <f>ROUND(I395*H395,2)</f>
        <v>0</v>
      </c>
      <c r="K395" s="258" t="s">
        <v>21</v>
      </c>
      <c r="L395" s="263"/>
      <c r="M395" s="264" t="s">
        <v>21</v>
      </c>
      <c r="N395" s="265" t="s">
        <v>47</v>
      </c>
      <c r="O395" s="42"/>
      <c r="P395" s="202">
        <f>O395*H395</f>
        <v>0</v>
      </c>
      <c r="Q395" s="202">
        <v>0.111</v>
      </c>
      <c r="R395" s="202">
        <f>Q395*H395</f>
        <v>1.7293800000000001</v>
      </c>
      <c r="S395" s="202">
        <v>0</v>
      </c>
      <c r="T395" s="203">
        <f>S395*H395</f>
        <v>0</v>
      </c>
      <c r="AR395" s="24" t="s">
        <v>214</v>
      </c>
      <c r="AT395" s="24" t="s">
        <v>342</v>
      </c>
      <c r="AU395" s="24" t="s">
        <v>87</v>
      </c>
      <c r="AY395" s="24" t="s">
        <v>159</v>
      </c>
      <c r="BE395" s="204">
        <f>IF(N395="základní",J395,0)</f>
        <v>0</v>
      </c>
      <c r="BF395" s="204">
        <f>IF(N395="snížená",J395,0)</f>
        <v>0</v>
      </c>
      <c r="BG395" s="204">
        <f>IF(N395="zákl. přenesená",J395,0)</f>
        <v>0</v>
      </c>
      <c r="BH395" s="204">
        <f>IF(N395="sníž. přenesená",J395,0)</f>
        <v>0</v>
      </c>
      <c r="BI395" s="204">
        <f>IF(N395="nulová",J395,0)</f>
        <v>0</v>
      </c>
      <c r="BJ395" s="24" t="s">
        <v>84</v>
      </c>
      <c r="BK395" s="204">
        <f>ROUND(I395*H395,2)</f>
        <v>0</v>
      </c>
      <c r="BL395" s="24" t="s">
        <v>166</v>
      </c>
      <c r="BM395" s="24" t="s">
        <v>540</v>
      </c>
    </row>
    <row r="396" spans="2:51" s="12" customFormat="1" ht="13.5">
      <c r="B396" s="219"/>
      <c r="C396" s="220"/>
      <c r="D396" s="232" t="s">
        <v>170</v>
      </c>
      <c r="E396" s="242" t="s">
        <v>21</v>
      </c>
      <c r="F396" s="243" t="s">
        <v>541</v>
      </c>
      <c r="G396" s="220"/>
      <c r="H396" s="244">
        <v>15.58</v>
      </c>
      <c r="I396" s="224"/>
      <c r="J396" s="220"/>
      <c r="K396" s="220"/>
      <c r="L396" s="225"/>
      <c r="M396" s="226"/>
      <c r="N396" s="227"/>
      <c r="O396" s="227"/>
      <c r="P396" s="227"/>
      <c r="Q396" s="227"/>
      <c r="R396" s="227"/>
      <c r="S396" s="227"/>
      <c r="T396" s="228"/>
      <c r="AT396" s="229" t="s">
        <v>170</v>
      </c>
      <c r="AU396" s="229" t="s">
        <v>87</v>
      </c>
      <c r="AV396" s="12" t="s">
        <v>87</v>
      </c>
      <c r="AW396" s="12" t="s">
        <v>39</v>
      </c>
      <c r="AX396" s="12" t="s">
        <v>84</v>
      </c>
      <c r="AY396" s="229" t="s">
        <v>159</v>
      </c>
    </row>
    <row r="397" spans="2:65" s="1" customFormat="1" ht="44.25" customHeight="1">
      <c r="B397" s="41"/>
      <c r="C397" s="193" t="s">
        <v>542</v>
      </c>
      <c r="D397" s="193" t="s">
        <v>161</v>
      </c>
      <c r="E397" s="194" t="s">
        <v>543</v>
      </c>
      <c r="F397" s="195" t="s">
        <v>544</v>
      </c>
      <c r="G397" s="196" t="s">
        <v>164</v>
      </c>
      <c r="H397" s="197">
        <v>126</v>
      </c>
      <c r="I397" s="198"/>
      <c r="J397" s="199">
        <f>ROUND(I397*H397,2)</f>
        <v>0</v>
      </c>
      <c r="K397" s="195" t="s">
        <v>165</v>
      </c>
      <c r="L397" s="61"/>
      <c r="M397" s="200" t="s">
        <v>21</v>
      </c>
      <c r="N397" s="201" t="s">
        <v>47</v>
      </c>
      <c r="O397" s="42"/>
      <c r="P397" s="202">
        <f>O397*H397</f>
        <v>0</v>
      </c>
      <c r="Q397" s="202">
        <v>0.19536</v>
      </c>
      <c r="R397" s="202">
        <f>Q397*H397</f>
        <v>24.61536</v>
      </c>
      <c r="S397" s="202">
        <v>0</v>
      </c>
      <c r="T397" s="203">
        <f>S397*H397</f>
        <v>0</v>
      </c>
      <c r="AR397" s="24" t="s">
        <v>166</v>
      </c>
      <c r="AT397" s="24" t="s">
        <v>161</v>
      </c>
      <c r="AU397" s="24" t="s">
        <v>87</v>
      </c>
      <c r="AY397" s="24" t="s">
        <v>159</v>
      </c>
      <c r="BE397" s="204">
        <f>IF(N397="základní",J397,0)</f>
        <v>0</v>
      </c>
      <c r="BF397" s="204">
        <f>IF(N397="snížená",J397,0)</f>
        <v>0</v>
      </c>
      <c r="BG397" s="204">
        <f>IF(N397="zákl. přenesená",J397,0)</f>
        <v>0</v>
      </c>
      <c r="BH397" s="204">
        <f>IF(N397="sníž. přenesená",J397,0)</f>
        <v>0</v>
      </c>
      <c r="BI397" s="204">
        <f>IF(N397="nulová",J397,0)</f>
        <v>0</v>
      </c>
      <c r="BJ397" s="24" t="s">
        <v>84</v>
      </c>
      <c r="BK397" s="204">
        <f>ROUND(I397*H397,2)</f>
        <v>0</v>
      </c>
      <c r="BL397" s="24" t="s">
        <v>166</v>
      </c>
      <c r="BM397" s="24" t="s">
        <v>545</v>
      </c>
    </row>
    <row r="398" spans="2:47" s="1" customFormat="1" ht="148.5">
      <c r="B398" s="41"/>
      <c r="C398" s="63"/>
      <c r="D398" s="205" t="s">
        <v>168</v>
      </c>
      <c r="E398" s="63"/>
      <c r="F398" s="206" t="s">
        <v>522</v>
      </c>
      <c r="G398" s="63"/>
      <c r="H398" s="63"/>
      <c r="I398" s="163"/>
      <c r="J398" s="63"/>
      <c r="K398" s="63"/>
      <c r="L398" s="61"/>
      <c r="M398" s="207"/>
      <c r="N398" s="42"/>
      <c r="O398" s="42"/>
      <c r="P398" s="42"/>
      <c r="Q398" s="42"/>
      <c r="R398" s="42"/>
      <c r="S398" s="42"/>
      <c r="T398" s="78"/>
      <c r="AT398" s="24" t="s">
        <v>168</v>
      </c>
      <c r="AU398" s="24" t="s">
        <v>87</v>
      </c>
    </row>
    <row r="399" spans="2:51" s="11" customFormat="1" ht="27">
      <c r="B399" s="208"/>
      <c r="C399" s="209"/>
      <c r="D399" s="205" t="s">
        <v>170</v>
      </c>
      <c r="E399" s="210" t="s">
        <v>21</v>
      </c>
      <c r="F399" s="211" t="s">
        <v>546</v>
      </c>
      <c r="G399" s="209"/>
      <c r="H399" s="212" t="s">
        <v>21</v>
      </c>
      <c r="I399" s="213"/>
      <c r="J399" s="209"/>
      <c r="K399" s="209"/>
      <c r="L399" s="214"/>
      <c r="M399" s="215"/>
      <c r="N399" s="216"/>
      <c r="O399" s="216"/>
      <c r="P399" s="216"/>
      <c r="Q399" s="216"/>
      <c r="R399" s="216"/>
      <c r="S399" s="216"/>
      <c r="T399" s="217"/>
      <c r="AT399" s="218" t="s">
        <v>170</v>
      </c>
      <c r="AU399" s="218" t="s">
        <v>87</v>
      </c>
      <c r="AV399" s="11" t="s">
        <v>84</v>
      </c>
      <c r="AW399" s="11" t="s">
        <v>39</v>
      </c>
      <c r="AX399" s="11" t="s">
        <v>76</v>
      </c>
      <c r="AY399" s="218" t="s">
        <v>159</v>
      </c>
    </row>
    <row r="400" spans="2:51" s="11" customFormat="1" ht="13.5">
      <c r="B400" s="208"/>
      <c r="C400" s="209"/>
      <c r="D400" s="205" t="s">
        <v>170</v>
      </c>
      <c r="E400" s="210" t="s">
        <v>21</v>
      </c>
      <c r="F400" s="211" t="s">
        <v>547</v>
      </c>
      <c r="G400" s="209"/>
      <c r="H400" s="212" t="s">
        <v>21</v>
      </c>
      <c r="I400" s="213"/>
      <c r="J400" s="209"/>
      <c r="K400" s="209"/>
      <c r="L400" s="214"/>
      <c r="M400" s="215"/>
      <c r="N400" s="216"/>
      <c r="O400" s="216"/>
      <c r="P400" s="216"/>
      <c r="Q400" s="216"/>
      <c r="R400" s="216"/>
      <c r="S400" s="216"/>
      <c r="T400" s="217"/>
      <c r="AT400" s="218" t="s">
        <v>170</v>
      </c>
      <c r="AU400" s="218" t="s">
        <v>87</v>
      </c>
      <c r="AV400" s="11" t="s">
        <v>84</v>
      </c>
      <c r="AW400" s="11" t="s">
        <v>39</v>
      </c>
      <c r="AX400" s="11" t="s">
        <v>76</v>
      </c>
      <c r="AY400" s="218" t="s">
        <v>159</v>
      </c>
    </row>
    <row r="401" spans="2:51" s="12" customFormat="1" ht="13.5">
      <c r="B401" s="219"/>
      <c r="C401" s="220"/>
      <c r="D401" s="232" t="s">
        <v>170</v>
      </c>
      <c r="E401" s="242" t="s">
        <v>21</v>
      </c>
      <c r="F401" s="243" t="s">
        <v>548</v>
      </c>
      <c r="G401" s="220"/>
      <c r="H401" s="244">
        <v>126</v>
      </c>
      <c r="I401" s="224"/>
      <c r="J401" s="220"/>
      <c r="K401" s="220"/>
      <c r="L401" s="225"/>
      <c r="M401" s="226"/>
      <c r="N401" s="227"/>
      <c r="O401" s="227"/>
      <c r="P401" s="227"/>
      <c r="Q401" s="227"/>
      <c r="R401" s="227"/>
      <c r="S401" s="227"/>
      <c r="T401" s="228"/>
      <c r="AT401" s="229" t="s">
        <v>170</v>
      </c>
      <c r="AU401" s="229" t="s">
        <v>87</v>
      </c>
      <c r="AV401" s="12" t="s">
        <v>87</v>
      </c>
      <c r="AW401" s="12" t="s">
        <v>39</v>
      </c>
      <c r="AX401" s="12" t="s">
        <v>84</v>
      </c>
      <c r="AY401" s="229" t="s">
        <v>159</v>
      </c>
    </row>
    <row r="402" spans="2:65" s="1" customFormat="1" ht="22.5" customHeight="1">
      <c r="B402" s="41"/>
      <c r="C402" s="256" t="s">
        <v>549</v>
      </c>
      <c r="D402" s="256" t="s">
        <v>342</v>
      </c>
      <c r="E402" s="257" t="s">
        <v>530</v>
      </c>
      <c r="F402" s="258" t="s">
        <v>531</v>
      </c>
      <c r="G402" s="259" t="s">
        <v>345</v>
      </c>
      <c r="H402" s="260">
        <v>42</v>
      </c>
      <c r="I402" s="261"/>
      <c r="J402" s="262">
        <f>ROUND(I402*H402,2)</f>
        <v>0</v>
      </c>
      <c r="K402" s="258" t="s">
        <v>165</v>
      </c>
      <c r="L402" s="263"/>
      <c r="M402" s="264" t="s">
        <v>21</v>
      </c>
      <c r="N402" s="265" t="s">
        <v>47</v>
      </c>
      <c r="O402" s="42"/>
      <c r="P402" s="202">
        <f>O402*H402</f>
        <v>0</v>
      </c>
      <c r="Q402" s="202">
        <v>1</v>
      </c>
      <c r="R402" s="202">
        <f>Q402*H402</f>
        <v>42</v>
      </c>
      <c r="S402" s="202">
        <v>0</v>
      </c>
      <c r="T402" s="203">
        <f>S402*H402</f>
        <v>0</v>
      </c>
      <c r="AR402" s="24" t="s">
        <v>214</v>
      </c>
      <c r="AT402" s="24" t="s">
        <v>342</v>
      </c>
      <c r="AU402" s="24" t="s">
        <v>87</v>
      </c>
      <c r="AY402" s="24" t="s">
        <v>159</v>
      </c>
      <c r="BE402" s="204">
        <f>IF(N402="základní",J402,0)</f>
        <v>0</v>
      </c>
      <c r="BF402" s="204">
        <f>IF(N402="snížená",J402,0)</f>
        <v>0</v>
      </c>
      <c r="BG402" s="204">
        <f>IF(N402="zákl. přenesená",J402,0)</f>
        <v>0</v>
      </c>
      <c r="BH402" s="204">
        <f>IF(N402="sníž. přenesená",J402,0)</f>
        <v>0</v>
      </c>
      <c r="BI402" s="204">
        <f>IF(N402="nulová",J402,0)</f>
        <v>0</v>
      </c>
      <c r="BJ402" s="24" t="s">
        <v>84</v>
      </c>
      <c r="BK402" s="204">
        <f>ROUND(I402*H402,2)</f>
        <v>0</v>
      </c>
      <c r="BL402" s="24" t="s">
        <v>166</v>
      </c>
      <c r="BM402" s="24" t="s">
        <v>550</v>
      </c>
    </row>
    <row r="403" spans="2:51" s="11" customFormat="1" ht="13.5">
      <c r="B403" s="208"/>
      <c r="C403" s="209"/>
      <c r="D403" s="205" t="s">
        <v>170</v>
      </c>
      <c r="E403" s="210" t="s">
        <v>21</v>
      </c>
      <c r="F403" s="211" t="s">
        <v>533</v>
      </c>
      <c r="G403" s="209"/>
      <c r="H403" s="212" t="s">
        <v>21</v>
      </c>
      <c r="I403" s="213"/>
      <c r="J403" s="209"/>
      <c r="K403" s="209"/>
      <c r="L403" s="214"/>
      <c r="M403" s="215"/>
      <c r="N403" s="216"/>
      <c r="O403" s="216"/>
      <c r="P403" s="216"/>
      <c r="Q403" s="216"/>
      <c r="R403" s="216"/>
      <c r="S403" s="216"/>
      <c r="T403" s="217"/>
      <c r="AT403" s="218" t="s">
        <v>170</v>
      </c>
      <c r="AU403" s="218" t="s">
        <v>87</v>
      </c>
      <c r="AV403" s="11" t="s">
        <v>84</v>
      </c>
      <c r="AW403" s="11" t="s">
        <v>39</v>
      </c>
      <c r="AX403" s="11" t="s">
        <v>76</v>
      </c>
      <c r="AY403" s="218" t="s">
        <v>159</v>
      </c>
    </row>
    <row r="404" spans="2:51" s="12" customFormat="1" ht="13.5">
      <c r="B404" s="219"/>
      <c r="C404" s="220"/>
      <c r="D404" s="205" t="s">
        <v>170</v>
      </c>
      <c r="E404" s="221" t="s">
        <v>21</v>
      </c>
      <c r="F404" s="222" t="s">
        <v>551</v>
      </c>
      <c r="G404" s="220"/>
      <c r="H404" s="223">
        <v>42</v>
      </c>
      <c r="I404" s="224"/>
      <c r="J404" s="220"/>
      <c r="K404" s="220"/>
      <c r="L404" s="225"/>
      <c r="M404" s="226"/>
      <c r="N404" s="227"/>
      <c r="O404" s="227"/>
      <c r="P404" s="227"/>
      <c r="Q404" s="227"/>
      <c r="R404" s="227"/>
      <c r="S404" s="227"/>
      <c r="T404" s="228"/>
      <c r="AT404" s="229" t="s">
        <v>170</v>
      </c>
      <c r="AU404" s="229" t="s">
        <v>87</v>
      </c>
      <c r="AV404" s="12" t="s">
        <v>87</v>
      </c>
      <c r="AW404" s="12" t="s">
        <v>39</v>
      </c>
      <c r="AX404" s="12" t="s">
        <v>84</v>
      </c>
      <c r="AY404" s="229" t="s">
        <v>159</v>
      </c>
    </row>
    <row r="405" spans="2:51" s="11" customFormat="1" ht="13.5">
      <c r="B405" s="208"/>
      <c r="C405" s="209"/>
      <c r="D405" s="232" t="s">
        <v>170</v>
      </c>
      <c r="E405" s="266" t="s">
        <v>21</v>
      </c>
      <c r="F405" s="267" t="s">
        <v>552</v>
      </c>
      <c r="G405" s="209"/>
      <c r="H405" s="268" t="s">
        <v>21</v>
      </c>
      <c r="I405" s="213"/>
      <c r="J405" s="209"/>
      <c r="K405" s="209"/>
      <c r="L405" s="214"/>
      <c r="M405" s="215"/>
      <c r="N405" s="216"/>
      <c r="O405" s="216"/>
      <c r="P405" s="216"/>
      <c r="Q405" s="216"/>
      <c r="R405" s="216"/>
      <c r="S405" s="216"/>
      <c r="T405" s="217"/>
      <c r="AT405" s="218" t="s">
        <v>170</v>
      </c>
      <c r="AU405" s="218" t="s">
        <v>87</v>
      </c>
      <c r="AV405" s="11" t="s">
        <v>84</v>
      </c>
      <c r="AW405" s="11" t="s">
        <v>39</v>
      </c>
      <c r="AX405" s="11" t="s">
        <v>76</v>
      </c>
      <c r="AY405" s="218" t="s">
        <v>159</v>
      </c>
    </row>
    <row r="406" spans="2:65" s="1" customFormat="1" ht="44.25" customHeight="1">
      <c r="B406" s="41"/>
      <c r="C406" s="193" t="s">
        <v>553</v>
      </c>
      <c r="D406" s="193" t="s">
        <v>161</v>
      </c>
      <c r="E406" s="194" t="s">
        <v>554</v>
      </c>
      <c r="F406" s="195" t="s">
        <v>555</v>
      </c>
      <c r="G406" s="196" t="s">
        <v>164</v>
      </c>
      <c r="H406" s="197">
        <v>1283</v>
      </c>
      <c r="I406" s="198"/>
      <c r="J406" s="199">
        <f>ROUND(I406*H406,2)</f>
        <v>0</v>
      </c>
      <c r="K406" s="195" t="s">
        <v>165</v>
      </c>
      <c r="L406" s="61"/>
      <c r="M406" s="200" t="s">
        <v>21</v>
      </c>
      <c r="N406" s="201" t="s">
        <v>47</v>
      </c>
      <c r="O406" s="42"/>
      <c r="P406" s="202">
        <f>O406*H406</f>
        <v>0</v>
      </c>
      <c r="Q406" s="202">
        <v>0.16703</v>
      </c>
      <c r="R406" s="202">
        <f>Q406*H406</f>
        <v>214.29949000000002</v>
      </c>
      <c r="S406" s="202">
        <v>0</v>
      </c>
      <c r="T406" s="203">
        <f>S406*H406</f>
        <v>0</v>
      </c>
      <c r="AR406" s="24" t="s">
        <v>166</v>
      </c>
      <c r="AT406" s="24" t="s">
        <v>161</v>
      </c>
      <c r="AU406" s="24" t="s">
        <v>87</v>
      </c>
      <c r="AY406" s="24" t="s">
        <v>159</v>
      </c>
      <c r="BE406" s="204">
        <f>IF(N406="základní",J406,0)</f>
        <v>0</v>
      </c>
      <c r="BF406" s="204">
        <f>IF(N406="snížená",J406,0)</f>
        <v>0</v>
      </c>
      <c r="BG406" s="204">
        <f>IF(N406="zákl. přenesená",J406,0)</f>
        <v>0</v>
      </c>
      <c r="BH406" s="204">
        <f>IF(N406="sníž. přenesená",J406,0)</f>
        <v>0</v>
      </c>
      <c r="BI406" s="204">
        <f>IF(N406="nulová",J406,0)</f>
        <v>0</v>
      </c>
      <c r="BJ406" s="24" t="s">
        <v>84</v>
      </c>
      <c r="BK406" s="204">
        <f>ROUND(I406*H406,2)</f>
        <v>0</v>
      </c>
      <c r="BL406" s="24" t="s">
        <v>166</v>
      </c>
      <c r="BM406" s="24" t="s">
        <v>556</v>
      </c>
    </row>
    <row r="407" spans="2:47" s="1" customFormat="1" ht="81">
      <c r="B407" s="41"/>
      <c r="C407" s="63"/>
      <c r="D407" s="205" t="s">
        <v>168</v>
      </c>
      <c r="E407" s="63"/>
      <c r="F407" s="206" t="s">
        <v>557</v>
      </c>
      <c r="G407" s="63"/>
      <c r="H407" s="63"/>
      <c r="I407" s="163"/>
      <c r="J407" s="63"/>
      <c r="K407" s="63"/>
      <c r="L407" s="61"/>
      <c r="M407" s="207"/>
      <c r="N407" s="42"/>
      <c r="O407" s="42"/>
      <c r="P407" s="42"/>
      <c r="Q407" s="42"/>
      <c r="R407" s="42"/>
      <c r="S407" s="42"/>
      <c r="T407" s="78"/>
      <c r="AT407" s="24" t="s">
        <v>168</v>
      </c>
      <c r="AU407" s="24" t="s">
        <v>87</v>
      </c>
    </row>
    <row r="408" spans="2:51" s="11" customFormat="1" ht="27">
      <c r="B408" s="208"/>
      <c r="C408" s="209"/>
      <c r="D408" s="205" t="s">
        <v>170</v>
      </c>
      <c r="E408" s="210" t="s">
        <v>21</v>
      </c>
      <c r="F408" s="211" t="s">
        <v>558</v>
      </c>
      <c r="G408" s="209"/>
      <c r="H408" s="212" t="s">
        <v>21</v>
      </c>
      <c r="I408" s="213"/>
      <c r="J408" s="209"/>
      <c r="K408" s="209"/>
      <c r="L408" s="214"/>
      <c r="M408" s="215"/>
      <c r="N408" s="216"/>
      <c r="O408" s="216"/>
      <c r="P408" s="216"/>
      <c r="Q408" s="216"/>
      <c r="R408" s="216"/>
      <c r="S408" s="216"/>
      <c r="T408" s="217"/>
      <c r="AT408" s="218" t="s">
        <v>170</v>
      </c>
      <c r="AU408" s="218" t="s">
        <v>87</v>
      </c>
      <c r="AV408" s="11" t="s">
        <v>84</v>
      </c>
      <c r="AW408" s="11" t="s">
        <v>39</v>
      </c>
      <c r="AX408" s="11" t="s">
        <v>76</v>
      </c>
      <c r="AY408" s="218" t="s">
        <v>159</v>
      </c>
    </row>
    <row r="409" spans="2:51" s="11" customFormat="1" ht="13.5">
      <c r="B409" s="208"/>
      <c r="C409" s="209"/>
      <c r="D409" s="205" t="s">
        <v>170</v>
      </c>
      <c r="E409" s="210" t="s">
        <v>21</v>
      </c>
      <c r="F409" s="211" t="s">
        <v>498</v>
      </c>
      <c r="G409" s="209"/>
      <c r="H409" s="212" t="s">
        <v>21</v>
      </c>
      <c r="I409" s="213"/>
      <c r="J409" s="209"/>
      <c r="K409" s="209"/>
      <c r="L409" s="214"/>
      <c r="M409" s="215"/>
      <c r="N409" s="216"/>
      <c r="O409" s="216"/>
      <c r="P409" s="216"/>
      <c r="Q409" s="216"/>
      <c r="R409" s="216"/>
      <c r="S409" s="216"/>
      <c r="T409" s="217"/>
      <c r="AT409" s="218" t="s">
        <v>170</v>
      </c>
      <c r="AU409" s="218" t="s">
        <v>87</v>
      </c>
      <c r="AV409" s="11" t="s">
        <v>84</v>
      </c>
      <c r="AW409" s="11" t="s">
        <v>39</v>
      </c>
      <c r="AX409" s="11" t="s">
        <v>76</v>
      </c>
      <c r="AY409" s="218" t="s">
        <v>159</v>
      </c>
    </row>
    <row r="410" spans="2:51" s="12" customFormat="1" ht="13.5">
      <c r="B410" s="219"/>
      <c r="C410" s="220"/>
      <c r="D410" s="232" t="s">
        <v>170</v>
      </c>
      <c r="E410" s="242" t="s">
        <v>21</v>
      </c>
      <c r="F410" s="243" t="s">
        <v>381</v>
      </c>
      <c r="G410" s="220"/>
      <c r="H410" s="244">
        <v>1283</v>
      </c>
      <c r="I410" s="224"/>
      <c r="J410" s="220"/>
      <c r="K410" s="220"/>
      <c r="L410" s="225"/>
      <c r="M410" s="226"/>
      <c r="N410" s="227"/>
      <c r="O410" s="227"/>
      <c r="P410" s="227"/>
      <c r="Q410" s="227"/>
      <c r="R410" s="227"/>
      <c r="S410" s="227"/>
      <c r="T410" s="228"/>
      <c r="AT410" s="229" t="s">
        <v>170</v>
      </c>
      <c r="AU410" s="229" t="s">
        <v>87</v>
      </c>
      <c r="AV410" s="12" t="s">
        <v>87</v>
      </c>
      <c r="AW410" s="12" t="s">
        <v>39</v>
      </c>
      <c r="AX410" s="12" t="s">
        <v>84</v>
      </c>
      <c r="AY410" s="229" t="s">
        <v>159</v>
      </c>
    </row>
    <row r="411" spans="2:65" s="1" customFormat="1" ht="22.5" customHeight="1">
      <c r="B411" s="41"/>
      <c r="C411" s="256" t="s">
        <v>559</v>
      </c>
      <c r="D411" s="256" t="s">
        <v>342</v>
      </c>
      <c r="E411" s="257" t="s">
        <v>560</v>
      </c>
      <c r="F411" s="258" t="s">
        <v>561</v>
      </c>
      <c r="G411" s="259" t="s">
        <v>345</v>
      </c>
      <c r="H411" s="260">
        <v>71.278</v>
      </c>
      <c r="I411" s="261"/>
      <c r="J411" s="262">
        <f>ROUND(I411*H411,2)</f>
        <v>0</v>
      </c>
      <c r="K411" s="258" t="s">
        <v>165</v>
      </c>
      <c r="L411" s="263"/>
      <c r="M411" s="264" t="s">
        <v>21</v>
      </c>
      <c r="N411" s="265" t="s">
        <v>47</v>
      </c>
      <c r="O411" s="42"/>
      <c r="P411" s="202">
        <f>O411*H411</f>
        <v>0</v>
      </c>
      <c r="Q411" s="202">
        <v>1</v>
      </c>
      <c r="R411" s="202">
        <f>Q411*H411</f>
        <v>71.278</v>
      </c>
      <c r="S411" s="202">
        <v>0</v>
      </c>
      <c r="T411" s="203">
        <f>S411*H411</f>
        <v>0</v>
      </c>
      <c r="AR411" s="24" t="s">
        <v>214</v>
      </c>
      <c r="AT411" s="24" t="s">
        <v>342</v>
      </c>
      <c r="AU411" s="24" t="s">
        <v>87</v>
      </c>
      <c r="AY411" s="24" t="s">
        <v>159</v>
      </c>
      <c r="BE411" s="204">
        <f>IF(N411="základní",J411,0)</f>
        <v>0</v>
      </c>
      <c r="BF411" s="204">
        <f>IF(N411="snížená",J411,0)</f>
        <v>0</v>
      </c>
      <c r="BG411" s="204">
        <f>IF(N411="zákl. přenesená",J411,0)</f>
        <v>0</v>
      </c>
      <c r="BH411" s="204">
        <f>IF(N411="sníž. přenesená",J411,0)</f>
        <v>0</v>
      </c>
      <c r="BI411" s="204">
        <f>IF(N411="nulová",J411,0)</f>
        <v>0</v>
      </c>
      <c r="BJ411" s="24" t="s">
        <v>84</v>
      </c>
      <c r="BK411" s="204">
        <f>ROUND(I411*H411,2)</f>
        <v>0</v>
      </c>
      <c r="BL411" s="24" t="s">
        <v>166</v>
      </c>
      <c r="BM411" s="24" t="s">
        <v>562</v>
      </c>
    </row>
    <row r="412" spans="2:51" s="11" customFormat="1" ht="13.5">
      <c r="B412" s="208"/>
      <c r="C412" s="209"/>
      <c r="D412" s="205" t="s">
        <v>170</v>
      </c>
      <c r="E412" s="210" t="s">
        <v>21</v>
      </c>
      <c r="F412" s="211" t="s">
        <v>563</v>
      </c>
      <c r="G412" s="209"/>
      <c r="H412" s="212" t="s">
        <v>21</v>
      </c>
      <c r="I412" s="213"/>
      <c r="J412" s="209"/>
      <c r="K412" s="209"/>
      <c r="L412" s="214"/>
      <c r="M412" s="215"/>
      <c r="N412" s="216"/>
      <c r="O412" s="216"/>
      <c r="P412" s="216"/>
      <c r="Q412" s="216"/>
      <c r="R412" s="216"/>
      <c r="S412" s="216"/>
      <c r="T412" s="217"/>
      <c r="AT412" s="218" t="s">
        <v>170</v>
      </c>
      <c r="AU412" s="218" t="s">
        <v>87</v>
      </c>
      <c r="AV412" s="11" t="s">
        <v>84</v>
      </c>
      <c r="AW412" s="11" t="s">
        <v>39</v>
      </c>
      <c r="AX412" s="11" t="s">
        <v>76</v>
      </c>
      <c r="AY412" s="218" t="s">
        <v>159</v>
      </c>
    </row>
    <row r="413" spans="2:51" s="12" customFormat="1" ht="13.5">
      <c r="B413" s="219"/>
      <c r="C413" s="220"/>
      <c r="D413" s="232" t="s">
        <v>170</v>
      </c>
      <c r="E413" s="242" t="s">
        <v>21</v>
      </c>
      <c r="F413" s="243" t="s">
        <v>564</v>
      </c>
      <c r="G413" s="220"/>
      <c r="H413" s="244">
        <v>71.278</v>
      </c>
      <c r="I413" s="224"/>
      <c r="J413" s="220"/>
      <c r="K413" s="220"/>
      <c r="L413" s="225"/>
      <c r="M413" s="226"/>
      <c r="N413" s="227"/>
      <c r="O413" s="227"/>
      <c r="P413" s="227"/>
      <c r="Q413" s="227"/>
      <c r="R413" s="227"/>
      <c r="S413" s="227"/>
      <c r="T413" s="228"/>
      <c r="AT413" s="229" t="s">
        <v>170</v>
      </c>
      <c r="AU413" s="229" t="s">
        <v>87</v>
      </c>
      <c r="AV413" s="12" t="s">
        <v>87</v>
      </c>
      <c r="AW413" s="12" t="s">
        <v>39</v>
      </c>
      <c r="AX413" s="12" t="s">
        <v>84</v>
      </c>
      <c r="AY413" s="229" t="s">
        <v>159</v>
      </c>
    </row>
    <row r="414" spans="2:65" s="1" customFormat="1" ht="22.5" customHeight="1">
      <c r="B414" s="41"/>
      <c r="C414" s="256" t="s">
        <v>565</v>
      </c>
      <c r="D414" s="256" t="s">
        <v>342</v>
      </c>
      <c r="E414" s="257" t="s">
        <v>566</v>
      </c>
      <c r="F414" s="258" t="s">
        <v>567</v>
      </c>
      <c r="G414" s="259" t="s">
        <v>345</v>
      </c>
      <c r="H414" s="260">
        <v>71.278</v>
      </c>
      <c r="I414" s="261"/>
      <c r="J414" s="262">
        <f>ROUND(I414*H414,2)</f>
        <v>0</v>
      </c>
      <c r="K414" s="258" t="s">
        <v>21</v>
      </c>
      <c r="L414" s="263"/>
      <c r="M414" s="264" t="s">
        <v>21</v>
      </c>
      <c r="N414" s="265" t="s">
        <v>47</v>
      </c>
      <c r="O414" s="42"/>
      <c r="P414" s="202">
        <f>O414*H414</f>
        <v>0</v>
      </c>
      <c r="Q414" s="202">
        <v>1</v>
      </c>
      <c r="R414" s="202">
        <f>Q414*H414</f>
        <v>71.278</v>
      </c>
      <c r="S414" s="202">
        <v>0</v>
      </c>
      <c r="T414" s="203">
        <f>S414*H414</f>
        <v>0</v>
      </c>
      <c r="AR414" s="24" t="s">
        <v>214</v>
      </c>
      <c r="AT414" s="24" t="s">
        <v>342</v>
      </c>
      <c r="AU414" s="24" t="s">
        <v>87</v>
      </c>
      <c r="AY414" s="24" t="s">
        <v>159</v>
      </c>
      <c r="BE414" s="204">
        <f>IF(N414="základní",J414,0)</f>
        <v>0</v>
      </c>
      <c r="BF414" s="204">
        <f>IF(N414="snížená",J414,0)</f>
        <v>0</v>
      </c>
      <c r="BG414" s="204">
        <f>IF(N414="zákl. přenesená",J414,0)</f>
        <v>0</v>
      </c>
      <c r="BH414" s="204">
        <f>IF(N414="sníž. přenesená",J414,0)</f>
        <v>0</v>
      </c>
      <c r="BI414" s="204">
        <f>IF(N414="nulová",J414,0)</f>
        <v>0</v>
      </c>
      <c r="BJ414" s="24" t="s">
        <v>84</v>
      </c>
      <c r="BK414" s="204">
        <f>ROUND(I414*H414,2)</f>
        <v>0</v>
      </c>
      <c r="BL414" s="24" t="s">
        <v>166</v>
      </c>
      <c r="BM414" s="24" t="s">
        <v>568</v>
      </c>
    </row>
    <row r="415" spans="2:51" s="11" customFormat="1" ht="13.5">
      <c r="B415" s="208"/>
      <c r="C415" s="209"/>
      <c r="D415" s="205" t="s">
        <v>170</v>
      </c>
      <c r="E415" s="210" t="s">
        <v>21</v>
      </c>
      <c r="F415" s="211" t="s">
        <v>563</v>
      </c>
      <c r="G415" s="209"/>
      <c r="H415" s="212" t="s">
        <v>21</v>
      </c>
      <c r="I415" s="213"/>
      <c r="J415" s="209"/>
      <c r="K415" s="209"/>
      <c r="L415" s="214"/>
      <c r="M415" s="215"/>
      <c r="N415" s="216"/>
      <c r="O415" s="216"/>
      <c r="P415" s="216"/>
      <c r="Q415" s="216"/>
      <c r="R415" s="216"/>
      <c r="S415" s="216"/>
      <c r="T415" s="217"/>
      <c r="AT415" s="218" t="s">
        <v>170</v>
      </c>
      <c r="AU415" s="218" t="s">
        <v>87</v>
      </c>
      <c r="AV415" s="11" t="s">
        <v>84</v>
      </c>
      <c r="AW415" s="11" t="s">
        <v>39</v>
      </c>
      <c r="AX415" s="11" t="s">
        <v>76</v>
      </c>
      <c r="AY415" s="218" t="s">
        <v>159</v>
      </c>
    </row>
    <row r="416" spans="2:51" s="12" customFormat="1" ht="13.5">
      <c r="B416" s="219"/>
      <c r="C416" s="220"/>
      <c r="D416" s="232" t="s">
        <v>170</v>
      </c>
      <c r="E416" s="242" t="s">
        <v>21</v>
      </c>
      <c r="F416" s="243" t="s">
        <v>564</v>
      </c>
      <c r="G416" s="220"/>
      <c r="H416" s="244">
        <v>71.278</v>
      </c>
      <c r="I416" s="224"/>
      <c r="J416" s="220"/>
      <c r="K416" s="220"/>
      <c r="L416" s="225"/>
      <c r="M416" s="226"/>
      <c r="N416" s="227"/>
      <c r="O416" s="227"/>
      <c r="P416" s="227"/>
      <c r="Q416" s="227"/>
      <c r="R416" s="227"/>
      <c r="S416" s="227"/>
      <c r="T416" s="228"/>
      <c r="AT416" s="229" t="s">
        <v>170</v>
      </c>
      <c r="AU416" s="229" t="s">
        <v>87</v>
      </c>
      <c r="AV416" s="12" t="s">
        <v>87</v>
      </c>
      <c r="AW416" s="12" t="s">
        <v>39</v>
      </c>
      <c r="AX416" s="12" t="s">
        <v>84</v>
      </c>
      <c r="AY416" s="229" t="s">
        <v>159</v>
      </c>
    </row>
    <row r="417" spans="2:65" s="1" customFormat="1" ht="44.25" customHeight="1">
      <c r="B417" s="41"/>
      <c r="C417" s="193" t="s">
        <v>569</v>
      </c>
      <c r="D417" s="193" t="s">
        <v>161</v>
      </c>
      <c r="E417" s="194" t="s">
        <v>570</v>
      </c>
      <c r="F417" s="195" t="s">
        <v>571</v>
      </c>
      <c r="G417" s="196" t="s">
        <v>164</v>
      </c>
      <c r="H417" s="197">
        <v>78.72</v>
      </c>
      <c r="I417" s="198"/>
      <c r="J417" s="199">
        <f>ROUND(I417*H417,2)</f>
        <v>0</v>
      </c>
      <c r="K417" s="195" t="s">
        <v>165</v>
      </c>
      <c r="L417" s="61"/>
      <c r="M417" s="200" t="s">
        <v>21</v>
      </c>
      <c r="N417" s="201" t="s">
        <v>47</v>
      </c>
      <c r="O417" s="42"/>
      <c r="P417" s="202">
        <f>O417*H417</f>
        <v>0</v>
      </c>
      <c r="Q417" s="202">
        <v>0.1461</v>
      </c>
      <c r="R417" s="202">
        <f>Q417*H417</f>
        <v>11.500992</v>
      </c>
      <c r="S417" s="202">
        <v>0</v>
      </c>
      <c r="T417" s="203">
        <f>S417*H417</f>
        <v>0</v>
      </c>
      <c r="AR417" s="24" t="s">
        <v>166</v>
      </c>
      <c r="AT417" s="24" t="s">
        <v>161</v>
      </c>
      <c r="AU417" s="24" t="s">
        <v>87</v>
      </c>
      <c r="AY417" s="24" t="s">
        <v>159</v>
      </c>
      <c r="BE417" s="204">
        <f>IF(N417="základní",J417,0)</f>
        <v>0</v>
      </c>
      <c r="BF417" s="204">
        <f>IF(N417="snížená",J417,0)</f>
        <v>0</v>
      </c>
      <c r="BG417" s="204">
        <f>IF(N417="zákl. přenesená",J417,0)</f>
        <v>0</v>
      </c>
      <c r="BH417" s="204">
        <f>IF(N417="sníž. přenesená",J417,0)</f>
        <v>0</v>
      </c>
      <c r="BI417" s="204">
        <f>IF(N417="nulová",J417,0)</f>
        <v>0</v>
      </c>
      <c r="BJ417" s="24" t="s">
        <v>84</v>
      </c>
      <c r="BK417" s="204">
        <f>ROUND(I417*H417,2)</f>
        <v>0</v>
      </c>
      <c r="BL417" s="24" t="s">
        <v>166</v>
      </c>
      <c r="BM417" s="24" t="s">
        <v>572</v>
      </c>
    </row>
    <row r="418" spans="2:47" s="1" customFormat="1" ht="81">
      <c r="B418" s="41"/>
      <c r="C418" s="63"/>
      <c r="D418" s="205" t="s">
        <v>168</v>
      </c>
      <c r="E418" s="63"/>
      <c r="F418" s="206" t="s">
        <v>573</v>
      </c>
      <c r="G418" s="63"/>
      <c r="H418" s="63"/>
      <c r="I418" s="163"/>
      <c r="J418" s="63"/>
      <c r="K418" s="63"/>
      <c r="L418" s="61"/>
      <c r="M418" s="207"/>
      <c r="N418" s="42"/>
      <c r="O418" s="42"/>
      <c r="P418" s="42"/>
      <c r="Q418" s="42"/>
      <c r="R418" s="42"/>
      <c r="S418" s="42"/>
      <c r="T418" s="78"/>
      <c r="AT418" s="24" t="s">
        <v>168</v>
      </c>
      <c r="AU418" s="24" t="s">
        <v>87</v>
      </c>
    </row>
    <row r="419" spans="2:51" s="11" customFormat="1" ht="13.5">
      <c r="B419" s="208"/>
      <c r="C419" s="209"/>
      <c r="D419" s="205" t="s">
        <v>170</v>
      </c>
      <c r="E419" s="210" t="s">
        <v>21</v>
      </c>
      <c r="F419" s="211" t="s">
        <v>574</v>
      </c>
      <c r="G419" s="209"/>
      <c r="H419" s="212" t="s">
        <v>21</v>
      </c>
      <c r="I419" s="213"/>
      <c r="J419" s="209"/>
      <c r="K419" s="209"/>
      <c r="L419" s="214"/>
      <c r="M419" s="215"/>
      <c r="N419" s="216"/>
      <c r="O419" s="216"/>
      <c r="P419" s="216"/>
      <c r="Q419" s="216"/>
      <c r="R419" s="216"/>
      <c r="S419" s="216"/>
      <c r="T419" s="217"/>
      <c r="AT419" s="218" t="s">
        <v>170</v>
      </c>
      <c r="AU419" s="218" t="s">
        <v>87</v>
      </c>
      <c r="AV419" s="11" t="s">
        <v>84</v>
      </c>
      <c r="AW419" s="11" t="s">
        <v>39</v>
      </c>
      <c r="AX419" s="11" t="s">
        <v>76</v>
      </c>
      <c r="AY419" s="218" t="s">
        <v>159</v>
      </c>
    </row>
    <row r="420" spans="2:51" s="11" customFormat="1" ht="13.5">
      <c r="B420" s="208"/>
      <c r="C420" s="209"/>
      <c r="D420" s="205" t="s">
        <v>170</v>
      </c>
      <c r="E420" s="210" t="s">
        <v>21</v>
      </c>
      <c r="F420" s="211" t="s">
        <v>575</v>
      </c>
      <c r="G420" s="209"/>
      <c r="H420" s="212" t="s">
        <v>21</v>
      </c>
      <c r="I420" s="213"/>
      <c r="J420" s="209"/>
      <c r="K420" s="209"/>
      <c r="L420" s="214"/>
      <c r="M420" s="215"/>
      <c r="N420" s="216"/>
      <c r="O420" s="216"/>
      <c r="P420" s="216"/>
      <c r="Q420" s="216"/>
      <c r="R420" s="216"/>
      <c r="S420" s="216"/>
      <c r="T420" s="217"/>
      <c r="AT420" s="218" t="s">
        <v>170</v>
      </c>
      <c r="AU420" s="218" t="s">
        <v>87</v>
      </c>
      <c r="AV420" s="11" t="s">
        <v>84</v>
      </c>
      <c r="AW420" s="11" t="s">
        <v>39</v>
      </c>
      <c r="AX420" s="11" t="s">
        <v>76</v>
      </c>
      <c r="AY420" s="218" t="s">
        <v>159</v>
      </c>
    </row>
    <row r="421" spans="2:51" s="12" customFormat="1" ht="13.5">
      <c r="B421" s="219"/>
      <c r="C421" s="220"/>
      <c r="D421" s="205" t="s">
        <v>170</v>
      </c>
      <c r="E421" s="221" t="s">
        <v>21</v>
      </c>
      <c r="F421" s="222" t="s">
        <v>576</v>
      </c>
      <c r="G421" s="220"/>
      <c r="H421" s="223">
        <v>48.72</v>
      </c>
      <c r="I421" s="224"/>
      <c r="J421" s="220"/>
      <c r="K421" s="220"/>
      <c r="L421" s="225"/>
      <c r="M421" s="226"/>
      <c r="N421" s="227"/>
      <c r="O421" s="227"/>
      <c r="P421" s="227"/>
      <c r="Q421" s="227"/>
      <c r="R421" s="227"/>
      <c r="S421" s="227"/>
      <c r="T421" s="228"/>
      <c r="AT421" s="229" t="s">
        <v>170</v>
      </c>
      <c r="AU421" s="229" t="s">
        <v>87</v>
      </c>
      <c r="AV421" s="12" t="s">
        <v>87</v>
      </c>
      <c r="AW421" s="12" t="s">
        <v>39</v>
      </c>
      <c r="AX421" s="12" t="s">
        <v>76</v>
      </c>
      <c r="AY421" s="229" t="s">
        <v>159</v>
      </c>
    </row>
    <row r="422" spans="2:51" s="11" customFormat="1" ht="13.5">
      <c r="B422" s="208"/>
      <c r="C422" s="209"/>
      <c r="D422" s="205" t="s">
        <v>170</v>
      </c>
      <c r="E422" s="210" t="s">
        <v>21</v>
      </c>
      <c r="F422" s="211" t="s">
        <v>577</v>
      </c>
      <c r="G422" s="209"/>
      <c r="H422" s="212" t="s">
        <v>21</v>
      </c>
      <c r="I422" s="213"/>
      <c r="J422" s="209"/>
      <c r="K422" s="209"/>
      <c r="L422" s="214"/>
      <c r="M422" s="215"/>
      <c r="N422" s="216"/>
      <c r="O422" s="216"/>
      <c r="P422" s="216"/>
      <c r="Q422" s="216"/>
      <c r="R422" s="216"/>
      <c r="S422" s="216"/>
      <c r="T422" s="217"/>
      <c r="AT422" s="218" t="s">
        <v>170</v>
      </c>
      <c r="AU422" s="218" t="s">
        <v>87</v>
      </c>
      <c r="AV422" s="11" t="s">
        <v>84</v>
      </c>
      <c r="AW422" s="11" t="s">
        <v>39</v>
      </c>
      <c r="AX422" s="11" t="s">
        <v>76</v>
      </c>
      <c r="AY422" s="218" t="s">
        <v>159</v>
      </c>
    </row>
    <row r="423" spans="2:51" s="12" customFormat="1" ht="13.5">
      <c r="B423" s="219"/>
      <c r="C423" s="220"/>
      <c r="D423" s="205" t="s">
        <v>170</v>
      </c>
      <c r="E423" s="221" t="s">
        <v>21</v>
      </c>
      <c r="F423" s="222" t="s">
        <v>578</v>
      </c>
      <c r="G423" s="220"/>
      <c r="H423" s="223">
        <v>30</v>
      </c>
      <c r="I423" s="224"/>
      <c r="J423" s="220"/>
      <c r="K423" s="220"/>
      <c r="L423" s="225"/>
      <c r="M423" s="226"/>
      <c r="N423" s="227"/>
      <c r="O423" s="227"/>
      <c r="P423" s="227"/>
      <c r="Q423" s="227"/>
      <c r="R423" s="227"/>
      <c r="S423" s="227"/>
      <c r="T423" s="228"/>
      <c r="AT423" s="229" t="s">
        <v>170</v>
      </c>
      <c r="AU423" s="229" t="s">
        <v>87</v>
      </c>
      <c r="AV423" s="12" t="s">
        <v>87</v>
      </c>
      <c r="AW423" s="12" t="s">
        <v>39</v>
      </c>
      <c r="AX423" s="12" t="s">
        <v>76</v>
      </c>
      <c r="AY423" s="229" t="s">
        <v>159</v>
      </c>
    </row>
    <row r="424" spans="2:51" s="13" customFormat="1" ht="13.5">
      <c r="B424" s="230"/>
      <c r="C424" s="231"/>
      <c r="D424" s="232" t="s">
        <v>170</v>
      </c>
      <c r="E424" s="233" t="s">
        <v>21</v>
      </c>
      <c r="F424" s="234" t="s">
        <v>175</v>
      </c>
      <c r="G424" s="231"/>
      <c r="H424" s="235">
        <v>78.72</v>
      </c>
      <c r="I424" s="236"/>
      <c r="J424" s="231"/>
      <c r="K424" s="231"/>
      <c r="L424" s="237"/>
      <c r="M424" s="238"/>
      <c r="N424" s="239"/>
      <c r="O424" s="239"/>
      <c r="P424" s="239"/>
      <c r="Q424" s="239"/>
      <c r="R424" s="239"/>
      <c r="S424" s="239"/>
      <c r="T424" s="240"/>
      <c r="AT424" s="241" t="s">
        <v>170</v>
      </c>
      <c r="AU424" s="241" t="s">
        <v>87</v>
      </c>
      <c r="AV424" s="13" t="s">
        <v>166</v>
      </c>
      <c r="AW424" s="13" t="s">
        <v>39</v>
      </c>
      <c r="AX424" s="13" t="s">
        <v>84</v>
      </c>
      <c r="AY424" s="241" t="s">
        <v>159</v>
      </c>
    </row>
    <row r="425" spans="2:65" s="1" customFormat="1" ht="22.5" customHeight="1">
      <c r="B425" s="41"/>
      <c r="C425" s="256" t="s">
        <v>579</v>
      </c>
      <c r="D425" s="256" t="s">
        <v>342</v>
      </c>
      <c r="E425" s="257" t="s">
        <v>580</v>
      </c>
      <c r="F425" s="258" t="s">
        <v>581</v>
      </c>
      <c r="G425" s="259" t="s">
        <v>164</v>
      </c>
      <c r="H425" s="260">
        <v>49.207</v>
      </c>
      <c r="I425" s="261"/>
      <c r="J425" s="262">
        <f>ROUND(I425*H425,2)</f>
        <v>0</v>
      </c>
      <c r="K425" s="258" t="s">
        <v>21</v>
      </c>
      <c r="L425" s="263"/>
      <c r="M425" s="264" t="s">
        <v>21</v>
      </c>
      <c r="N425" s="265" t="s">
        <v>47</v>
      </c>
      <c r="O425" s="42"/>
      <c r="P425" s="202">
        <f>O425*H425</f>
        <v>0</v>
      </c>
      <c r="Q425" s="202">
        <v>0.131</v>
      </c>
      <c r="R425" s="202">
        <f>Q425*H425</f>
        <v>6.446117</v>
      </c>
      <c r="S425" s="202">
        <v>0</v>
      </c>
      <c r="T425" s="203">
        <f>S425*H425</f>
        <v>0</v>
      </c>
      <c r="AR425" s="24" t="s">
        <v>214</v>
      </c>
      <c r="AT425" s="24" t="s">
        <v>342</v>
      </c>
      <c r="AU425" s="24" t="s">
        <v>87</v>
      </c>
      <c r="AY425" s="24" t="s">
        <v>159</v>
      </c>
      <c r="BE425" s="204">
        <f>IF(N425="základní",J425,0)</f>
        <v>0</v>
      </c>
      <c r="BF425" s="204">
        <f>IF(N425="snížená",J425,0)</f>
        <v>0</v>
      </c>
      <c r="BG425" s="204">
        <f>IF(N425="zákl. přenesená",J425,0)</f>
        <v>0</v>
      </c>
      <c r="BH425" s="204">
        <f>IF(N425="sníž. přenesená",J425,0)</f>
        <v>0</v>
      </c>
      <c r="BI425" s="204">
        <f>IF(N425="nulová",J425,0)</f>
        <v>0</v>
      </c>
      <c r="BJ425" s="24" t="s">
        <v>84</v>
      </c>
      <c r="BK425" s="204">
        <f>ROUND(I425*H425,2)</f>
        <v>0</v>
      </c>
      <c r="BL425" s="24" t="s">
        <v>166</v>
      </c>
      <c r="BM425" s="24" t="s">
        <v>582</v>
      </c>
    </row>
    <row r="426" spans="2:51" s="11" customFormat="1" ht="27">
      <c r="B426" s="208"/>
      <c r="C426" s="209"/>
      <c r="D426" s="205" t="s">
        <v>170</v>
      </c>
      <c r="E426" s="210" t="s">
        <v>21</v>
      </c>
      <c r="F426" s="211" t="s">
        <v>583</v>
      </c>
      <c r="G426" s="209"/>
      <c r="H426" s="212" t="s">
        <v>21</v>
      </c>
      <c r="I426" s="213"/>
      <c r="J426" s="209"/>
      <c r="K426" s="209"/>
      <c r="L426" s="214"/>
      <c r="M426" s="215"/>
      <c r="N426" s="216"/>
      <c r="O426" s="216"/>
      <c r="P426" s="216"/>
      <c r="Q426" s="216"/>
      <c r="R426" s="216"/>
      <c r="S426" s="216"/>
      <c r="T426" s="217"/>
      <c r="AT426" s="218" t="s">
        <v>170</v>
      </c>
      <c r="AU426" s="218" t="s">
        <v>87</v>
      </c>
      <c r="AV426" s="11" t="s">
        <v>84</v>
      </c>
      <c r="AW426" s="11" t="s">
        <v>39</v>
      </c>
      <c r="AX426" s="11" t="s">
        <v>76</v>
      </c>
      <c r="AY426" s="218" t="s">
        <v>159</v>
      </c>
    </row>
    <row r="427" spans="2:51" s="12" customFormat="1" ht="13.5">
      <c r="B427" s="219"/>
      <c r="C427" s="220"/>
      <c r="D427" s="205" t="s">
        <v>170</v>
      </c>
      <c r="E427" s="221" t="s">
        <v>21</v>
      </c>
      <c r="F427" s="222" t="s">
        <v>576</v>
      </c>
      <c r="G427" s="220"/>
      <c r="H427" s="223">
        <v>48.72</v>
      </c>
      <c r="I427" s="224"/>
      <c r="J427" s="220"/>
      <c r="K427" s="220"/>
      <c r="L427" s="225"/>
      <c r="M427" s="226"/>
      <c r="N427" s="227"/>
      <c r="O427" s="227"/>
      <c r="P427" s="227"/>
      <c r="Q427" s="227"/>
      <c r="R427" s="227"/>
      <c r="S427" s="227"/>
      <c r="T427" s="228"/>
      <c r="AT427" s="229" t="s">
        <v>170</v>
      </c>
      <c r="AU427" s="229" t="s">
        <v>87</v>
      </c>
      <c r="AV427" s="12" t="s">
        <v>87</v>
      </c>
      <c r="AW427" s="12" t="s">
        <v>39</v>
      </c>
      <c r="AX427" s="12" t="s">
        <v>84</v>
      </c>
      <c r="AY427" s="229" t="s">
        <v>159</v>
      </c>
    </row>
    <row r="428" spans="2:51" s="12" customFormat="1" ht="13.5">
      <c r="B428" s="219"/>
      <c r="C428" s="220"/>
      <c r="D428" s="232" t="s">
        <v>170</v>
      </c>
      <c r="E428" s="220"/>
      <c r="F428" s="243" t="s">
        <v>584</v>
      </c>
      <c r="G428" s="220"/>
      <c r="H428" s="244">
        <v>49.207</v>
      </c>
      <c r="I428" s="224"/>
      <c r="J428" s="220"/>
      <c r="K428" s="220"/>
      <c r="L428" s="225"/>
      <c r="M428" s="226"/>
      <c r="N428" s="227"/>
      <c r="O428" s="227"/>
      <c r="P428" s="227"/>
      <c r="Q428" s="227"/>
      <c r="R428" s="227"/>
      <c r="S428" s="227"/>
      <c r="T428" s="228"/>
      <c r="AT428" s="229" t="s">
        <v>170</v>
      </c>
      <c r="AU428" s="229" t="s">
        <v>87</v>
      </c>
      <c r="AV428" s="12" t="s">
        <v>87</v>
      </c>
      <c r="AW428" s="12" t="s">
        <v>6</v>
      </c>
      <c r="AX428" s="12" t="s">
        <v>84</v>
      </c>
      <c r="AY428" s="229" t="s">
        <v>159</v>
      </c>
    </row>
    <row r="429" spans="2:65" s="1" customFormat="1" ht="22.5" customHeight="1">
      <c r="B429" s="41"/>
      <c r="C429" s="256" t="s">
        <v>585</v>
      </c>
      <c r="D429" s="256" t="s">
        <v>342</v>
      </c>
      <c r="E429" s="257" t="s">
        <v>586</v>
      </c>
      <c r="F429" s="258" t="s">
        <v>587</v>
      </c>
      <c r="G429" s="259" t="s">
        <v>164</v>
      </c>
      <c r="H429" s="260">
        <v>30.3</v>
      </c>
      <c r="I429" s="261"/>
      <c r="J429" s="262">
        <f>ROUND(I429*H429,2)</f>
        <v>0</v>
      </c>
      <c r="K429" s="258" t="s">
        <v>21</v>
      </c>
      <c r="L429" s="263"/>
      <c r="M429" s="264" t="s">
        <v>21</v>
      </c>
      <c r="N429" s="265" t="s">
        <v>47</v>
      </c>
      <c r="O429" s="42"/>
      <c r="P429" s="202">
        <f>O429*H429</f>
        <v>0</v>
      </c>
      <c r="Q429" s="202">
        <v>0.176</v>
      </c>
      <c r="R429" s="202">
        <f>Q429*H429</f>
        <v>5.3328</v>
      </c>
      <c r="S429" s="202">
        <v>0</v>
      </c>
      <c r="T429" s="203">
        <f>S429*H429</f>
        <v>0</v>
      </c>
      <c r="AR429" s="24" t="s">
        <v>214</v>
      </c>
      <c r="AT429" s="24" t="s">
        <v>342</v>
      </c>
      <c r="AU429" s="24" t="s">
        <v>87</v>
      </c>
      <c r="AY429" s="24" t="s">
        <v>159</v>
      </c>
      <c r="BE429" s="204">
        <f>IF(N429="základní",J429,0)</f>
        <v>0</v>
      </c>
      <c r="BF429" s="204">
        <f>IF(N429="snížená",J429,0)</f>
        <v>0</v>
      </c>
      <c r="BG429" s="204">
        <f>IF(N429="zákl. přenesená",J429,0)</f>
        <v>0</v>
      </c>
      <c r="BH429" s="204">
        <f>IF(N429="sníž. přenesená",J429,0)</f>
        <v>0</v>
      </c>
      <c r="BI429" s="204">
        <f>IF(N429="nulová",J429,0)</f>
        <v>0</v>
      </c>
      <c r="BJ429" s="24" t="s">
        <v>84</v>
      </c>
      <c r="BK429" s="204">
        <f>ROUND(I429*H429,2)</f>
        <v>0</v>
      </c>
      <c r="BL429" s="24" t="s">
        <v>166</v>
      </c>
      <c r="BM429" s="24" t="s">
        <v>588</v>
      </c>
    </row>
    <row r="430" spans="2:51" s="11" customFormat="1" ht="27">
      <c r="B430" s="208"/>
      <c r="C430" s="209"/>
      <c r="D430" s="205" t="s">
        <v>170</v>
      </c>
      <c r="E430" s="210" t="s">
        <v>21</v>
      </c>
      <c r="F430" s="211" t="s">
        <v>589</v>
      </c>
      <c r="G430" s="209"/>
      <c r="H430" s="212" t="s">
        <v>21</v>
      </c>
      <c r="I430" s="213"/>
      <c r="J430" s="209"/>
      <c r="K430" s="209"/>
      <c r="L430" s="214"/>
      <c r="M430" s="215"/>
      <c r="N430" s="216"/>
      <c r="O430" s="216"/>
      <c r="P430" s="216"/>
      <c r="Q430" s="216"/>
      <c r="R430" s="216"/>
      <c r="S430" s="216"/>
      <c r="T430" s="217"/>
      <c r="AT430" s="218" t="s">
        <v>170</v>
      </c>
      <c r="AU430" s="218" t="s">
        <v>87</v>
      </c>
      <c r="AV430" s="11" t="s">
        <v>84</v>
      </c>
      <c r="AW430" s="11" t="s">
        <v>39</v>
      </c>
      <c r="AX430" s="11" t="s">
        <v>76</v>
      </c>
      <c r="AY430" s="218" t="s">
        <v>159</v>
      </c>
    </row>
    <row r="431" spans="2:51" s="12" customFormat="1" ht="13.5">
      <c r="B431" s="219"/>
      <c r="C431" s="220"/>
      <c r="D431" s="205" t="s">
        <v>170</v>
      </c>
      <c r="E431" s="221" t="s">
        <v>21</v>
      </c>
      <c r="F431" s="222" t="s">
        <v>578</v>
      </c>
      <c r="G431" s="220"/>
      <c r="H431" s="223">
        <v>30</v>
      </c>
      <c r="I431" s="224"/>
      <c r="J431" s="220"/>
      <c r="K431" s="220"/>
      <c r="L431" s="225"/>
      <c r="M431" s="226"/>
      <c r="N431" s="227"/>
      <c r="O431" s="227"/>
      <c r="P431" s="227"/>
      <c r="Q431" s="227"/>
      <c r="R431" s="227"/>
      <c r="S431" s="227"/>
      <c r="T431" s="228"/>
      <c r="AT431" s="229" t="s">
        <v>170</v>
      </c>
      <c r="AU431" s="229" t="s">
        <v>87</v>
      </c>
      <c r="AV431" s="12" t="s">
        <v>87</v>
      </c>
      <c r="AW431" s="12" t="s">
        <v>39</v>
      </c>
      <c r="AX431" s="12" t="s">
        <v>84</v>
      </c>
      <c r="AY431" s="229" t="s">
        <v>159</v>
      </c>
    </row>
    <row r="432" spans="2:51" s="12" customFormat="1" ht="13.5">
      <c r="B432" s="219"/>
      <c r="C432" s="220"/>
      <c r="D432" s="205" t="s">
        <v>170</v>
      </c>
      <c r="E432" s="220"/>
      <c r="F432" s="222" t="s">
        <v>590</v>
      </c>
      <c r="G432" s="220"/>
      <c r="H432" s="223">
        <v>30.3</v>
      </c>
      <c r="I432" s="224"/>
      <c r="J432" s="220"/>
      <c r="K432" s="220"/>
      <c r="L432" s="225"/>
      <c r="M432" s="226"/>
      <c r="N432" s="227"/>
      <c r="O432" s="227"/>
      <c r="P432" s="227"/>
      <c r="Q432" s="227"/>
      <c r="R432" s="227"/>
      <c r="S432" s="227"/>
      <c r="T432" s="228"/>
      <c r="AT432" s="229" t="s">
        <v>170</v>
      </c>
      <c r="AU432" s="229" t="s">
        <v>87</v>
      </c>
      <c r="AV432" s="12" t="s">
        <v>87</v>
      </c>
      <c r="AW432" s="12" t="s">
        <v>6</v>
      </c>
      <c r="AX432" s="12" t="s">
        <v>84</v>
      </c>
      <c r="AY432" s="229" t="s">
        <v>159</v>
      </c>
    </row>
    <row r="433" spans="2:63" s="10" customFormat="1" ht="29.85" customHeight="1">
      <c r="B433" s="176"/>
      <c r="C433" s="177"/>
      <c r="D433" s="190" t="s">
        <v>75</v>
      </c>
      <c r="E433" s="191" t="s">
        <v>214</v>
      </c>
      <c r="F433" s="191" t="s">
        <v>591</v>
      </c>
      <c r="G433" s="177"/>
      <c r="H433" s="177"/>
      <c r="I433" s="180"/>
      <c r="J433" s="192">
        <f>BK433</f>
        <v>0</v>
      </c>
      <c r="K433" s="177"/>
      <c r="L433" s="182"/>
      <c r="M433" s="183"/>
      <c r="N433" s="184"/>
      <c r="O433" s="184"/>
      <c r="P433" s="185">
        <f>SUM(P434:P454)</f>
        <v>0</v>
      </c>
      <c r="Q433" s="184"/>
      <c r="R433" s="185">
        <f>SUM(R434:R454)</f>
        <v>2.07378</v>
      </c>
      <c r="S433" s="184"/>
      <c r="T433" s="186">
        <f>SUM(T434:T454)</f>
        <v>0.3409</v>
      </c>
      <c r="AR433" s="187" t="s">
        <v>84</v>
      </c>
      <c r="AT433" s="188" t="s">
        <v>75</v>
      </c>
      <c r="AU433" s="188" t="s">
        <v>84</v>
      </c>
      <c r="AY433" s="187" t="s">
        <v>159</v>
      </c>
      <c r="BK433" s="189">
        <f>SUM(BK434:BK454)</f>
        <v>0</v>
      </c>
    </row>
    <row r="434" spans="2:65" s="1" customFormat="1" ht="22.5" customHeight="1">
      <c r="B434" s="41"/>
      <c r="C434" s="193" t="s">
        <v>592</v>
      </c>
      <c r="D434" s="193" t="s">
        <v>161</v>
      </c>
      <c r="E434" s="194" t="s">
        <v>593</v>
      </c>
      <c r="F434" s="195" t="s">
        <v>594</v>
      </c>
      <c r="G434" s="196" t="s">
        <v>595</v>
      </c>
      <c r="H434" s="197">
        <v>3</v>
      </c>
      <c r="I434" s="198"/>
      <c r="J434" s="199">
        <f>ROUND(I434*H434,2)</f>
        <v>0</v>
      </c>
      <c r="K434" s="195" t="s">
        <v>21</v>
      </c>
      <c r="L434" s="61"/>
      <c r="M434" s="200" t="s">
        <v>21</v>
      </c>
      <c r="N434" s="201" t="s">
        <v>47</v>
      </c>
      <c r="O434" s="42"/>
      <c r="P434" s="202">
        <f>O434*H434</f>
        <v>0</v>
      </c>
      <c r="Q434" s="202">
        <v>0.3409</v>
      </c>
      <c r="R434" s="202">
        <f>Q434*H434</f>
        <v>1.0227</v>
      </c>
      <c r="S434" s="202">
        <v>0</v>
      </c>
      <c r="T434" s="203">
        <f>S434*H434</f>
        <v>0</v>
      </c>
      <c r="AR434" s="24" t="s">
        <v>166</v>
      </c>
      <c r="AT434" s="24" t="s">
        <v>161</v>
      </c>
      <c r="AU434" s="24" t="s">
        <v>87</v>
      </c>
      <c r="AY434" s="24" t="s">
        <v>159</v>
      </c>
      <c r="BE434" s="204">
        <f>IF(N434="základní",J434,0)</f>
        <v>0</v>
      </c>
      <c r="BF434" s="204">
        <f>IF(N434="snížená",J434,0)</f>
        <v>0</v>
      </c>
      <c r="BG434" s="204">
        <f>IF(N434="zákl. přenesená",J434,0)</f>
        <v>0</v>
      </c>
      <c r="BH434" s="204">
        <f>IF(N434="sníž. přenesená",J434,0)</f>
        <v>0</v>
      </c>
      <c r="BI434" s="204">
        <f>IF(N434="nulová",J434,0)</f>
        <v>0</v>
      </c>
      <c r="BJ434" s="24" t="s">
        <v>84</v>
      </c>
      <c r="BK434" s="204">
        <f>ROUND(I434*H434,2)</f>
        <v>0</v>
      </c>
      <c r="BL434" s="24" t="s">
        <v>166</v>
      </c>
      <c r="BM434" s="24" t="s">
        <v>596</v>
      </c>
    </row>
    <row r="435" spans="2:47" s="1" customFormat="1" ht="108">
      <c r="B435" s="41"/>
      <c r="C435" s="63"/>
      <c r="D435" s="205" t="s">
        <v>168</v>
      </c>
      <c r="E435" s="63"/>
      <c r="F435" s="206" t="s">
        <v>597</v>
      </c>
      <c r="G435" s="63"/>
      <c r="H435" s="63"/>
      <c r="I435" s="163"/>
      <c r="J435" s="63"/>
      <c r="K435" s="63"/>
      <c r="L435" s="61"/>
      <c r="M435" s="207"/>
      <c r="N435" s="42"/>
      <c r="O435" s="42"/>
      <c r="P435" s="42"/>
      <c r="Q435" s="42"/>
      <c r="R435" s="42"/>
      <c r="S435" s="42"/>
      <c r="T435" s="78"/>
      <c r="AT435" s="24" t="s">
        <v>168</v>
      </c>
      <c r="AU435" s="24" t="s">
        <v>87</v>
      </c>
    </row>
    <row r="436" spans="2:51" s="11" customFormat="1" ht="13.5">
      <c r="B436" s="208"/>
      <c r="C436" s="209"/>
      <c r="D436" s="205" t="s">
        <v>170</v>
      </c>
      <c r="E436" s="210" t="s">
        <v>21</v>
      </c>
      <c r="F436" s="211" t="s">
        <v>598</v>
      </c>
      <c r="G436" s="209"/>
      <c r="H436" s="212" t="s">
        <v>21</v>
      </c>
      <c r="I436" s="213"/>
      <c r="J436" s="209"/>
      <c r="K436" s="209"/>
      <c r="L436" s="214"/>
      <c r="M436" s="215"/>
      <c r="N436" s="216"/>
      <c r="O436" s="216"/>
      <c r="P436" s="216"/>
      <c r="Q436" s="216"/>
      <c r="R436" s="216"/>
      <c r="S436" s="216"/>
      <c r="T436" s="217"/>
      <c r="AT436" s="218" t="s">
        <v>170</v>
      </c>
      <c r="AU436" s="218" t="s">
        <v>87</v>
      </c>
      <c r="AV436" s="11" t="s">
        <v>84</v>
      </c>
      <c r="AW436" s="11" t="s">
        <v>39</v>
      </c>
      <c r="AX436" s="11" t="s">
        <v>76</v>
      </c>
      <c r="AY436" s="218" t="s">
        <v>159</v>
      </c>
    </row>
    <row r="437" spans="2:51" s="12" customFormat="1" ht="13.5">
      <c r="B437" s="219"/>
      <c r="C437" s="220"/>
      <c r="D437" s="232" t="s">
        <v>170</v>
      </c>
      <c r="E437" s="242" t="s">
        <v>21</v>
      </c>
      <c r="F437" s="243" t="s">
        <v>182</v>
      </c>
      <c r="G437" s="220"/>
      <c r="H437" s="244">
        <v>3</v>
      </c>
      <c r="I437" s="224"/>
      <c r="J437" s="220"/>
      <c r="K437" s="220"/>
      <c r="L437" s="225"/>
      <c r="M437" s="226"/>
      <c r="N437" s="227"/>
      <c r="O437" s="227"/>
      <c r="P437" s="227"/>
      <c r="Q437" s="227"/>
      <c r="R437" s="227"/>
      <c r="S437" s="227"/>
      <c r="T437" s="228"/>
      <c r="AT437" s="229" t="s">
        <v>170</v>
      </c>
      <c r="AU437" s="229" t="s">
        <v>87</v>
      </c>
      <c r="AV437" s="12" t="s">
        <v>87</v>
      </c>
      <c r="AW437" s="12" t="s">
        <v>39</v>
      </c>
      <c r="AX437" s="12" t="s">
        <v>84</v>
      </c>
      <c r="AY437" s="229" t="s">
        <v>159</v>
      </c>
    </row>
    <row r="438" spans="2:65" s="1" customFormat="1" ht="22.5" customHeight="1">
      <c r="B438" s="41"/>
      <c r="C438" s="256" t="s">
        <v>599</v>
      </c>
      <c r="D438" s="256" t="s">
        <v>342</v>
      </c>
      <c r="E438" s="257" t="s">
        <v>600</v>
      </c>
      <c r="F438" s="258" t="s">
        <v>601</v>
      </c>
      <c r="G438" s="259" t="s">
        <v>595</v>
      </c>
      <c r="H438" s="260">
        <v>3</v>
      </c>
      <c r="I438" s="261"/>
      <c r="J438" s="262">
        <f>ROUND(I438*H438,2)</f>
        <v>0</v>
      </c>
      <c r="K438" s="258" t="s">
        <v>21</v>
      </c>
      <c r="L438" s="263"/>
      <c r="M438" s="264" t="s">
        <v>21</v>
      </c>
      <c r="N438" s="265" t="s">
        <v>47</v>
      </c>
      <c r="O438" s="42"/>
      <c r="P438" s="202">
        <f>O438*H438</f>
        <v>0</v>
      </c>
      <c r="Q438" s="202">
        <v>0.072</v>
      </c>
      <c r="R438" s="202">
        <f>Q438*H438</f>
        <v>0.21599999999999997</v>
      </c>
      <c r="S438" s="202">
        <v>0</v>
      </c>
      <c r="T438" s="203">
        <f>S438*H438</f>
        <v>0</v>
      </c>
      <c r="AR438" s="24" t="s">
        <v>214</v>
      </c>
      <c r="AT438" s="24" t="s">
        <v>342</v>
      </c>
      <c r="AU438" s="24" t="s">
        <v>87</v>
      </c>
      <c r="AY438" s="24" t="s">
        <v>159</v>
      </c>
      <c r="BE438" s="204">
        <f>IF(N438="základní",J438,0)</f>
        <v>0</v>
      </c>
      <c r="BF438" s="204">
        <f>IF(N438="snížená",J438,0)</f>
        <v>0</v>
      </c>
      <c r="BG438" s="204">
        <f>IF(N438="zákl. přenesená",J438,0)</f>
        <v>0</v>
      </c>
      <c r="BH438" s="204">
        <f>IF(N438="sníž. přenesená",J438,0)</f>
        <v>0</v>
      </c>
      <c r="BI438" s="204">
        <f>IF(N438="nulová",J438,0)</f>
        <v>0</v>
      </c>
      <c r="BJ438" s="24" t="s">
        <v>84</v>
      </c>
      <c r="BK438" s="204">
        <f>ROUND(I438*H438,2)</f>
        <v>0</v>
      </c>
      <c r="BL438" s="24" t="s">
        <v>166</v>
      </c>
      <c r="BM438" s="24" t="s">
        <v>602</v>
      </c>
    </row>
    <row r="439" spans="2:65" s="1" customFormat="1" ht="22.5" customHeight="1">
      <c r="B439" s="41"/>
      <c r="C439" s="256" t="s">
        <v>603</v>
      </c>
      <c r="D439" s="256" t="s">
        <v>342</v>
      </c>
      <c r="E439" s="257" t="s">
        <v>604</v>
      </c>
      <c r="F439" s="258" t="s">
        <v>605</v>
      </c>
      <c r="G439" s="259" t="s">
        <v>595</v>
      </c>
      <c r="H439" s="260">
        <v>3</v>
      </c>
      <c r="I439" s="261"/>
      <c r="J439" s="262">
        <f>ROUND(I439*H439,2)</f>
        <v>0</v>
      </c>
      <c r="K439" s="258" t="s">
        <v>21</v>
      </c>
      <c r="L439" s="263"/>
      <c r="M439" s="264" t="s">
        <v>21</v>
      </c>
      <c r="N439" s="265" t="s">
        <v>47</v>
      </c>
      <c r="O439" s="42"/>
      <c r="P439" s="202">
        <f>O439*H439</f>
        <v>0</v>
      </c>
      <c r="Q439" s="202">
        <v>0.08</v>
      </c>
      <c r="R439" s="202">
        <f>Q439*H439</f>
        <v>0.24</v>
      </c>
      <c r="S439" s="202">
        <v>0</v>
      </c>
      <c r="T439" s="203">
        <f>S439*H439</f>
        <v>0</v>
      </c>
      <c r="AR439" s="24" t="s">
        <v>214</v>
      </c>
      <c r="AT439" s="24" t="s">
        <v>342</v>
      </c>
      <c r="AU439" s="24" t="s">
        <v>87</v>
      </c>
      <c r="AY439" s="24" t="s">
        <v>159</v>
      </c>
      <c r="BE439" s="204">
        <f>IF(N439="základní",J439,0)</f>
        <v>0</v>
      </c>
      <c r="BF439" s="204">
        <f>IF(N439="snížená",J439,0)</f>
        <v>0</v>
      </c>
      <c r="BG439" s="204">
        <f>IF(N439="zákl. přenesená",J439,0)</f>
        <v>0</v>
      </c>
      <c r="BH439" s="204">
        <f>IF(N439="sníž. přenesená",J439,0)</f>
        <v>0</v>
      </c>
      <c r="BI439" s="204">
        <f>IF(N439="nulová",J439,0)</f>
        <v>0</v>
      </c>
      <c r="BJ439" s="24" t="s">
        <v>84</v>
      </c>
      <c r="BK439" s="204">
        <f>ROUND(I439*H439,2)</f>
        <v>0</v>
      </c>
      <c r="BL439" s="24" t="s">
        <v>166</v>
      </c>
      <c r="BM439" s="24" t="s">
        <v>606</v>
      </c>
    </row>
    <row r="440" spans="2:65" s="1" customFormat="1" ht="22.5" customHeight="1">
      <c r="B440" s="41"/>
      <c r="C440" s="256" t="s">
        <v>607</v>
      </c>
      <c r="D440" s="256" t="s">
        <v>342</v>
      </c>
      <c r="E440" s="257" t="s">
        <v>608</v>
      </c>
      <c r="F440" s="258" t="s">
        <v>609</v>
      </c>
      <c r="G440" s="259" t="s">
        <v>595</v>
      </c>
      <c r="H440" s="260">
        <v>3</v>
      </c>
      <c r="I440" s="261"/>
      <c r="J440" s="262">
        <f>ROUND(I440*H440,2)</f>
        <v>0</v>
      </c>
      <c r="K440" s="258" t="s">
        <v>21</v>
      </c>
      <c r="L440" s="263"/>
      <c r="M440" s="264" t="s">
        <v>21</v>
      </c>
      <c r="N440" s="265" t="s">
        <v>47</v>
      </c>
      <c r="O440" s="42"/>
      <c r="P440" s="202">
        <f>O440*H440</f>
        <v>0</v>
      </c>
      <c r="Q440" s="202">
        <v>0.04</v>
      </c>
      <c r="R440" s="202">
        <f>Q440*H440</f>
        <v>0.12</v>
      </c>
      <c r="S440" s="202">
        <v>0</v>
      </c>
      <c r="T440" s="203">
        <f>S440*H440</f>
        <v>0</v>
      </c>
      <c r="AR440" s="24" t="s">
        <v>214</v>
      </c>
      <c r="AT440" s="24" t="s">
        <v>342</v>
      </c>
      <c r="AU440" s="24" t="s">
        <v>87</v>
      </c>
      <c r="AY440" s="24" t="s">
        <v>159</v>
      </c>
      <c r="BE440" s="204">
        <f>IF(N440="základní",J440,0)</f>
        <v>0</v>
      </c>
      <c r="BF440" s="204">
        <f>IF(N440="snížená",J440,0)</f>
        <v>0</v>
      </c>
      <c r="BG440" s="204">
        <f>IF(N440="zákl. přenesená",J440,0)</f>
        <v>0</v>
      </c>
      <c r="BH440" s="204">
        <f>IF(N440="sníž. přenesená",J440,0)</f>
        <v>0</v>
      </c>
      <c r="BI440" s="204">
        <f>IF(N440="nulová",J440,0)</f>
        <v>0</v>
      </c>
      <c r="BJ440" s="24" t="s">
        <v>84</v>
      </c>
      <c r="BK440" s="204">
        <f>ROUND(I440*H440,2)</f>
        <v>0</v>
      </c>
      <c r="BL440" s="24" t="s">
        <v>166</v>
      </c>
      <c r="BM440" s="24" t="s">
        <v>610</v>
      </c>
    </row>
    <row r="441" spans="2:65" s="1" customFormat="1" ht="22.5" customHeight="1">
      <c r="B441" s="41"/>
      <c r="C441" s="256" t="s">
        <v>611</v>
      </c>
      <c r="D441" s="256" t="s">
        <v>342</v>
      </c>
      <c r="E441" s="257" t="s">
        <v>612</v>
      </c>
      <c r="F441" s="258" t="s">
        <v>613</v>
      </c>
      <c r="G441" s="259" t="s">
        <v>595</v>
      </c>
      <c r="H441" s="260">
        <v>3</v>
      </c>
      <c r="I441" s="261"/>
      <c r="J441" s="262">
        <f>ROUND(I441*H441,2)</f>
        <v>0</v>
      </c>
      <c r="K441" s="258" t="s">
        <v>21</v>
      </c>
      <c r="L441" s="263"/>
      <c r="M441" s="264" t="s">
        <v>21</v>
      </c>
      <c r="N441" s="265" t="s">
        <v>47</v>
      </c>
      <c r="O441" s="42"/>
      <c r="P441" s="202">
        <f>O441*H441</f>
        <v>0</v>
      </c>
      <c r="Q441" s="202">
        <v>0.027</v>
      </c>
      <c r="R441" s="202">
        <f>Q441*H441</f>
        <v>0.081</v>
      </c>
      <c r="S441" s="202">
        <v>0</v>
      </c>
      <c r="T441" s="203">
        <f>S441*H441</f>
        <v>0</v>
      </c>
      <c r="AR441" s="24" t="s">
        <v>214</v>
      </c>
      <c r="AT441" s="24" t="s">
        <v>342</v>
      </c>
      <c r="AU441" s="24" t="s">
        <v>87</v>
      </c>
      <c r="AY441" s="24" t="s">
        <v>159</v>
      </c>
      <c r="BE441" s="204">
        <f>IF(N441="základní",J441,0)</f>
        <v>0</v>
      </c>
      <c r="BF441" s="204">
        <f>IF(N441="snížená",J441,0)</f>
        <v>0</v>
      </c>
      <c r="BG441" s="204">
        <f>IF(N441="zákl. přenesená",J441,0)</f>
        <v>0</v>
      </c>
      <c r="BH441" s="204">
        <f>IF(N441="sníž. přenesená",J441,0)</f>
        <v>0</v>
      </c>
      <c r="BI441" s="204">
        <f>IF(N441="nulová",J441,0)</f>
        <v>0</v>
      </c>
      <c r="BJ441" s="24" t="s">
        <v>84</v>
      </c>
      <c r="BK441" s="204">
        <f>ROUND(I441*H441,2)</f>
        <v>0</v>
      </c>
      <c r="BL441" s="24" t="s">
        <v>166</v>
      </c>
      <c r="BM441" s="24" t="s">
        <v>614</v>
      </c>
    </row>
    <row r="442" spans="2:65" s="1" customFormat="1" ht="22.5" customHeight="1">
      <c r="B442" s="41"/>
      <c r="C442" s="193" t="s">
        <v>615</v>
      </c>
      <c r="D442" s="193" t="s">
        <v>161</v>
      </c>
      <c r="E442" s="194" t="s">
        <v>616</v>
      </c>
      <c r="F442" s="195" t="s">
        <v>617</v>
      </c>
      <c r="G442" s="196" t="s">
        <v>595</v>
      </c>
      <c r="H442" s="197">
        <v>1</v>
      </c>
      <c r="I442" s="198"/>
      <c r="J442" s="199">
        <f>ROUND(I442*H442,2)</f>
        <v>0</v>
      </c>
      <c r="K442" s="195" t="s">
        <v>21</v>
      </c>
      <c r="L442" s="61"/>
      <c r="M442" s="200" t="s">
        <v>21</v>
      </c>
      <c r="N442" s="201" t="s">
        <v>47</v>
      </c>
      <c r="O442" s="42"/>
      <c r="P442" s="202">
        <f>O442*H442</f>
        <v>0</v>
      </c>
      <c r="Q442" s="202">
        <v>0</v>
      </c>
      <c r="R442" s="202">
        <f>Q442*H442</f>
        <v>0</v>
      </c>
      <c r="S442" s="202">
        <v>0</v>
      </c>
      <c r="T442" s="203">
        <f>S442*H442</f>
        <v>0</v>
      </c>
      <c r="AR442" s="24" t="s">
        <v>166</v>
      </c>
      <c r="AT442" s="24" t="s">
        <v>161</v>
      </c>
      <c r="AU442" s="24" t="s">
        <v>87</v>
      </c>
      <c r="AY442" s="24" t="s">
        <v>159</v>
      </c>
      <c r="BE442" s="204">
        <f>IF(N442="základní",J442,0)</f>
        <v>0</v>
      </c>
      <c r="BF442" s="204">
        <f>IF(N442="snížená",J442,0)</f>
        <v>0</v>
      </c>
      <c r="BG442" s="204">
        <f>IF(N442="zákl. přenesená",J442,0)</f>
        <v>0</v>
      </c>
      <c r="BH442" s="204">
        <f>IF(N442="sníž. přenesená",J442,0)</f>
        <v>0</v>
      </c>
      <c r="BI442" s="204">
        <f>IF(N442="nulová",J442,0)</f>
        <v>0</v>
      </c>
      <c r="BJ442" s="24" t="s">
        <v>84</v>
      </c>
      <c r="BK442" s="204">
        <f>ROUND(I442*H442,2)</f>
        <v>0</v>
      </c>
      <c r="BL442" s="24" t="s">
        <v>166</v>
      </c>
      <c r="BM442" s="24" t="s">
        <v>618</v>
      </c>
    </row>
    <row r="443" spans="2:51" s="11" customFormat="1" ht="13.5">
      <c r="B443" s="208"/>
      <c r="C443" s="209"/>
      <c r="D443" s="205" t="s">
        <v>170</v>
      </c>
      <c r="E443" s="210" t="s">
        <v>21</v>
      </c>
      <c r="F443" s="211" t="s">
        <v>619</v>
      </c>
      <c r="G443" s="209"/>
      <c r="H443" s="212" t="s">
        <v>21</v>
      </c>
      <c r="I443" s="213"/>
      <c r="J443" s="209"/>
      <c r="K443" s="209"/>
      <c r="L443" s="214"/>
      <c r="M443" s="215"/>
      <c r="N443" s="216"/>
      <c r="O443" s="216"/>
      <c r="P443" s="216"/>
      <c r="Q443" s="216"/>
      <c r="R443" s="216"/>
      <c r="S443" s="216"/>
      <c r="T443" s="217"/>
      <c r="AT443" s="218" t="s">
        <v>170</v>
      </c>
      <c r="AU443" s="218" t="s">
        <v>87</v>
      </c>
      <c r="AV443" s="11" t="s">
        <v>84</v>
      </c>
      <c r="AW443" s="11" t="s">
        <v>39</v>
      </c>
      <c r="AX443" s="11" t="s">
        <v>76</v>
      </c>
      <c r="AY443" s="218" t="s">
        <v>159</v>
      </c>
    </row>
    <row r="444" spans="2:51" s="12" customFormat="1" ht="13.5">
      <c r="B444" s="219"/>
      <c r="C444" s="220"/>
      <c r="D444" s="232" t="s">
        <v>170</v>
      </c>
      <c r="E444" s="242" t="s">
        <v>21</v>
      </c>
      <c r="F444" s="243" t="s">
        <v>84</v>
      </c>
      <c r="G444" s="220"/>
      <c r="H444" s="244">
        <v>1</v>
      </c>
      <c r="I444" s="224"/>
      <c r="J444" s="220"/>
      <c r="K444" s="220"/>
      <c r="L444" s="225"/>
      <c r="M444" s="226"/>
      <c r="N444" s="227"/>
      <c r="O444" s="227"/>
      <c r="P444" s="227"/>
      <c r="Q444" s="227"/>
      <c r="R444" s="227"/>
      <c r="S444" s="227"/>
      <c r="T444" s="228"/>
      <c r="AT444" s="229" t="s">
        <v>170</v>
      </c>
      <c r="AU444" s="229" t="s">
        <v>87</v>
      </c>
      <c r="AV444" s="12" t="s">
        <v>87</v>
      </c>
      <c r="AW444" s="12" t="s">
        <v>39</v>
      </c>
      <c r="AX444" s="12" t="s">
        <v>84</v>
      </c>
      <c r="AY444" s="229" t="s">
        <v>159</v>
      </c>
    </row>
    <row r="445" spans="2:65" s="1" customFormat="1" ht="22.5" customHeight="1">
      <c r="B445" s="41"/>
      <c r="C445" s="193" t="s">
        <v>620</v>
      </c>
      <c r="D445" s="193" t="s">
        <v>161</v>
      </c>
      <c r="E445" s="194" t="s">
        <v>621</v>
      </c>
      <c r="F445" s="195" t="s">
        <v>622</v>
      </c>
      <c r="G445" s="196" t="s">
        <v>595</v>
      </c>
      <c r="H445" s="197">
        <v>1</v>
      </c>
      <c r="I445" s="198"/>
      <c r="J445" s="199">
        <f>ROUND(I445*H445,2)</f>
        <v>0</v>
      </c>
      <c r="K445" s="195" t="s">
        <v>21</v>
      </c>
      <c r="L445" s="61"/>
      <c r="M445" s="200" t="s">
        <v>21</v>
      </c>
      <c r="N445" s="201" t="s">
        <v>47</v>
      </c>
      <c r="O445" s="42"/>
      <c r="P445" s="202">
        <f>O445*H445</f>
        <v>0</v>
      </c>
      <c r="Q445" s="202">
        <v>0</v>
      </c>
      <c r="R445" s="202">
        <f>Q445*H445</f>
        <v>0</v>
      </c>
      <c r="S445" s="202">
        <v>0.3409</v>
      </c>
      <c r="T445" s="203">
        <f>S445*H445</f>
        <v>0.3409</v>
      </c>
      <c r="AR445" s="24" t="s">
        <v>166</v>
      </c>
      <c r="AT445" s="24" t="s">
        <v>161</v>
      </c>
      <c r="AU445" s="24" t="s">
        <v>87</v>
      </c>
      <c r="AY445" s="24" t="s">
        <v>159</v>
      </c>
      <c r="BE445" s="204">
        <f>IF(N445="základní",J445,0)</f>
        <v>0</v>
      </c>
      <c r="BF445" s="204">
        <f>IF(N445="snížená",J445,0)</f>
        <v>0</v>
      </c>
      <c r="BG445" s="204">
        <f>IF(N445="zákl. přenesená",J445,0)</f>
        <v>0</v>
      </c>
      <c r="BH445" s="204">
        <f>IF(N445="sníž. přenesená",J445,0)</f>
        <v>0</v>
      </c>
      <c r="BI445" s="204">
        <f>IF(N445="nulová",J445,0)</f>
        <v>0</v>
      </c>
      <c r="BJ445" s="24" t="s">
        <v>84</v>
      </c>
      <c r="BK445" s="204">
        <f>ROUND(I445*H445,2)</f>
        <v>0</v>
      </c>
      <c r="BL445" s="24" t="s">
        <v>166</v>
      </c>
      <c r="BM445" s="24" t="s">
        <v>623</v>
      </c>
    </row>
    <row r="446" spans="2:51" s="11" customFormat="1" ht="13.5">
      <c r="B446" s="208"/>
      <c r="C446" s="209"/>
      <c r="D446" s="205" t="s">
        <v>170</v>
      </c>
      <c r="E446" s="210" t="s">
        <v>21</v>
      </c>
      <c r="F446" s="211" t="s">
        <v>624</v>
      </c>
      <c r="G446" s="209"/>
      <c r="H446" s="212" t="s">
        <v>21</v>
      </c>
      <c r="I446" s="213"/>
      <c r="J446" s="209"/>
      <c r="K446" s="209"/>
      <c r="L446" s="214"/>
      <c r="M446" s="215"/>
      <c r="N446" s="216"/>
      <c r="O446" s="216"/>
      <c r="P446" s="216"/>
      <c r="Q446" s="216"/>
      <c r="R446" s="216"/>
      <c r="S446" s="216"/>
      <c r="T446" s="217"/>
      <c r="AT446" s="218" t="s">
        <v>170</v>
      </c>
      <c r="AU446" s="218" t="s">
        <v>87</v>
      </c>
      <c r="AV446" s="11" t="s">
        <v>84</v>
      </c>
      <c r="AW446" s="11" t="s">
        <v>39</v>
      </c>
      <c r="AX446" s="11" t="s">
        <v>76</v>
      </c>
      <c r="AY446" s="218" t="s">
        <v>159</v>
      </c>
    </row>
    <row r="447" spans="2:51" s="12" customFormat="1" ht="13.5">
      <c r="B447" s="219"/>
      <c r="C447" s="220"/>
      <c r="D447" s="232" t="s">
        <v>170</v>
      </c>
      <c r="E447" s="242" t="s">
        <v>21</v>
      </c>
      <c r="F447" s="243" t="s">
        <v>84</v>
      </c>
      <c r="G447" s="220"/>
      <c r="H447" s="244">
        <v>1</v>
      </c>
      <c r="I447" s="224"/>
      <c r="J447" s="220"/>
      <c r="K447" s="220"/>
      <c r="L447" s="225"/>
      <c r="M447" s="226"/>
      <c r="N447" s="227"/>
      <c r="O447" s="227"/>
      <c r="P447" s="227"/>
      <c r="Q447" s="227"/>
      <c r="R447" s="227"/>
      <c r="S447" s="227"/>
      <c r="T447" s="228"/>
      <c r="AT447" s="229" t="s">
        <v>170</v>
      </c>
      <c r="AU447" s="229" t="s">
        <v>87</v>
      </c>
      <c r="AV447" s="12" t="s">
        <v>87</v>
      </c>
      <c r="AW447" s="12" t="s">
        <v>39</v>
      </c>
      <c r="AX447" s="12" t="s">
        <v>84</v>
      </c>
      <c r="AY447" s="229" t="s">
        <v>159</v>
      </c>
    </row>
    <row r="448" spans="2:65" s="1" customFormat="1" ht="31.5" customHeight="1">
      <c r="B448" s="41"/>
      <c r="C448" s="193" t="s">
        <v>625</v>
      </c>
      <c r="D448" s="193" t="s">
        <v>161</v>
      </c>
      <c r="E448" s="194" t="s">
        <v>626</v>
      </c>
      <c r="F448" s="195" t="s">
        <v>627</v>
      </c>
      <c r="G448" s="196" t="s">
        <v>595</v>
      </c>
      <c r="H448" s="197">
        <v>3</v>
      </c>
      <c r="I448" s="198"/>
      <c r="J448" s="199">
        <f>ROUND(I448*H448,2)</f>
        <v>0</v>
      </c>
      <c r="K448" s="195" t="s">
        <v>21</v>
      </c>
      <c r="L448" s="61"/>
      <c r="M448" s="200" t="s">
        <v>21</v>
      </c>
      <c r="N448" s="201" t="s">
        <v>47</v>
      </c>
      <c r="O448" s="42"/>
      <c r="P448" s="202">
        <f>O448*H448</f>
        <v>0</v>
      </c>
      <c r="Q448" s="202">
        <v>0.00936</v>
      </c>
      <c r="R448" s="202">
        <f>Q448*H448</f>
        <v>0.02808</v>
      </c>
      <c r="S448" s="202">
        <v>0</v>
      </c>
      <c r="T448" s="203">
        <f>S448*H448</f>
        <v>0</v>
      </c>
      <c r="AR448" s="24" t="s">
        <v>166</v>
      </c>
      <c r="AT448" s="24" t="s">
        <v>161</v>
      </c>
      <c r="AU448" s="24" t="s">
        <v>87</v>
      </c>
      <c r="AY448" s="24" t="s">
        <v>159</v>
      </c>
      <c r="BE448" s="204">
        <f>IF(N448="základní",J448,0)</f>
        <v>0</v>
      </c>
      <c r="BF448" s="204">
        <f>IF(N448="snížená",J448,0)</f>
        <v>0</v>
      </c>
      <c r="BG448" s="204">
        <f>IF(N448="zákl. přenesená",J448,0)</f>
        <v>0</v>
      </c>
      <c r="BH448" s="204">
        <f>IF(N448="sníž. přenesená",J448,0)</f>
        <v>0</v>
      </c>
      <c r="BI448" s="204">
        <f>IF(N448="nulová",J448,0)</f>
        <v>0</v>
      </c>
      <c r="BJ448" s="24" t="s">
        <v>84</v>
      </c>
      <c r="BK448" s="204">
        <f>ROUND(I448*H448,2)</f>
        <v>0</v>
      </c>
      <c r="BL448" s="24" t="s">
        <v>166</v>
      </c>
      <c r="BM448" s="24" t="s">
        <v>628</v>
      </c>
    </row>
    <row r="449" spans="2:47" s="1" customFormat="1" ht="40.5">
      <c r="B449" s="41"/>
      <c r="C449" s="63"/>
      <c r="D449" s="205" t="s">
        <v>168</v>
      </c>
      <c r="E449" s="63"/>
      <c r="F449" s="206" t="s">
        <v>629</v>
      </c>
      <c r="G449" s="63"/>
      <c r="H449" s="63"/>
      <c r="I449" s="163"/>
      <c r="J449" s="63"/>
      <c r="K449" s="63"/>
      <c r="L449" s="61"/>
      <c r="M449" s="207"/>
      <c r="N449" s="42"/>
      <c r="O449" s="42"/>
      <c r="P449" s="42"/>
      <c r="Q449" s="42"/>
      <c r="R449" s="42"/>
      <c r="S449" s="42"/>
      <c r="T449" s="78"/>
      <c r="AT449" s="24" t="s">
        <v>168</v>
      </c>
      <c r="AU449" s="24" t="s">
        <v>87</v>
      </c>
    </row>
    <row r="450" spans="2:51" s="11" customFormat="1" ht="13.5">
      <c r="B450" s="208"/>
      <c r="C450" s="209"/>
      <c r="D450" s="205" t="s">
        <v>170</v>
      </c>
      <c r="E450" s="210" t="s">
        <v>21</v>
      </c>
      <c r="F450" s="211" t="s">
        <v>598</v>
      </c>
      <c r="G450" s="209"/>
      <c r="H450" s="212" t="s">
        <v>21</v>
      </c>
      <c r="I450" s="213"/>
      <c r="J450" s="209"/>
      <c r="K450" s="209"/>
      <c r="L450" s="214"/>
      <c r="M450" s="215"/>
      <c r="N450" s="216"/>
      <c r="O450" s="216"/>
      <c r="P450" s="216"/>
      <c r="Q450" s="216"/>
      <c r="R450" s="216"/>
      <c r="S450" s="216"/>
      <c r="T450" s="217"/>
      <c r="AT450" s="218" t="s">
        <v>170</v>
      </c>
      <c r="AU450" s="218" t="s">
        <v>87</v>
      </c>
      <c r="AV450" s="11" t="s">
        <v>84</v>
      </c>
      <c r="AW450" s="11" t="s">
        <v>39</v>
      </c>
      <c r="AX450" s="11" t="s">
        <v>76</v>
      </c>
      <c r="AY450" s="218" t="s">
        <v>159</v>
      </c>
    </row>
    <row r="451" spans="2:51" s="12" customFormat="1" ht="13.5">
      <c r="B451" s="219"/>
      <c r="C451" s="220"/>
      <c r="D451" s="232" t="s">
        <v>170</v>
      </c>
      <c r="E451" s="242" t="s">
        <v>21</v>
      </c>
      <c r="F451" s="243" t="s">
        <v>182</v>
      </c>
      <c r="G451" s="220"/>
      <c r="H451" s="244">
        <v>3</v>
      </c>
      <c r="I451" s="224"/>
      <c r="J451" s="220"/>
      <c r="K451" s="220"/>
      <c r="L451" s="225"/>
      <c r="M451" s="226"/>
      <c r="N451" s="227"/>
      <c r="O451" s="227"/>
      <c r="P451" s="227"/>
      <c r="Q451" s="227"/>
      <c r="R451" s="227"/>
      <c r="S451" s="227"/>
      <c r="T451" s="228"/>
      <c r="AT451" s="229" t="s">
        <v>170</v>
      </c>
      <c r="AU451" s="229" t="s">
        <v>87</v>
      </c>
      <c r="AV451" s="12" t="s">
        <v>87</v>
      </c>
      <c r="AW451" s="12" t="s">
        <v>39</v>
      </c>
      <c r="AX451" s="12" t="s">
        <v>84</v>
      </c>
      <c r="AY451" s="229" t="s">
        <v>159</v>
      </c>
    </row>
    <row r="452" spans="2:65" s="1" customFormat="1" ht="22.5" customHeight="1">
      <c r="B452" s="41"/>
      <c r="C452" s="256" t="s">
        <v>630</v>
      </c>
      <c r="D452" s="256" t="s">
        <v>342</v>
      </c>
      <c r="E452" s="257" t="s">
        <v>631</v>
      </c>
      <c r="F452" s="258" t="s">
        <v>632</v>
      </c>
      <c r="G452" s="259" t="s">
        <v>595</v>
      </c>
      <c r="H452" s="260">
        <v>3</v>
      </c>
      <c r="I452" s="261"/>
      <c r="J452" s="262">
        <f>ROUND(I452*H452,2)</f>
        <v>0</v>
      </c>
      <c r="K452" s="258" t="s">
        <v>21</v>
      </c>
      <c r="L452" s="263"/>
      <c r="M452" s="264" t="s">
        <v>21</v>
      </c>
      <c r="N452" s="265" t="s">
        <v>47</v>
      </c>
      <c r="O452" s="42"/>
      <c r="P452" s="202">
        <f>O452*H452</f>
        <v>0</v>
      </c>
      <c r="Q452" s="202">
        <v>0.058</v>
      </c>
      <c r="R452" s="202">
        <f>Q452*H452</f>
        <v>0.17400000000000002</v>
      </c>
      <c r="S452" s="202">
        <v>0</v>
      </c>
      <c r="T452" s="203">
        <f>S452*H452</f>
        <v>0</v>
      </c>
      <c r="AR452" s="24" t="s">
        <v>214</v>
      </c>
      <c r="AT452" s="24" t="s">
        <v>342</v>
      </c>
      <c r="AU452" s="24" t="s">
        <v>87</v>
      </c>
      <c r="AY452" s="24" t="s">
        <v>159</v>
      </c>
      <c r="BE452" s="204">
        <f>IF(N452="základní",J452,0)</f>
        <v>0</v>
      </c>
      <c r="BF452" s="204">
        <f>IF(N452="snížená",J452,0)</f>
        <v>0</v>
      </c>
      <c r="BG452" s="204">
        <f>IF(N452="zákl. přenesená",J452,0)</f>
        <v>0</v>
      </c>
      <c r="BH452" s="204">
        <f>IF(N452="sníž. přenesená",J452,0)</f>
        <v>0</v>
      </c>
      <c r="BI452" s="204">
        <f>IF(N452="nulová",J452,0)</f>
        <v>0</v>
      </c>
      <c r="BJ452" s="24" t="s">
        <v>84</v>
      </c>
      <c r="BK452" s="204">
        <f>ROUND(I452*H452,2)</f>
        <v>0</v>
      </c>
      <c r="BL452" s="24" t="s">
        <v>166</v>
      </c>
      <c r="BM452" s="24" t="s">
        <v>633</v>
      </c>
    </row>
    <row r="453" spans="2:65" s="1" customFormat="1" ht="22.5" customHeight="1">
      <c r="B453" s="41"/>
      <c r="C453" s="256" t="s">
        <v>634</v>
      </c>
      <c r="D453" s="256" t="s">
        <v>342</v>
      </c>
      <c r="E453" s="257" t="s">
        <v>635</v>
      </c>
      <c r="F453" s="258" t="s">
        <v>636</v>
      </c>
      <c r="G453" s="259" t="s">
        <v>595</v>
      </c>
      <c r="H453" s="260">
        <v>3</v>
      </c>
      <c r="I453" s="261"/>
      <c r="J453" s="262">
        <f>ROUND(I453*H453,2)</f>
        <v>0</v>
      </c>
      <c r="K453" s="258" t="s">
        <v>21</v>
      </c>
      <c r="L453" s="263"/>
      <c r="M453" s="264" t="s">
        <v>21</v>
      </c>
      <c r="N453" s="265" t="s">
        <v>47</v>
      </c>
      <c r="O453" s="42"/>
      <c r="P453" s="202">
        <f>O453*H453</f>
        <v>0</v>
      </c>
      <c r="Q453" s="202">
        <v>0.06</v>
      </c>
      <c r="R453" s="202">
        <f>Q453*H453</f>
        <v>0.18</v>
      </c>
      <c r="S453" s="202">
        <v>0</v>
      </c>
      <c r="T453" s="203">
        <f>S453*H453</f>
        <v>0</v>
      </c>
      <c r="AR453" s="24" t="s">
        <v>214</v>
      </c>
      <c r="AT453" s="24" t="s">
        <v>342</v>
      </c>
      <c r="AU453" s="24" t="s">
        <v>87</v>
      </c>
      <c r="AY453" s="24" t="s">
        <v>159</v>
      </c>
      <c r="BE453" s="204">
        <f>IF(N453="základní",J453,0)</f>
        <v>0</v>
      </c>
      <c r="BF453" s="204">
        <f>IF(N453="snížená",J453,0)</f>
        <v>0</v>
      </c>
      <c r="BG453" s="204">
        <f>IF(N453="zákl. přenesená",J453,0)</f>
        <v>0</v>
      </c>
      <c r="BH453" s="204">
        <f>IF(N453="sníž. přenesená",J453,0)</f>
        <v>0</v>
      </c>
      <c r="BI453" s="204">
        <f>IF(N453="nulová",J453,0)</f>
        <v>0</v>
      </c>
      <c r="BJ453" s="24" t="s">
        <v>84</v>
      </c>
      <c r="BK453" s="204">
        <f>ROUND(I453*H453,2)</f>
        <v>0</v>
      </c>
      <c r="BL453" s="24" t="s">
        <v>166</v>
      </c>
      <c r="BM453" s="24" t="s">
        <v>637</v>
      </c>
    </row>
    <row r="454" spans="2:65" s="1" customFormat="1" ht="22.5" customHeight="1">
      <c r="B454" s="41"/>
      <c r="C454" s="256" t="s">
        <v>638</v>
      </c>
      <c r="D454" s="256" t="s">
        <v>342</v>
      </c>
      <c r="E454" s="257" t="s">
        <v>639</v>
      </c>
      <c r="F454" s="258" t="s">
        <v>640</v>
      </c>
      <c r="G454" s="259" t="s">
        <v>595</v>
      </c>
      <c r="H454" s="260">
        <v>3</v>
      </c>
      <c r="I454" s="261"/>
      <c r="J454" s="262">
        <f>ROUND(I454*H454,2)</f>
        <v>0</v>
      </c>
      <c r="K454" s="258" t="s">
        <v>21</v>
      </c>
      <c r="L454" s="263"/>
      <c r="M454" s="264" t="s">
        <v>21</v>
      </c>
      <c r="N454" s="265" t="s">
        <v>47</v>
      </c>
      <c r="O454" s="42"/>
      <c r="P454" s="202">
        <f>O454*H454</f>
        <v>0</v>
      </c>
      <c r="Q454" s="202">
        <v>0.004</v>
      </c>
      <c r="R454" s="202">
        <f>Q454*H454</f>
        <v>0.012</v>
      </c>
      <c r="S454" s="202">
        <v>0</v>
      </c>
      <c r="T454" s="203">
        <f>S454*H454</f>
        <v>0</v>
      </c>
      <c r="AR454" s="24" t="s">
        <v>214</v>
      </c>
      <c r="AT454" s="24" t="s">
        <v>342</v>
      </c>
      <c r="AU454" s="24" t="s">
        <v>87</v>
      </c>
      <c r="AY454" s="24" t="s">
        <v>159</v>
      </c>
      <c r="BE454" s="204">
        <f>IF(N454="základní",J454,0)</f>
        <v>0</v>
      </c>
      <c r="BF454" s="204">
        <f>IF(N454="snížená",J454,0)</f>
        <v>0</v>
      </c>
      <c r="BG454" s="204">
        <f>IF(N454="zákl. přenesená",J454,0)</f>
        <v>0</v>
      </c>
      <c r="BH454" s="204">
        <f>IF(N454="sníž. přenesená",J454,0)</f>
        <v>0</v>
      </c>
      <c r="BI454" s="204">
        <f>IF(N454="nulová",J454,0)</f>
        <v>0</v>
      </c>
      <c r="BJ454" s="24" t="s">
        <v>84</v>
      </c>
      <c r="BK454" s="204">
        <f>ROUND(I454*H454,2)</f>
        <v>0</v>
      </c>
      <c r="BL454" s="24" t="s">
        <v>166</v>
      </c>
      <c r="BM454" s="24" t="s">
        <v>641</v>
      </c>
    </row>
    <row r="455" spans="2:63" s="10" customFormat="1" ht="29.85" customHeight="1">
      <c r="B455" s="176"/>
      <c r="C455" s="177"/>
      <c r="D455" s="190" t="s">
        <v>75</v>
      </c>
      <c r="E455" s="191" t="s">
        <v>219</v>
      </c>
      <c r="F455" s="191" t="s">
        <v>642</v>
      </c>
      <c r="G455" s="177"/>
      <c r="H455" s="177"/>
      <c r="I455" s="180"/>
      <c r="J455" s="192">
        <f>BK455</f>
        <v>0</v>
      </c>
      <c r="K455" s="177"/>
      <c r="L455" s="182"/>
      <c r="M455" s="183"/>
      <c r="N455" s="184"/>
      <c r="O455" s="184"/>
      <c r="P455" s="185">
        <f>SUM(P456:P563)</f>
        <v>0</v>
      </c>
      <c r="Q455" s="184"/>
      <c r="R455" s="185">
        <f>SUM(R456:R563)</f>
        <v>517.01051692</v>
      </c>
      <c r="S455" s="184"/>
      <c r="T455" s="186">
        <f>SUM(T456:T563)</f>
        <v>13.2256</v>
      </c>
      <c r="AR455" s="187" t="s">
        <v>84</v>
      </c>
      <c r="AT455" s="188" t="s">
        <v>75</v>
      </c>
      <c r="AU455" s="188" t="s">
        <v>84</v>
      </c>
      <c r="AY455" s="187" t="s">
        <v>159</v>
      </c>
      <c r="BK455" s="189">
        <f>SUM(BK456:BK563)</f>
        <v>0</v>
      </c>
    </row>
    <row r="456" spans="2:65" s="1" customFormat="1" ht="22.5" customHeight="1">
      <c r="B456" s="41"/>
      <c r="C456" s="193" t="s">
        <v>643</v>
      </c>
      <c r="D456" s="193" t="s">
        <v>161</v>
      </c>
      <c r="E456" s="194" t="s">
        <v>644</v>
      </c>
      <c r="F456" s="195" t="s">
        <v>645</v>
      </c>
      <c r="G456" s="196" t="s">
        <v>595</v>
      </c>
      <c r="H456" s="197">
        <v>91</v>
      </c>
      <c r="I456" s="198"/>
      <c r="J456" s="199">
        <f>ROUND(I456*H456,2)</f>
        <v>0</v>
      </c>
      <c r="K456" s="195" t="s">
        <v>165</v>
      </c>
      <c r="L456" s="61"/>
      <c r="M456" s="200" t="s">
        <v>21</v>
      </c>
      <c r="N456" s="201" t="s">
        <v>47</v>
      </c>
      <c r="O456" s="42"/>
      <c r="P456" s="202">
        <f>O456*H456</f>
        <v>0</v>
      </c>
      <c r="Q456" s="202">
        <v>0.11171</v>
      </c>
      <c r="R456" s="202">
        <f>Q456*H456</f>
        <v>10.165610000000001</v>
      </c>
      <c r="S456" s="202">
        <v>0</v>
      </c>
      <c r="T456" s="203">
        <f>S456*H456</f>
        <v>0</v>
      </c>
      <c r="AR456" s="24" t="s">
        <v>166</v>
      </c>
      <c r="AT456" s="24" t="s">
        <v>161</v>
      </c>
      <c r="AU456" s="24" t="s">
        <v>87</v>
      </c>
      <c r="AY456" s="24" t="s">
        <v>159</v>
      </c>
      <c r="BE456" s="204">
        <f>IF(N456="základní",J456,0)</f>
        <v>0</v>
      </c>
      <c r="BF456" s="204">
        <f>IF(N456="snížená",J456,0)</f>
        <v>0</v>
      </c>
      <c r="BG456" s="204">
        <f>IF(N456="zákl. přenesená",J456,0)</f>
        <v>0</v>
      </c>
      <c r="BH456" s="204">
        <f>IF(N456="sníž. přenesená",J456,0)</f>
        <v>0</v>
      </c>
      <c r="BI456" s="204">
        <f>IF(N456="nulová",J456,0)</f>
        <v>0</v>
      </c>
      <c r="BJ456" s="24" t="s">
        <v>84</v>
      </c>
      <c r="BK456" s="204">
        <f>ROUND(I456*H456,2)</f>
        <v>0</v>
      </c>
      <c r="BL456" s="24" t="s">
        <v>166</v>
      </c>
      <c r="BM456" s="24" t="s">
        <v>646</v>
      </c>
    </row>
    <row r="457" spans="2:47" s="1" customFormat="1" ht="67.5">
      <c r="B457" s="41"/>
      <c r="C457" s="63"/>
      <c r="D457" s="205" t="s">
        <v>168</v>
      </c>
      <c r="E457" s="63"/>
      <c r="F457" s="206" t="s">
        <v>647</v>
      </c>
      <c r="G457" s="63"/>
      <c r="H457" s="63"/>
      <c r="I457" s="163"/>
      <c r="J457" s="63"/>
      <c r="K457" s="63"/>
      <c r="L457" s="61"/>
      <c r="M457" s="207"/>
      <c r="N457" s="42"/>
      <c r="O457" s="42"/>
      <c r="P457" s="42"/>
      <c r="Q457" s="42"/>
      <c r="R457" s="42"/>
      <c r="S457" s="42"/>
      <c r="T457" s="78"/>
      <c r="AT457" s="24" t="s">
        <v>168</v>
      </c>
      <c r="AU457" s="24" t="s">
        <v>87</v>
      </c>
    </row>
    <row r="458" spans="2:51" s="11" customFormat="1" ht="13.5">
      <c r="B458" s="208"/>
      <c r="C458" s="209"/>
      <c r="D458" s="205" t="s">
        <v>170</v>
      </c>
      <c r="E458" s="210" t="s">
        <v>21</v>
      </c>
      <c r="F458" s="211" t="s">
        <v>648</v>
      </c>
      <c r="G458" s="209"/>
      <c r="H458" s="212" t="s">
        <v>21</v>
      </c>
      <c r="I458" s="213"/>
      <c r="J458" s="209"/>
      <c r="K458" s="209"/>
      <c r="L458" s="214"/>
      <c r="M458" s="215"/>
      <c r="N458" s="216"/>
      <c r="O458" s="216"/>
      <c r="P458" s="216"/>
      <c r="Q458" s="216"/>
      <c r="R458" s="216"/>
      <c r="S458" s="216"/>
      <c r="T458" s="217"/>
      <c r="AT458" s="218" t="s">
        <v>170</v>
      </c>
      <c r="AU458" s="218" t="s">
        <v>87</v>
      </c>
      <c r="AV458" s="11" t="s">
        <v>84</v>
      </c>
      <c r="AW458" s="11" t="s">
        <v>39</v>
      </c>
      <c r="AX458" s="11" t="s">
        <v>76</v>
      </c>
      <c r="AY458" s="218" t="s">
        <v>159</v>
      </c>
    </row>
    <row r="459" spans="2:51" s="12" customFormat="1" ht="13.5">
      <c r="B459" s="219"/>
      <c r="C459" s="220"/>
      <c r="D459" s="232" t="s">
        <v>170</v>
      </c>
      <c r="E459" s="242" t="s">
        <v>21</v>
      </c>
      <c r="F459" s="243" t="s">
        <v>649</v>
      </c>
      <c r="G459" s="220"/>
      <c r="H459" s="244">
        <v>91</v>
      </c>
      <c r="I459" s="224"/>
      <c r="J459" s="220"/>
      <c r="K459" s="220"/>
      <c r="L459" s="225"/>
      <c r="M459" s="226"/>
      <c r="N459" s="227"/>
      <c r="O459" s="227"/>
      <c r="P459" s="227"/>
      <c r="Q459" s="227"/>
      <c r="R459" s="227"/>
      <c r="S459" s="227"/>
      <c r="T459" s="228"/>
      <c r="AT459" s="229" t="s">
        <v>170</v>
      </c>
      <c r="AU459" s="229" t="s">
        <v>87</v>
      </c>
      <c r="AV459" s="12" t="s">
        <v>87</v>
      </c>
      <c r="AW459" s="12" t="s">
        <v>39</v>
      </c>
      <c r="AX459" s="12" t="s">
        <v>84</v>
      </c>
      <c r="AY459" s="229" t="s">
        <v>159</v>
      </c>
    </row>
    <row r="460" spans="2:65" s="1" customFormat="1" ht="22.5" customHeight="1">
      <c r="B460" s="41"/>
      <c r="C460" s="256" t="s">
        <v>650</v>
      </c>
      <c r="D460" s="256" t="s">
        <v>342</v>
      </c>
      <c r="E460" s="257" t="s">
        <v>651</v>
      </c>
      <c r="F460" s="258" t="s">
        <v>652</v>
      </c>
      <c r="G460" s="259" t="s">
        <v>595</v>
      </c>
      <c r="H460" s="260">
        <v>91</v>
      </c>
      <c r="I460" s="261"/>
      <c r="J460" s="262">
        <f>ROUND(I460*H460,2)</f>
        <v>0</v>
      </c>
      <c r="K460" s="258" t="s">
        <v>21</v>
      </c>
      <c r="L460" s="263"/>
      <c r="M460" s="264" t="s">
        <v>21</v>
      </c>
      <c r="N460" s="265" t="s">
        <v>47</v>
      </c>
      <c r="O460" s="42"/>
      <c r="P460" s="202">
        <f>O460*H460</f>
        <v>0</v>
      </c>
      <c r="Q460" s="202">
        <v>0.006</v>
      </c>
      <c r="R460" s="202">
        <f>Q460*H460</f>
        <v>0.546</v>
      </c>
      <c r="S460" s="202">
        <v>0</v>
      </c>
      <c r="T460" s="203">
        <f>S460*H460</f>
        <v>0</v>
      </c>
      <c r="AR460" s="24" t="s">
        <v>214</v>
      </c>
      <c r="AT460" s="24" t="s">
        <v>342</v>
      </c>
      <c r="AU460" s="24" t="s">
        <v>87</v>
      </c>
      <c r="AY460" s="24" t="s">
        <v>159</v>
      </c>
      <c r="BE460" s="204">
        <f>IF(N460="základní",J460,0)</f>
        <v>0</v>
      </c>
      <c r="BF460" s="204">
        <f>IF(N460="snížená",J460,0)</f>
        <v>0</v>
      </c>
      <c r="BG460" s="204">
        <f>IF(N460="zákl. přenesená",J460,0)</f>
        <v>0</v>
      </c>
      <c r="BH460" s="204">
        <f>IF(N460="sníž. přenesená",J460,0)</f>
        <v>0</v>
      </c>
      <c r="BI460" s="204">
        <f>IF(N460="nulová",J460,0)</f>
        <v>0</v>
      </c>
      <c r="BJ460" s="24" t="s">
        <v>84</v>
      </c>
      <c r="BK460" s="204">
        <f>ROUND(I460*H460,2)</f>
        <v>0</v>
      </c>
      <c r="BL460" s="24" t="s">
        <v>166</v>
      </c>
      <c r="BM460" s="24" t="s">
        <v>653</v>
      </c>
    </row>
    <row r="461" spans="2:65" s="1" customFormat="1" ht="31.5" customHeight="1">
      <c r="B461" s="41"/>
      <c r="C461" s="193" t="s">
        <v>654</v>
      </c>
      <c r="D461" s="193" t="s">
        <v>161</v>
      </c>
      <c r="E461" s="194" t="s">
        <v>655</v>
      </c>
      <c r="F461" s="195" t="s">
        <v>656</v>
      </c>
      <c r="G461" s="196" t="s">
        <v>595</v>
      </c>
      <c r="H461" s="197">
        <v>14</v>
      </c>
      <c r="I461" s="198"/>
      <c r="J461" s="199">
        <f>ROUND(I461*H461,2)</f>
        <v>0</v>
      </c>
      <c r="K461" s="195" t="s">
        <v>21</v>
      </c>
      <c r="L461" s="61"/>
      <c r="M461" s="200" t="s">
        <v>21</v>
      </c>
      <c r="N461" s="201" t="s">
        <v>47</v>
      </c>
      <c r="O461" s="42"/>
      <c r="P461" s="202">
        <f>O461*H461</f>
        <v>0</v>
      </c>
      <c r="Q461" s="202">
        <v>0.0007</v>
      </c>
      <c r="R461" s="202">
        <f>Q461*H461</f>
        <v>0.0098</v>
      </c>
      <c r="S461" s="202">
        <v>0</v>
      </c>
      <c r="T461" s="203">
        <f>S461*H461</f>
        <v>0</v>
      </c>
      <c r="AR461" s="24" t="s">
        <v>166</v>
      </c>
      <c r="AT461" s="24" t="s">
        <v>161</v>
      </c>
      <c r="AU461" s="24" t="s">
        <v>87</v>
      </c>
      <c r="AY461" s="24" t="s">
        <v>159</v>
      </c>
      <c r="BE461" s="204">
        <f>IF(N461="základní",J461,0)</f>
        <v>0</v>
      </c>
      <c r="BF461" s="204">
        <f>IF(N461="snížená",J461,0)</f>
        <v>0</v>
      </c>
      <c r="BG461" s="204">
        <f>IF(N461="zákl. přenesená",J461,0)</f>
        <v>0</v>
      </c>
      <c r="BH461" s="204">
        <f>IF(N461="sníž. přenesená",J461,0)</f>
        <v>0</v>
      </c>
      <c r="BI461" s="204">
        <f>IF(N461="nulová",J461,0)</f>
        <v>0</v>
      </c>
      <c r="BJ461" s="24" t="s">
        <v>84</v>
      </c>
      <c r="BK461" s="204">
        <f>ROUND(I461*H461,2)</f>
        <v>0</v>
      </c>
      <c r="BL461" s="24" t="s">
        <v>166</v>
      </c>
      <c r="BM461" s="24" t="s">
        <v>657</v>
      </c>
    </row>
    <row r="462" spans="2:47" s="1" customFormat="1" ht="135">
      <c r="B462" s="41"/>
      <c r="C462" s="63"/>
      <c r="D462" s="205" t="s">
        <v>168</v>
      </c>
      <c r="E462" s="63"/>
      <c r="F462" s="206" t="s">
        <v>658</v>
      </c>
      <c r="G462" s="63"/>
      <c r="H462" s="63"/>
      <c r="I462" s="163"/>
      <c r="J462" s="63"/>
      <c r="K462" s="63"/>
      <c r="L462" s="61"/>
      <c r="M462" s="207"/>
      <c r="N462" s="42"/>
      <c r="O462" s="42"/>
      <c r="P462" s="42"/>
      <c r="Q462" s="42"/>
      <c r="R462" s="42"/>
      <c r="S462" s="42"/>
      <c r="T462" s="78"/>
      <c r="AT462" s="24" t="s">
        <v>168</v>
      </c>
      <c r="AU462" s="24" t="s">
        <v>87</v>
      </c>
    </row>
    <row r="463" spans="2:51" s="11" customFormat="1" ht="13.5">
      <c r="B463" s="208"/>
      <c r="C463" s="209"/>
      <c r="D463" s="205" t="s">
        <v>170</v>
      </c>
      <c r="E463" s="210" t="s">
        <v>21</v>
      </c>
      <c r="F463" s="211" t="s">
        <v>659</v>
      </c>
      <c r="G463" s="209"/>
      <c r="H463" s="212" t="s">
        <v>21</v>
      </c>
      <c r="I463" s="213"/>
      <c r="J463" s="209"/>
      <c r="K463" s="209"/>
      <c r="L463" s="214"/>
      <c r="M463" s="215"/>
      <c r="N463" s="216"/>
      <c r="O463" s="216"/>
      <c r="P463" s="216"/>
      <c r="Q463" s="216"/>
      <c r="R463" s="216"/>
      <c r="S463" s="216"/>
      <c r="T463" s="217"/>
      <c r="AT463" s="218" t="s">
        <v>170</v>
      </c>
      <c r="AU463" s="218" t="s">
        <v>87</v>
      </c>
      <c r="AV463" s="11" t="s">
        <v>84</v>
      </c>
      <c r="AW463" s="11" t="s">
        <v>39</v>
      </c>
      <c r="AX463" s="11" t="s">
        <v>76</v>
      </c>
      <c r="AY463" s="218" t="s">
        <v>159</v>
      </c>
    </row>
    <row r="464" spans="2:51" s="12" customFormat="1" ht="13.5">
      <c r="B464" s="219"/>
      <c r="C464" s="220"/>
      <c r="D464" s="205" t="s">
        <v>170</v>
      </c>
      <c r="E464" s="221" t="s">
        <v>21</v>
      </c>
      <c r="F464" s="222" t="s">
        <v>236</v>
      </c>
      <c r="G464" s="220"/>
      <c r="H464" s="223">
        <v>12</v>
      </c>
      <c r="I464" s="224"/>
      <c r="J464" s="220"/>
      <c r="K464" s="220"/>
      <c r="L464" s="225"/>
      <c r="M464" s="226"/>
      <c r="N464" s="227"/>
      <c r="O464" s="227"/>
      <c r="P464" s="227"/>
      <c r="Q464" s="227"/>
      <c r="R464" s="227"/>
      <c r="S464" s="227"/>
      <c r="T464" s="228"/>
      <c r="AT464" s="229" t="s">
        <v>170</v>
      </c>
      <c r="AU464" s="229" t="s">
        <v>87</v>
      </c>
      <c r="AV464" s="12" t="s">
        <v>87</v>
      </c>
      <c r="AW464" s="12" t="s">
        <v>39</v>
      </c>
      <c r="AX464" s="12" t="s">
        <v>76</v>
      </c>
      <c r="AY464" s="229" t="s">
        <v>159</v>
      </c>
    </row>
    <row r="465" spans="2:51" s="12" customFormat="1" ht="13.5">
      <c r="B465" s="219"/>
      <c r="C465" s="220"/>
      <c r="D465" s="205" t="s">
        <v>170</v>
      </c>
      <c r="E465" s="221" t="s">
        <v>21</v>
      </c>
      <c r="F465" s="222" t="s">
        <v>660</v>
      </c>
      <c r="G465" s="220"/>
      <c r="H465" s="223">
        <v>2</v>
      </c>
      <c r="I465" s="224"/>
      <c r="J465" s="220"/>
      <c r="K465" s="220"/>
      <c r="L465" s="225"/>
      <c r="M465" s="226"/>
      <c r="N465" s="227"/>
      <c r="O465" s="227"/>
      <c r="P465" s="227"/>
      <c r="Q465" s="227"/>
      <c r="R465" s="227"/>
      <c r="S465" s="227"/>
      <c r="T465" s="228"/>
      <c r="AT465" s="229" t="s">
        <v>170</v>
      </c>
      <c r="AU465" s="229" t="s">
        <v>87</v>
      </c>
      <c r="AV465" s="12" t="s">
        <v>87</v>
      </c>
      <c r="AW465" s="12" t="s">
        <v>39</v>
      </c>
      <c r="AX465" s="12" t="s">
        <v>76</v>
      </c>
      <c r="AY465" s="229" t="s">
        <v>159</v>
      </c>
    </row>
    <row r="466" spans="2:51" s="13" customFormat="1" ht="13.5">
      <c r="B466" s="230"/>
      <c r="C466" s="231"/>
      <c r="D466" s="232" t="s">
        <v>170</v>
      </c>
      <c r="E466" s="233" t="s">
        <v>21</v>
      </c>
      <c r="F466" s="234" t="s">
        <v>175</v>
      </c>
      <c r="G466" s="231"/>
      <c r="H466" s="235">
        <v>14</v>
      </c>
      <c r="I466" s="236"/>
      <c r="J466" s="231"/>
      <c r="K466" s="231"/>
      <c r="L466" s="237"/>
      <c r="M466" s="238"/>
      <c r="N466" s="239"/>
      <c r="O466" s="239"/>
      <c r="P466" s="239"/>
      <c r="Q466" s="239"/>
      <c r="R466" s="239"/>
      <c r="S466" s="239"/>
      <c r="T466" s="240"/>
      <c r="AT466" s="241" t="s">
        <v>170</v>
      </c>
      <c r="AU466" s="241" t="s">
        <v>87</v>
      </c>
      <c r="AV466" s="13" t="s">
        <v>166</v>
      </c>
      <c r="AW466" s="13" t="s">
        <v>39</v>
      </c>
      <c r="AX466" s="13" t="s">
        <v>84</v>
      </c>
      <c r="AY466" s="241" t="s">
        <v>159</v>
      </c>
    </row>
    <row r="467" spans="2:65" s="1" customFormat="1" ht="22.5" customHeight="1">
      <c r="B467" s="41"/>
      <c r="C467" s="256" t="s">
        <v>661</v>
      </c>
      <c r="D467" s="256" t="s">
        <v>342</v>
      </c>
      <c r="E467" s="257" t="s">
        <v>662</v>
      </c>
      <c r="F467" s="258" t="s">
        <v>663</v>
      </c>
      <c r="G467" s="259" t="s">
        <v>595</v>
      </c>
      <c r="H467" s="260">
        <v>1</v>
      </c>
      <c r="I467" s="261"/>
      <c r="J467" s="262">
        <f>ROUND(I467*H467,2)</f>
        <v>0</v>
      </c>
      <c r="K467" s="258" t="s">
        <v>21</v>
      </c>
      <c r="L467" s="263"/>
      <c r="M467" s="264" t="s">
        <v>21</v>
      </c>
      <c r="N467" s="265" t="s">
        <v>47</v>
      </c>
      <c r="O467" s="42"/>
      <c r="P467" s="202">
        <f>O467*H467</f>
        <v>0</v>
      </c>
      <c r="Q467" s="202">
        <v>0.0021</v>
      </c>
      <c r="R467" s="202">
        <f>Q467*H467</f>
        <v>0.0021</v>
      </c>
      <c r="S467" s="202">
        <v>0</v>
      </c>
      <c r="T467" s="203">
        <f>S467*H467</f>
        <v>0</v>
      </c>
      <c r="AR467" s="24" t="s">
        <v>214</v>
      </c>
      <c r="AT467" s="24" t="s">
        <v>342</v>
      </c>
      <c r="AU467" s="24" t="s">
        <v>87</v>
      </c>
      <c r="AY467" s="24" t="s">
        <v>159</v>
      </c>
      <c r="BE467" s="204">
        <f>IF(N467="základní",J467,0)</f>
        <v>0</v>
      </c>
      <c r="BF467" s="204">
        <f>IF(N467="snížená",J467,0)</f>
        <v>0</v>
      </c>
      <c r="BG467" s="204">
        <f>IF(N467="zákl. přenesená",J467,0)</f>
        <v>0</v>
      </c>
      <c r="BH467" s="204">
        <f>IF(N467="sníž. přenesená",J467,0)</f>
        <v>0</v>
      </c>
      <c r="BI467" s="204">
        <f>IF(N467="nulová",J467,0)</f>
        <v>0</v>
      </c>
      <c r="BJ467" s="24" t="s">
        <v>84</v>
      </c>
      <c r="BK467" s="204">
        <f>ROUND(I467*H467,2)</f>
        <v>0</v>
      </c>
      <c r="BL467" s="24" t="s">
        <v>166</v>
      </c>
      <c r="BM467" s="24" t="s">
        <v>664</v>
      </c>
    </row>
    <row r="468" spans="2:65" s="1" customFormat="1" ht="22.5" customHeight="1">
      <c r="B468" s="41"/>
      <c r="C468" s="256" t="s">
        <v>665</v>
      </c>
      <c r="D468" s="256" t="s">
        <v>342</v>
      </c>
      <c r="E468" s="257" t="s">
        <v>666</v>
      </c>
      <c r="F468" s="258" t="s">
        <v>667</v>
      </c>
      <c r="G468" s="259" t="s">
        <v>595</v>
      </c>
      <c r="H468" s="260">
        <v>4</v>
      </c>
      <c r="I468" s="261"/>
      <c r="J468" s="262">
        <f>ROUND(I468*H468,2)</f>
        <v>0</v>
      </c>
      <c r="K468" s="258" t="s">
        <v>165</v>
      </c>
      <c r="L468" s="263"/>
      <c r="M468" s="264" t="s">
        <v>21</v>
      </c>
      <c r="N468" s="265" t="s">
        <v>47</v>
      </c>
      <c r="O468" s="42"/>
      <c r="P468" s="202">
        <f>O468*H468</f>
        <v>0</v>
      </c>
      <c r="Q468" s="202">
        <v>0.0014</v>
      </c>
      <c r="R468" s="202">
        <f>Q468*H468</f>
        <v>0.0056</v>
      </c>
      <c r="S468" s="202">
        <v>0</v>
      </c>
      <c r="T468" s="203">
        <f>S468*H468</f>
        <v>0</v>
      </c>
      <c r="AR468" s="24" t="s">
        <v>214</v>
      </c>
      <c r="AT468" s="24" t="s">
        <v>342</v>
      </c>
      <c r="AU468" s="24" t="s">
        <v>87</v>
      </c>
      <c r="AY468" s="24" t="s">
        <v>159</v>
      </c>
      <c r="BE468" s="204">
        <f>IF(N468="základní",J468,0)</f>
        <v>0</v>
      </c>
      <c r="BF468" s="204">
        <f>IF(N468="snížená",J468,0)</f>
        <v>0</v>
      </c>
      <c r="BG468" s="204">
        <f>IF(N468="zákl. přenesená",J468,0)</f>
        <v>0</v>
      </c>
      <c r="BH468" s="204">
        <f>IF(N468="sníž. přenesená",J468,0)</f>
        <v>0</v>
      </c>
      <c r="BI468" s="204">
        <f>IF(N468="nulová",J468,0)</f>
        <v>0</v>
      </c>
      <c r="BJ468" s="24" t="s">
        <v>84</v>
      </c>
      <c r="BK468" s="204">
        <f>ROUND(I468*H468,2)</f>
        <v>0</v>
      </c>
      <c r="BL468" s="24" t="s">
        <v>166</v>
      </c>
      <c r="BM468" s="24" t="s">
        <v>668</v>
      </c>
    </row>
    <row r="469" spans="2:65" s="1" customFormat="1" ht="22.5" customHeight="1">
      <c r="B469" s="41"/>
      <c r="C469" s="256" t="s">
        <v>669</v>
      </c>
      <c r="D469" s="256" t="s">
        <v>342</v>
      </c>
      <c r="E469" s="257" t="s">
        <v>670</v>
      </c>
      <c r="F469" s="258" t="s">
        <v>671</v>
      </c>
      <c r="G469" s="259" t="s">
        <v>595</v>
      </c>
      <c r="H469" s="260">
        <v>7</v>
      </c>
      <c r="I469" s="261"/>
      <c r="J469" s="262">
        <f>ROUND(I469*H469,2)</f>
        <v>0</v>
      </c>
      <c r="K469" s="258" t="s">
        <v>165</v>
      </c>
      <c r="L469" s="263"/>
      <c r="M469" s="264" t="s">
        <v>21</v>
      </c>
      <c r="N469" s="265" t="s">
        <v>47</v>
      </c>
      <c r="O469" s="42"/>
      <c r="P469" s="202">
        <f>O469*H469</f>
        <v>0</v>
      </c>
      <c r="Q469" s="202">
        <v>0.003</v>
      </c>
      <c r="R469" s="202">
        <f>Q469*H469</f>
        <v>0.021</v>
      </c>
      <c r="S469" s="202">
        <v>0</v>
      </c>
      <c r="T469" s="203">
        <f>S469*H469</f>
        <v>0</v>
      </c>
      <c r="AR469" s="24" t="s">
        <v>214</v>
      </c>
      <c r="AT469" s="24" t="s">
        <v>342</v>
      </c>
      <c r="AU469" s="24" t="s">
        <v>87</v>
      </c>
      <c r="AY469" s="24" t="s">
        <v>159</v>
      </c>
      <c r="BE469" s="204">
        <f>IF(N469="základní",J469,0)</f>
        <v>0</v>
      </c>
      <c r="BF469" s="204">
        <f>IF(N469="snížená",J469,0)</f>
        <v>0</v>
      </c>
      <c r="BG469" s="204">
        <f>IF(N469="zákl. přenesená",J469,0)</f>
        <v>0</v>
      </c>
      <c r="BH469" s="204">
        <f>IF(N469="sníž. přenesená",J469,0)</f>
        <v>0</v>
      </c>
      <c r="BI469" s="204">
        <f>IF(N469="nulová",J469,0)</f>
        <v>0</v>
      </c>
      <c r="BJ469" s="24" t="s">
        <v>84</v>
      </c>
      <c r="BK469" s="204">
        <f>ROUND(I469*H469,2)</f>
        <v>0</v>
      </c>
      <c r="BL469" s="24" t="s">
        <v>166</v>
      </c>
      <c r="BM469" s="24" t="s">
        <v>672</v>
      </c>
    </row>
    <row r="470" spans="2:65" s="1" customFormat="1" ht="31.5" customHeight="1">
      <c r="B470" s="41"/>
      <c r="C470" s="193" t="s">
        <v>673</v>
      </c>
      <c r="D470" s="193" t="s">
        <v>161</v>
      </c>
      <c r="E470" s="194" t="s">
        <v>674</v>
      </c>
      <c r="F470" s="195" t="s">
        <v>675</v>
      </c>
      <c r="G470" s="196" t="s">
        <v>595</v>
      </c>
      <c r="H470" s="197">
        <v>4</v>
      </c>
      <c r="I470" s="198"/>
      <c r="J470" s="199">
        <f>ROUND(I470*H470,2)</f>
        <v>0</v>
      </c>
      <c r="K470" s="195" t="s">
        <v>21</v>
      </c>
      <c r="L470" s="61"/>
      <c r="M470" s="200" t="s">
        <v>21</v>
      </c>
      <c r="N470" s="201" t="s">
        <v>47</v>
      </c>
      <c r="O470" s="42"/>
      <c r="P470" s="202">
        <f>O470*H470</f>
        <v>0</v>
      </c>
      <c r="Q470" s="202">
        <v>0.00105</v>
      </c>
      <c r="R470" s="202">
        <f>Q470*H470</f>
        <v>0.0042</v>
      </c>
      <c r="S470" s="202">
        <v>0</v>
      </c>
      <c r="T470" s="203">
        <f>S470*H470</f>
        <v>0</v>
      </c>
      <c r="AR470" s="24" t="s">
        <v>166</v>
      </c>
      <c r="AT470" s="24" t="s">
        <v>161</v>
      </c>
      <c r="AU470" s="24" t="s">
        <v>87</v>
      </c>
      <c r="AY470" s="24" t="s">
        <v>159</v>
      </c>
      <c r="BE470" s="204">
        <f>IF(N470="základní",J470,0)</f>
        <v>0</v>
      </c>
      <c r="BF470" s="204">
        <f>IF(N470="snížená",J470,0)</f>
        <v>0</v>
      </c>
      <c r="BG470" s="204">
        <f>IF(N470="zákl. přenesená",J470,0)</f>
        <v>0</v>
      </c>
      <c r="BH470" s="204">
        <f>IF(N470="sníž. přenesená",J470,0)</f>
        <v>0</v>
      </c>
      <c r="BI470" s="204">
        <f>IF(N470="nulová",J470,0)</f>
        <v>0</v>
      </c>
      <c r="BJ470" s="24" t="s">
        <v>84</v>
      </c>
      <c r="BK470" s="204">
        <f>ROUND(I470*H470,2)</f>
        <v>0</v>
      </c>
      <c r="BL470" s="24" t="s">
        <v>166</v>
      </c>
      <c r="BM470" s="24" t="s">
        <v>676</v>
      </c>
    </row>
    <row r="471" spans="2:47" s="1" customFormat="1" ht="135">
      <c r="B471" s="41"/>
      <c r="C471" s="63"/>
      <c r="D471" s="205" t="s">
        <v>168</v>
      </c>
      <c r="E471" s="63"/>
      <c r="F471" s="206" t="s">
        <v>658</v>
      </c>
      <c r="G471" s="63"/>
      <c r="H471" s="63"/>
      <c r="I471" s="163"/>
      <c r="J471" s="63"/>
      <c r="K471" s="63"/>
      <c r="L471" s="61"/>
      <c r="M471" s="207"/>
      <c r="N471" s="42"/>
      <c r="O471" s="42"/>
      <c r="P471" s="42"/>
      <c r="Q471" s="42"/>
      <c r="R471" s="42"/>
      <c r="S471" s="42"/>
      <c r="T471" s="78"/>
      <c r="AT471" s="24" t="s">
        <v>168</v>
      </c>
      <c r="AU471" s="24" t="s">
        <v>87</v>
      </c>
    </row>
    <row r="472" spans="2:51" s="11" customFormat="1" ht="13.5">
      <c r="B472" s="208"/>
      <c r="C472" s="209"/>
      <c r="D472" s="205" t="s">
        <v>170</v>
      </c>
      <c r="E472" s="210" t="s">
        <v>21</v>
      </c>
      <c r="F472" s="211" t="s">
        <v>659</v>
      </c>
      <c r="G472" s="209"/>
      <c r="H472" s="212" t="s">
        <v>21</v>
      </c>
      <c r="I472" s="213"/>
      <c r="J472" s="209"/>
      <c r="K472" s="209"/>
      <c r="L472" s="214"/>
      <c r="M472" s="215"/>
      <c r="N472" s="216"/>
      <c r="O472" s="216"/>
      <c r="P472" s="216"/>
      <c r="Q472" s="216"/>
      <c r="R472" s="216"/>
      <c r="S472" s="216"/>
      <c r="T472" s="217"/>
      <c r="AT472" s="218" t="s">
        <v>170</v>
      </c>
      <c r="AU472" s="218" t="s">
        <v>87</v>
      </c>
      <c r="AV472" s="11" t="s">
        <v>84</v>
      </c>
      <c r="AW472" s="11" t="s">
        <v>39</v>
      </c>
      <c r="AX472" s="11" t="s">
        <v>76</v>
      </c>
      <c r="AY472" s="218" t="s">
        <v>159</v>
      </c>
    </row>
    <row r="473" spans="2:51" s="11" customFormat="1" ht="13.5">
      <c r="B473" s="208"/>
      <c r="C473" s="209"/>
      <c r="D473" s="205" t="s">
        <v>170</v>
      </c>
      <c r="E473" s="210" t="s">
        <v>21</v>
      </c>
      <c r="F473" s="211" t="s">
        <v>677</v>
      </c>
      <c r="G473" s="209"/>
      <c r="H473" s="212" t="s">
        <v>21</v>
      </c>
      <c r="I473" s="213"/>
      <c r="J473" s="209"/>
      <c r="K473" s="209"/>
      <c r="L473" s="214"/>
      <c r="M473" s="215"/>
      <c r="N473" s="216"/>
      <c r="O473" s="216"/>
      <c r="P473" s="216"/>
      <c r="Q473" s="216"/>
      <c r="R473" s="216"/>
      <c r="S473" s="216"/>
      <c r="T473" s="217"/>
      <c r="AT473" s="218" t="s">
        <v>170</v>
      </c>
      <c r="AU473" s="218" t="s">
        <v>87</v>
      </c>
      <c r="AV473" s="11" t="s">
        <v>84</v>
      </c>
      <c r="AW473" s="11" t="s">
        <v>39</v>
      </c>
      <c r="AX473" s="11" t="s">
        <v>76</v>
      </c>
      <c r="AY473" s="218" t="s">
        <v>159</v>
      </c>
    </row>
    <row r="474" spans="2:51" s="12" customFormat="1" ht="13.5">
      <c r="B474" s="219"/>
      <c r="C474" s="220"/>
      <c r="D474" s="232" t="s">
        <v>170</v>
      </c>
      <c r="E474" s="242" t="s">
        <v>21</v>
      </c>
      <c r="F474" s="243" t="s">
        <v>166</v>
      </c>
      <c r="G474" s="220"/>
      <c r="H474" s="244">
        <v>4</v>
      </c>
      <c r="I474" s="224"/>
      <c r="J474" s="220"/>
      <c r="K474" s="220"/>
      <c r="L474" s="225"/>
      <c r="M474" s="226"/>
      <c r="N474" s="227"/>
      <c r="O474" s="227"/>
      <c r="P474" s="227"/>
      <c r="Q474" s="227"/>
      <c r="R474" s="227"/>
      <c r="S474" s="227"/>
      <c r="T474" s="228"/>
      <c r="AT474" s="229" t="s">
        <v>170</v>
      </c>
      <c r="AU474" s="229" t="s">
        <v>87</v>
      </c>
      <c r="AV474" s="12" t="s">
        <v>87</v>
      </c>
      <c r="AW474" s="12" t="s">
        <v>39</v>
      </c>
      <c r="AX474" s="12" t="s">
        <v>84</v>
      </c>
      <c r="AY474" s="229" t="s">
        <v>159</v>
      </c>
    </row>
    <row r="475" spans="2:65" s="1" customFormat="1" ht="22.5" customHeight="1">
      <c r="B475" s="41"/>
      <c r="C475" s="256" t="s">
        <v>678</v>
      </c>
      <c r="D475" s="256" t="s">
        <v>342</v>
      </c>
      <c r="E475" s="257" t="s">
        <v>679</v>
      </c>
      <c r="F475" s="258" t="s">
        <v>680</v>
      </c>
      <c r="G475" s="259" t="s">
        <v>595</v>
      </c>
      <c r="H475" s="260">
        <v>4</v>
      </c>
      <c r="I475" s="261"/>
      <c r="J475" s="262">
        <f>ROUND(I475*H475,2)</f>
        <v>0</v>
      </c>
      <c r="K475" s="258" t="s">
        <v>21</v>
      </c>
      <c r="L475" s="263"/>
      <c r="M475" s="264" t="s">
        <v>21</v>
      </c>
      <c r="N475" s="265" t="s">
        <v>47</v>
      </c>
      <c r="O475" s="42"/>
      <c r="P475" s="202">
        <f>O475*H475</f>
        <v>0</v>
      </c>
      <c r="Q475" s="202">
        <v>0.006</v>
      </c>
      <c r="R475" s="202">
        <f>Q475*H475</f>
        <v>0.024</v>
      </c>
      <c r="S475" s="202">
        <v>0</v>
      </c>
      <c r="T475" s="203">
        <f>S475*H475</f>
        <v>0</v>
      </c>
      <c r="AR475" s="24" t="s">
        <v>214</v>
      </c>
      <c r="AT475" s="24" t="s">
        <v>342</v>
      </c>
      <c r="AU475" s="24" t="s">
        <v>87</v>
      </c>
      <c r="AY475" s="24" t="s">
        <v>159</v>
      </c>
      <c r="BE475" s="204">
        <f>IF(N475="základní",J475,0)</f>
        <v>0</v>
      </c>
      <c r="BF475" s="204">
        <f>IF(N475="snížená",J475,0)</f>
        <v>0</v>
      </c>
      <c r="BG475" s="204">
        <f>IF(N475="zákl. přenesená",J475,0)</f>
        <v>0</v>
      </c>
      <c r="BH475" s="204">
        <f>IF(N475="sníž. přenesená",J475,0)</f>
        <v>0</v>
      </c>
      <c r="BI475" s="204">
        <f>IF(N475="nulová",J475,0)</f>
        <v>0</v>
      </c>
      <c r="BJ475" s="24" t="s">
        <v>84</v>
      </c>
      <c r="BK475" s="204">
        <f>ROUND(I475*H475,2)</f>
        <v>0</v>
      </c>
      <c r="BL475" s="24" t="s">
        <v>166</v>
      </c>
      <c r="BM475" s="24" t="s">
        <v>681</v>
      </c>
    </row>
    <row r="476" spans="2:65" s="1" customFormat="1" ht="22.5" customHeight="1">
      <c r="B476" s="41"/>
      <c r="C476" s="193" t="s">
        <v>682</v>
      </c>
      <c r="D476" s="193" t="s">
        <v>161</v>
      </c>
      <c r="E476" s="194" t="s">
        <v>683</v>
      </c>
      <c r="F476" s="195" t="s">
        <v>684</v>
      </c>
      <c r="G476" s="196" t="s">
        <v>595</v>
      </c>
      <c r="H476" s="197">
        <v>20</v>
      </c>
      <c r="I476" s="198"/>
      <c r="J476" s="199">
        <f>ROUND(I476*H476,2)</f>
        <v>0</v>
      </c>
      <c r="K476" s="195" t="s">
        <v>21</v>
      </c>
      <c r="L476" s="61"/>
      <c r="M476" s="200" t="s">
        <v>21</v>
      </c>
      <c r="N476" s="201" t="s">
        <v>47</v>
      </c>
      <c r="O476" s="42"/>
      <c r="P476" s="202">
        <f>O476*H476</f>
        <v>0</v>
      </c>
      <c r="Q476" s="202">
        <v>0.11241</v>
      </c>
      <c r="R476" s="202">
        <f>Q476*H476</f>
        <v>2.2481999999999998</v>
      </c>
      <c r="S476" s="202">
        <v>0</v>
      </c>
      <c r="T476" s="203">
        <f>S476*H476</f>
        <v>0</v>
      </c>
      <c r="AR476" s="24" t="s">
        <v>166</v>
      </c>
      <c r="AT476" s="24" t="s">
        <v>161</v>
      </c>
      <c r="AU476" s="24" t="s">
        <v>87</v>
      </c>
      <c r="AY476" s="24" t="s">
        <v>159</v>
      </c>
      <c r="BE476" s="204">
        <f>IF(N476="základní",J476,0)</f>
        <v>0</v>
      </c>
      <c r="BF476" s="204">
        <f>IF(N476="snížená",J476,0)</f>
        <v>0</v>
      </c>
      <c r="BG476" s="204">
        <f>IF(N476="zákl. přenesená",J476,0)</f>
        <v>0</v>
      </c>
      <c r="BH476" s="204">
        <f>IF(N476="sníž. přenesená",J476,0)</f>
        <v>0</v>
      </c>
      <c r="BI476" s="204">
        <f>IF(N476="nulová",J476,0)</f>
        <v>0</v>
      </c>
      <c r="BJ476" s="24" t="s">
        <v>84</v>
      </c>
      <c r="BK476" s="204">
        <f>ROUND(I476*H476,2)</f>
        <v>0</v>
      </c>
      <c r="BL476" s="24" t="s">
        <v>166</v>
      </c>
      <c r="BM476" s="24" t="s">
        <v>685</v>
      </c>
    </row>
    <row r="477" spans="2:47" s="1" customFormat="1" ht="94.5">
      <c r="B477" s="41"/>
      <c r="C477" s="63"/>
      <c r="D477" s="205" t="s">
        <v>168</v>
      </c>
      <c r="E477" s="63"/>
      <c r="F477" s="206" t="s">
        <v>686</v>
      </c>
      <c r="G477" s="63"/>
      <c r="H477" s="63"/>
      <c r="I477" s="163"/>
      <c r="J477" s="63"/>
      <c r="K477" s="63"/>
      <c r="L477" s="61"/>
      <c r="M477" s="207"/>
      <c r="N477" s="42"/>
      <c r="O477" s="42"/>
      <c r="P477" s="42"/>
      <c r="Q477" s="42"/>
      <c r="R477" s="42"/>
      <c r="S477" s="42"/>
      <c r="T477" s="78"/>
      <c r="AT477" s="24" t="s">
        <v>168</v>
      </c>
      <c r="AU477" s="24" t="s">
        <v>87</v>
      </c>
    </row>
    <row r="478" spans="2:51" s="11" customFormat="1" ht="13.5">
      <c r="B478" s="208"/>
      <c r="C478" s="209"/>
      <c r="D478" s="205" t="s">
        <v>170</v>
      </c>
      <c r="E478" s="210" t="s">
        <v>21</v>
      </c>
      <c r="F478" s="211" t="s">
        <v>659</v>
      </c>
      <c r="G478" s="209"/>
      <c r="H478" s="212" t="s">
        <v>21</v>
      </c>
      <c r="I478" s="213"/>
      <c r="J478" s="209"/>
      <c r="K478" s="209"/>
      <c r="L478" s="214"/>
      <c r="M478" s="215"/>
      <c r="N478" s="216"/>
      <c r="O478" s="216"/>
      <c r="P478" s="216"/>
      <c r="Q478" s="216"/>
      <c r="R478" s="216"/>
      <c r="S478" s="216"/>
      <c r="T478" s="217"/>
      <c r="AT478" s="218" t="s">
        <v>170</v>
      </c>
      <c r="AU478" s="218" t="s">
        <v>87</v>
      </c>
      <c r="AV478" s="11" t="s">
        <v>84</v>
      </c>
      <c r="AW478" s="11" t="s">
        <v>39</v>
      </c>
      <c r="AX478" s="11" t="s">
        <v>76</v>
      </c>
      <c r="AY478" s="218" t="s">
        <v>159</v>
      </c>
    </row>
    <row r="479" spans="2:51" s="12" customFormat="1" ht="13.5">
      <c r="B479" s="219"/>
      <c r="C479" s="220"/>
      <c r="D479" s="205" t="s">
        <v>170</v>
      </c>
      <c r="E479" s="221" t="s">
        <v>21</v>
      </c>
      <c r="F479" s="222" t="s">
        <v>687</v>
      </c>
      <c r="G479" s="220"/>
      <c r="H479" s="223">
        <v>8</v>
      </c>
      <c r="I479" s="224"/>
      <c r="J479" s="220"/>
      <c r="K479" s="220"/>
      <c r="L479" s="225"/>
      <c r="M479" s="226"/>
      <c r="N479" s="227"/>
      <c r="O479" s="227"/>
      <c r="P479" s="227"/>
      <c r="Q479" s="227"/>
      <c r="R479" s="227"/>
      <c r="S479" s="227"/>
      <c r="T479" s="228"/>
      <c r="AT479" s="229" t="s">
        <v>170</v>
      </c>
      <c r="AU479" s="229" t="s">
        <v>87</v>
      </c>
      <c r="AV479" s="12" t="s">
        <v>87</v>
      </c>
      <c r="AW479" s="12" t="s">
        <v>39</v>
      </c>
      <c r="AX479" s="12" t="s">
        <v>76</v>
      </c>
      <c r="AY479" s="229" t="s">
        <v>159</v>
      </c>
    </row>
    <row r="480" spans="2:51" s="12" customFormat="1" ht="13.5">
      <c r="B480" s="219"/>
      <c r="C480" s="220"/>
      <c r="D480" s="205" t="s">
        <v>170</v>
      </c>
      <c r="E480" s="221" t="s">
        <v>21</v>
      </c>
      <c r="F480" s="222" t="s">
        <v>230</v>
      </c>
      <c r="G480" s="220"/>
      <c r="H480" s="223">
        <v>11</v>
      </c>
      <c r="I480" s="224"/>
      <c r="J480" s="220"/>
      <c r="K480" s="220"/>
      <c r="L480" s="225"/>
      <c r="M480" s="226"/>
      <c r="N480" s="227"/>
      <c r="O480" s="227"/>
      <c r="P480" s="227"/>
      <c r="Q480" s="227"/>
      <c r="R480" s="227"/>
      <c r="S480" s="227"/>
      <c r="T480" s="228"/>
      <c r="AT480" s="229" t="s">
        <v>170</v>
      </c>
      <c r="AU480" s="229" t="s">
        <v>87</v>
      </c>
      <c r="AV480" s="12" t="s">
        <v>87</v>
      </c>
      <c r="AW480" s="12" t="s">
        <v>39</v>
      </c>
      <c r="AX480" s="12" t="s">
        <v>76</v>
      </c>
      <c r="AY480" s="229" t="s">
        <v>159</v>
      </c>
    </row>
    <row r="481" spans="2:51" s="12" customFormat="1" ht="13.5">
      <c r="B481" s="219"/>
      <c r="C481" s="220"/>
      <c r="D481" s="205" t="s">
        <v>170</v>
      </c>
      <c r="E481" s="221" t="s">
        <v>21</v>
      </c>
      <c r="F481" s="222" t="s">
        <v>688</v>
      </c>
      <c r="G481" s="220"/>
      <c r="H481" s="223">
        <v>1</v>
      </c>
      <c r="I481" s="224"/>
      <c r="J481" s="220"/>
      <c r="K481" s="220"/>
      <c r="L481" s="225"/>
      <c r="M481" s="226"/>
      <c r="N481" s="227"/>
      <c r="O481" s="227"/>
      <c r="P481" s="227"/>
      <c r="Q481" s="227"/>
      <c r="R481" s="227"/>
      <c r="S481" s="227"/>
      <c r="T481" s="228"/>
      <c r="AT481" s="229" t="s">
        <v>170</v>
      </c>
      <c r="AU481" s="229" t="s">
        <v>87</v>
      </c>
      <c r="AV481" s="12" t="s">
        <v>87</v>
      </c>
      <c r="AW481" s="12" t="s">
        <v>39</v>
      </c>
      <c r="AX481" s="12" t="s">
        <v>76</v>
      </c>
      <c r="AY481" s="229" t="s">
        <v>159</v>
      </c>
    </row>
    <row r="482" spans="2:51" s="13" customFormat="1" ht="13.5">
      <c r="B482" s="230"/>
      <c r="C482" s="231"/>
      <c r="D482" s="232" t="s">
        <v>170</v>
      </c>
      <c r="E482" s="233" t="s">
        <v>21</v>
      </c>
      <c r="F482" s="234" t="s">
        <v>175</v>
      </c>
      <c r="G482" s="231"/>
      <c r="H482" s="235">
        <v>20</v>
      </c>
      <c r="I482" s="236"/>
      <c r="J482" s="231"/>
      <c r="K482" s="231"/>
      <c r="L482" s="237"/>
      <c r="M482" s="238"/>
      <c r="N482" s="239"/>
      <c r="O482" s="239"/>
      <c r="P482" s="239"/>
      <c r="Q482" s="239"/>
      <c r="R482" s="239"/>
      <c r="S482" s="239"/>
      <c r="T482" s="240"/>
      <c r="AT482" s="241" t="s">
        <v>170</v>
      </c>
      <c r="AU482" s="241" t="s">
        <v>87</v>
      </c>
      <c r="AV482" s="13" t="s">
        <v>166</v>
      </c>
      <c r="AW482" s="13" t="s">
        <v>39</v>
      </c>
      <c r="AX482" s="13" t="s">
        <v>84</v>
      </c>
      <c r="AY482" s="241" t="s">
        <v>159</v>
      </c>
    </row>
    <row r="483" spans="2:65" s="1" customFormat="1" ht="22.5" customHeight="1">
      <c r="B483" s="41"/>
      <c r="C483" s="256" t="s">
        <v>689</v>
      </c>
      <c r="D483" s="256" t="s">
        <v>342</v>
      </c>
      <c r="E483" s="257" t="s">
        <v>690</v>
      </c>
      <c r="F483" s="258" t="s">
        <v>691</v>
      </c>
      <c r="G483" s="259" t="s">
        <v>595</v>
      </c>
      <c r="H483" s="260">
        <v>20</v>
      </c>
      <c r="I483" s="261"/>
      <c r="J483" s="262">
        <f>ROUND(I483*H483,2)</f>
        <v>0</v>
      </c>
      <c r="K483" s="258" t="s">
        <v>21</v>
      </c>
      <c r="L483" s="263"/>
      <c r="M483" s="264" t="s">
        <v>21</v>
      </c>
      <c r="N483" s="265" t="s">
        <v>47</v>
      </c>
      <c r="O483" s="42"/>
      <c r="P483" s="202">
        <f>O483*H483</f>
        <v>0</v>
      </c>
      <c r="Q483" s="202">
        <v>0.0025</v>
      </c>
      <c r="R483" s="202">
        <f>Q483*H483</f>
        <v>0.05</v>
      </c>
      <c r="S483" s="202">
        <v>0</v>
      </c>
      <c r="T483" s="203">
        <f>S483*H483</f>
        <v>0</v>
      </c>
      <c r="AR483" s="24" t="s">
        <v>214</v>
      </c>
      <c r="AT483" s="24" t="s">
        <v>342</v>
      </c>
      <c r="AU483" s="24" t="s">
        <v>87</v>
      </c>
      <c r="AY483" s="24" t="s">
        <v>159</v>
      </c>
      <c r="BE483" s="204">
        <f>IF(N483="základní",J483,0)</f>
        <v>0</v>
      </c>
      <c r="BF483" s="204">
        <f>IF(N483="snížená",J483,0)</f>
        <v>0</v>
      </c>
      <c r="BG483" s="204">
        <f>IF(N483="zákl. přenesená",J483,0)</f>
        <v>0</v>
      </c>
      <c r="BH483" s="204">
        <f>IF(N483="sníž. přenesená",J483,0)</f>
        <v>0</v>
      </c>
      <c r="BI483" s="204">
        <f>IF(N483="nulová",J483,0)</f>
        <v>0</v>
      </c>
      <c r="BJ483" s="24" t="s">
        <v>84</v>
      </c>
      <c r="BK483" s="204">
        <f>ROUND(I483*H483,2)</f>
        <v>0</v>
      </c>
      <c r="BL483" s="24" t="s">
        <v>166</v>
      </c>
      <c r="BM483" s="24" t="s">
        <v>692</v>
      </c>
    </row>
    <row r="484" spans="2:65" s="1" customFormat="1" ht="22.5" customHeight="1">
      <c r="B484" s="41"/>
      <c r="C484" s="256" t="s">
        <v>693</v>
      </c>
      <c r="D484" s="256" t="s">
        <v>342</v>
      </c>
      <c r="E484" s="257" t="s">
        <v>694</v>
      </c>
      <c r="F484" s="258" t="s">
        <v>695</v>
      </c>
      <c r="G484" s="259" t="s">
        <v>595</v>
      </c>
      <c r="H484" s="260">
        <v>20</v>
      </c>
      <c r="I484" s="261"/>
      <c r="J484" s="262">
        <f>ROUND(I484*H484,2)</f>
        <v>0</v>
      </c>
      <c r="K484" s="258" t="s">
        <v>21</v>
      </c>
      <c r="L484" s="263"/>
      <c r="M484" s="264" t="s">
        <v>21</v>
      </c>
      <c r="N484" s="265" t="s">
        <v>47</v>
      </c>
      <c r="O484" s="42"/>
      <c r="P484" s="202">
        <f>O484*H484</f>
        <v>0</v>
      </c>
      <c r="Q484" s="202">
        <v>0.003</v>
      </c>
      <c r="R484" s="202">
        <f>Q484*H484</f>
        <v>0.06</v>
      </c>
      <c r="S484" s="202">
        <v>0</v>
      </c>
      <c r="T484" s="203">
        <f>S484*H484</f>
        <v>0</v>
      </c>
      <c r="AR484" s="24" t="s">
        <v>214</v>
      </c>
      <c r="AT484" s="24" t="s">
        <v>342</v>
      </c>
      <c r="AU484" s="24" t="s">
        <v>87</v>
      </c>
      <c r="AY484" s="24" t="s">
        <v>159</v>
      </c>
      <c r="BE484" s="204">
        <f>IF(N484="základní",J484,0)</f>
        <v>0</v>
      </c>
      <c r="BF484" s="204">
        <f>IF(N484="snížená",J484,0)</f>
        <v>0</v>
      </c>
      <c r="BG484" s="204">
        <f>IF(N484="zákl. přenesená",J484,0)</f>
        <v>0</v>
      </c>
      <c r="BH484" s="204">
        <f>IF(N484="sníž. přenesená",J484,0)</f>
        <v>0</v>
      </c>
      <c r="BI484" s="204">
        <f>IF(N484="nulová",J484,0)</f>
        <v>0</v>
      </c>
      <c r="BJ484" s="24" t="s">
        <v>84</v>
      </c>
      <c r="BK484" s="204">
        <f>ROUND(I484*H484,2)</f>
        <v>0</v>
      </c>
      <c r="BL484" s="24" t="s">
        <v>166</v>
      </c>
      <c r="BM484" s="24" t="s">
        <v>696</v>
      </c>
    </row>
    <row r="485" spans="2:65" s="1" customFormat="1" ht="22.5" customHeight="1">
      <c r="B485" s="41"/>
      <c r="C485" s="256" t="s">
        <v>697</v>
      </c>
      <c r="D485" s="256" t="s">
        <v>342</v>
      </c>
      <c r="E485" s="257" t="s">
        <v>698</v>
      </c>
      <c r="F485" s="258" t="s">
        <v>699</v>
      </c>
      <c r="G485" s="259" t="s">
        <v>595</v>
      </c>
      <c r="H485" s="260">
        <v>20</v>
      </c>
      <c r="I485" s="261"/>
      <c r="J485" s="262">
        <f>ROUND(I485*H485,2)</f>
        <v>0</v>
      </c>
      <c r="K485" s="258" t="s">
        <v>21</v>
      </c>
      <c r="L485" s="263"/>
      <c r="M485" s="264" t="s">
        <v>21</v>
      </c>
      <c r="N485" s="265" t="s">
        <v>47</v>
      </c>
      <c r="O485" s="42"/>
      <c r="P485" s="202">
        <f>O485*H485</f>
        <v>0</v>
      </c>
      <c r="Q485" s="202">
        <v>0.0001</v>
      </c>
      <c r="R485" s="202">
        <f>Q485*H485</f>
        <v>0.002</v>
      </c>
      <c r="S485" s="202">
        <v>0</v>
      </c>
      <c r="T485" s="203">
        <f>S485*H485</f>
        <v>0</v>
      </c>
      <c r="AR485" s="24" t="s">
        <v>214</v>
      </c>
      <c r="AT485" s="24" t="s">
        <v>342</v>
      </c>
      <c r="AU485" s="24" t="s">
        <v>87</v>
      </c>
      <c r="AY485" s="24" t="s">
        <v>159</v>
      </c>
      <c r="BE485" s="204">
        <f>IF(N485="základní",J485,0)</f>
        <v>0</v>
      </c>
      <c r="BF485" s="204">
        <f>IF(N485="snížená",J485,0)</f>
        <v>0</v>
      </c>
      <c r="BG485" s="204">
        <f>IF(N485="zákl. přenesená",J485,0)</f>
        <v>0</v>
      </c>
      <c r="BH485" s="204">
        <f>IF(N485="sníž. přenesená",J485,0)</f>
        <v>0</v>
      </c>
      <c r="BI485" s="204">
        <f>IF(N485="nulová",J485,0)</f>
        <v>0</v>
      </c>
      <c r="BJ485" s="24" t="s">
        <v>84</v>
      </c>
      <c r="BK485" s="204">
        <f>ROUND(I485*H485,2)</f>
        <v>0</v>
      </c>
      <c r="BL485" s="24" t="s">
        <v>166</v>
      </c>
      <c r="BM485" s="24" t="s">
        <v>700</v>
      </c>
    </row>
    <row r="486" spans="2:65" s="1" customFormat="1" ht="22.5" customHeight="1">
      <c r="B486" s="41"/>
      <c r="C486" s="256" t="s">
        <v>701</v>
      </c>
      <c r="D486" s="256" t="s">
        <v>342</v>
      </c>
      <c r="E486" s="257" t="s">
        <v>702</v>
      </c>
      <c r="F486" s="258" t="s">
        <v>703</v>
      </c>
      <c r="G486" s="259" t="s">
        <v>595</v>
      </c>
      <c r="H486" s="260">
        <v>20</v>
      </c>
      <c r="I486" s="261"/>
      <c r="J486" s="262">
        <f>ROUND(I486*H486,2)</f>
        <v>0</v>
      </c>
      <c r="K486" s="258" t="s">
        <v>21</v>
      </c>
      <c r="L486" s="263"/>
      <c r="M486" s="264" t="s">
        <v>21</v>
      </c>
      <c r="N486" s="265" t="s">
        <v>47</v>
      </c>
      <c r="O486" s="42"/>
      <c r="P486" s="202">
        <f>O486*H486</f>
        <v>0</v>
      </c>
      <c r="Q486" s="202">
        <v>0.00035</v>
      </c>
      <c r="R486" s="202">
        <f>Q486*H486</f>
        <v>0.007</v>
      </c>
      <c r="S486" s="202">
        <v>0</v>
      </c>
      <c r="T486" s="203">
        <f>S486*H486</f>
        <v>0</v>
      </c>
      <c r="AR486" s="24" t="s">
        <v>214</v>
      </c>
      <c r="AT486" s="24" t="s">
        <v>342</v>
      </c>
      <c r="AU486" s="24" t="s">
        <v>87</v>
      </c>
      <c r="AY486" s="24" t="s">
        <v>159</v>
      </c>
      <c r="BE486" s="204">
        <f>IF(N486="základní",J486,0)</f>
        <v>0</v>
      </c>
      <c r="BF486" s="204">
        <f>IF(N486="snížená",J486,0)</f>
        <v>0</v>
      </c>
      <c r="BG486" s="204">
        <f>IF(N486="zákl. přenesená",J486,0)</f>
        <v>0</v>
      </c>
      <c r="BH486" s="204">
        <f>IF(N486="sníž. přenesená",J486,0)</f>
        <v>0</v>
      </c>
      <c r="BI486" s="204">
        <f>IF(N486="nulová",J486,0)</f>
        <v>0</v>
      </c>
      <c r="BJ486" s="24" t="s">
        <v>84</v>
      </c>
      <c r="BK486" s="204">
        <f>ROUND(I486*H486,2)</f>
        <v>0</v>
      </c>
      <c r="BL486" s="24" t="s">
        <v>166</v>
      </c>
      <c r="BM486" s="24" t="s">
        <v>704</v>
      </c>
    </row>
    <row r="487" spans="2:65" s="1" customFormat="1" ht="31.5" customHeight="1">
      <c r="B487" s="41"/>
      <c r="C487" s="193" t="s">
        <v>705</v>
      </c>
      <c r="D487" s="193" t="s">
        <v>161</v>
      </c>
      <c r="E487" s="194" t="s">
        <v>706</v>
      </c>
      <c r="F487" s="195" t="s">
        <v>707</v>
      </c>
      <c r="G487" s="196" t="s">
        <v>164</v>
      </c>
      <c r="H487" s="197">
        <v>23</v>
      </c>
      <c r="I487" s="198"/>
      <c r="J487" s="199">
        <f>ROUND(I487*H487,2)</f>
        <v>0</v>
      </c>
      <c r="K487" s="195" t="s">
        <v>21</v>
      </c>
      <c r="L487" s="61"/>
      <c r="M487" s="200" t="s">
        <v>21</v>
      </c>
      <c r="N487" s="201" t="s">
        <v>47</v>
      </c>
      <c r="O487" s="42"/>
      <c r="P487" s="202">
        <f>O487*H487</f>
        <v>0</v>
      </c>
      <c r="Q487" s="202">
        <v>0.00085</v>
      </c>
      <c r="R487" s="202">
        <f>Q487*H487</f>
        <v>0.019549999999999998</v>
      </c>
      <c r="S487" s="202">
        <v>0</v>
      </c>
      <c r="T487" s="203">
        <f>S487*H487</f>
        <v>0</v>
      </c>
      <c r="AR487" s="24" t="s">
        <v>166</v>
      </c>
      <c r="AT487" s="24" t="s">
        <v>161</v>
      </c>
      <c r="AU487" s="24" t="s">
        <v>87</v>
      </c>
      <c r="AY487" s="24" t="s">
        <v>159</v>
      </c>
      <c r="BE487" s="204">
        <f>IF(N487="základní",J487,0)</f>
        <v>0</v>
      </c>
      <c r="BF487" s="204">
        <f>IF(N487="snížená",J487,0)</f>
        <v>0</v>
      </c>
      <c r="BG487" s="204">
        <f>IF(N487="zákl. přenesená",J487,0)</f>
        <v>0</v>
      </c>
      <c r="BH487" s="204">
        <f>IF(N487="sníž. přenesená",J487,0)</f>
        <v>0</v>
      </c>
      <c r="BI487" s="204">
        <f>IF(N487="nulová",J487,0)</f>
        <v>0</v>
      </c>
      <c r="BJ487" s="24" t="s">
        <v>84</v>
      </c>
      <c r="BK487" s="204">
        <f>ROUND(I487*H487,2)</f>
        <v>0</v>
      </c>
      <c r="BL487" s="24" t="s">
        <v>166</v>
      </c>
      <c r="BM487" s="24" t="s">
        <v>708</v>
      </c>
    </row>
    <row r="488" spans="2:47" s="1" customFormat="1" ht="108">
      <c r="B488" s="41"/>
      <c r="C488" s="63"/>
      <c r="D488" s="205" t="s">
        <v>168</v>
      </c>
      <c r="E488" s="63"/>
      <c r="F488" s="206" t="s">
        <v>709</v>
      </c>
      <c r="G488" s="63"/>
      <c r="H488" s="63"/>
      <c r="I488" s="163"/>
      <c r="J488" s="63"/>
      <c r="K488" s="63"/>
      <c r="L488" s="61"/>
      <c r="M488" s="207"/>
      <c r="N488" s="42"/>
      <c r="O488" s="42"/>
      <c r="P488" s="42"/>
      <c r="Q488" s="42"/>
      <c r="R488" s="42"/>
      <c r="S488" s="42"/>
      <c r="T488" s="78"/>
      <c r="AT488" s="24" t="s">
        <v>168</v>
      </c>
      <c r="AU488" s="24" t="s">
        <v>87</v>
      </c>
    </row>
    <row r="489" spans="2:51" s="11" customFormat="1" ht="13.5">
      <c r="B489" s="208"/>
      <c r="C489" s="209"/>
      <c r="D489" s="205" t="s">
        <v>170</v>
      </c>
      <c r="E489" s="210" t="s">
        <v>21</v>
      </c>
      <c r="F489" s="211" t="s">
        <v>710</v>
      </c>
      <c r="G489" s="209"/>
      <c r="H489" s="212" t="s">
        <v>21</v>
      </c>
      <c r="I489" s="213"/>
      <c r="J489" s="209"/>
      <c r="K489" s="209"/>
      <c r="L489" s="214"/>
      <c r="M489" s="215"/>
      <c r="N489" s="216"/>
      <c r="O489" s="216"/>
      <c r="P489" s="216"/>
      <c r="Q489" s="216"/>
      <c r="R489" s="216"/>
      <c r="S489" s="216"/>
      <c r="T489" s="217"/>
      <c r="AT489" s="218" t="s">
        <v>170</v>
      </c>
      <c r="AU489" s="218" t="s">
        <v>87</v>
      </c>
      <c r="AV489" s="11" t="s">
        <v>84</v>
      </c>
      <c r="AW489" s="11" t="s">
        <v>39</v>
      </c>
      <c r="AX489" s="11" t="s">
        <v>76</v>
      </c>
      <c r="AY489" s="218" t="s">
        <v>159</v>
      </c>
    </row>
    <row r="490" spans="2:51" s="12" customFormat="1" ht="13.5">
      <c r="B490" s="219"/>
      <c r="C490" s="220"/>
      <c r="D490" s="232" t="s">
        <v>170</v>
      </c>
      <c r="E490" s="242" t="s">
        <v>21</v>
      </c>
      <c r="F490" s="243" t="s">
        <v>711</v>
      </c>
      <c r="G490" s="220"/>
      <c r="H490" s="244">
        <v>23</v>
      </c>
      <c r="I490" s="224"/>
      <c r="J490" s="220"/>
      <c r="K490" s="220"/>
      <c r="L490" s="225"/>
      <c r="M490" s="226"/>
      <c r="N490" s="227"/>
      <c r="O490" s="227"/>
      <c r="P490" s="227"/>
      <c r="Q490" s="227"/>
      <c r="R490" s="227"/>
      <c r="S490" s="227"/>
      <c r="T490" s="228"/>
      <c r="AT490" s="229" t="s">
        <v>170</v>
      </c>
      <c r="AU490" s="229" t="s">
        <v>87</v>
      </c>
      <c r="AV490" s="12" t="s">
        <v>87</v>
      </c>
      <c r="AW490" s="12" t="s">
        <v>39</v>
      </c>
      <c r="AX490" s="12" t="s">
        <v>84</v>
      </c>
      <c r="AY490" s="229" t="s">
        <v>159</v>
      </c>
    </row>
    <row r="491" spans="2:65" s="1" customFormat="1" ht="31.5" customHeight="1">
      <c r="B491" s="41"/>
      <c r="C491" s="193" t="s">
        <v>712</v>
      </c>
      <c r="D491" s="193" t="s">
        <v>161</v>
      </c>
      <c r="E491" s="194" t="s">
        <v>713</v>
      </c>
      <c r="F491" s="195" t="s">
        <v>714</v>
      </c>
      <c r="G491" s="196" t="s">
        <v>164</v>
      </c>
      <c r="H491" s="197">
        <v>23</v>
      </c>
      <c r="I491" s="198"/>
      <c r="J491" s="199">
        <f>ROUND(I491*H491,2)</f>
        <v>0</v>
      </c>
      <c r="K491" s="195" t="s">
        <v>21</v>
      </c>
      <c r="L491" s="61"/>
      <c r="M491" s="200" t="s">
        <v>21</v>
      </c>
      <c r="N491" s="201" t="s">
        <v>47</v>
      </c>
      <c r="O491" s="42"/>
      <c r="P491" s="202">
        <f>O491*H491</f>
        <v>0</v>
      </c>
      <c r="Q491" s="202">
        <v>1E-05</v>
      </c>
      <c r="R491" s="202">
        <f>Q491*H491</f>
        <v>0.00023</v>
      </c>
      <c r="S491" s="202">
        <v>0</v>
      </c>
      <c r="T491" s="203">
        <f>S491*H491</f>
        <v>0</v>
      </c>
      <c r="AR491" s="24" t="s">
        <v>166</v>
      </c>
      <c r="AT491" s="24" t="s">
        <v>161</v>
      </c>
      <c r="AU491" s="24" t="s">
        <v>87</v>
      </c>
      <c r="AY491" s="24" t="s">
        <v>159</v>
      </c>
      <c r="BE491" s="204">
        <f>IF(N491="základní",J491,0)</f>
        <v>0</v>
      </c>
      <c r="BF491" s="204">
        <f>IF(N491="snížená",J491,0)</f>
        <v>0</v>
      </c>
      <c r="BG491" s="204">
        <f>IF(N491="zákl. přenesená",J491,0)</f>
        <v>0</v>
      </c>
      <c r="BH491" s="204">
        <f>IF(N491="sníž. přenesená",J491,0)</f>
        <v>0</v>
      </c>
      <c r="BI491" s="204">
        <f>IF(N491="nulová",J491,0)</f>
        <v>0</v>
      </c>
      <c r="BJ491" s="24" t="s">
        <v>84</v>
      </c>
      <c r="BK491" s="204">
        <f>ROUND(I491*H491,2)</f>
        <v>0</v>
      </c>
      <c r="BL491" s="24" t="s">
        <v>166</v>
      </c>
      <c r="BM491" s="24" t="s">
        <v>715</v>
      </c>
    </row>
    <row r="492" spans="2:47" s="1" customFormat="1" ht="40.5">
      <c r="B492" s="41"/>
      <c r="C492" s="63"/>
      <c r="D492" s="205" t="s">
        <v>168</v>
      </c>
      <c r="E492" s="63"/>
      <c r="F492" s="206" t="s">
        <v>716</v>
      </c>
      <c r="G492" s="63"/>
      <c r="H492" s="63"/>
      <c r="I492" s="163"/>
      <c r="J492" s="63"/>
      <c r="K492" s="63"/>
      <c r="L492" s="61"/>
      <c r="M492" s="207"/>
      <c r="N492" s="42"/>
      <c r="O492" s="42"/>
      <c r="P492" s="42"/>
      <c r="Q492" s="42"/>
      <c r="R492" s="42"/>
      <c r="S492" s="42"/>
      <c r="T492" s="78"/>
      <c r="AT492" s="24" t="s">
        <v>168</v>
      </c>
      <c r="AU492" s="24" t="s">
        <v>87</v>
      </c>
    </row>
    <row r="493" spans="2:51" s="11" customFormat="1" ht="13.5">
      <c r="B493" s="208"/>
      <c r="C493" s="209"/>
      <c r="D493" s="205" t="s">
        <v>170</v>
      </c>
      <c r="E493" s="210" t="s">
        <v>21</v>
      </c>
      <c r="F493" s="211" t="s">
        <v>710</v>
      </c>
      <c r="G493" s="209"/>
      <c r="H493" s="212" t="s">
        <v>21</v>
      </c>
      <c r="I493" s="213"/>
      <c r="J493" s="209"/>
      <c r="K493" s="209"/>
      <c r="L493" s="214"/>
      <c r="M493" s="215"/>
      <c r="N493" s="216"/>
      <c r="O493" s="216"/>
      <c r="P493" s="216"/>
      <c r="Q493" s="216"/>
      <c r="R493" s="216"/>
      <c r="S493" s="216"/>
      <c r="T493" s="217"/>
      <c r="AT493" s="218" t="s">
        <v>170</v>
      </c>
      <c r="AU493" s="218" t="s">
        <v>87</v>
      </c>
      <c r="AV493" s="11" t="s">
        <v>84</v>
      </c>
      <c r="AW493" s="11" t="s">
        <v>39</v>
      </c>
      <c r="AX493" s="11" t="s">
        <v>76</v>
      </c>
      <c r="AY493" s="218" t="s">
        <v>159</v>
      </c>
    </row>
    <row r="494" spans="2:51" s="12" customFormat="1" ht="13.5">
      <c r="B494" s="219"/>
      <c r="C494" s="220"/>
      <c r="D494" s="232" t="s">
        <v>170</v>
      </c>
      <c r="E494" s="242" t="s">
        <v>21</v>
      </c>
      <c r="F494" s="243" t="s">
        <v>711</v>
      </c>
      <c r="G494" s="220"/>
      <c r="H494" s="244">
        <v>23</v>
      </c>
      <c r="I494" s="224"/>
      <c r="J494" s="220"/>
      <c r="K494" s="220"/>
      <c r="L494" s="225"/>
      <c r="M494" s="226"/>
      <c r="N494" s="227"/>
      <c r="O494" s="227"/>
      <c r="P494" s="227"/>
      <c r="Q494" s="227"/>
      <c r="R494" s="227"/>
      <c r="S494" s="227"/>
      <c r="T494" s="228"/>
      <c r="AT494" s="229" t="s">
        <v>170</v>
      </c>
      <c r="AU494" s="229" t="s">
        <v>87</v>
      </c>
      <c r="AV494" s="12" t="s">
        <v>87</v>
      </c>
      <c r="AW494" s="12" t="s">
        <v>39</v>
      </c>
      <c r="AX494" s="12" t="s">
        <v>84</v>
      </c>
      <c r="AY494" s="229" t="s">
        <v>159</v>
      </c>
    </row>
    <row r="495" spans="2:65" s="1" customFormat="1" ht="44.25" customHeight="1">
      <c r="B495" s="41"/>
      <c r="C495" s="193" t="s">
        <v>717</v>
      </c>
      <c r="D495" s="193" t="s">
        <v>161</v>
      </c>
      <c r="E495" s="194" t="s">
        <v>718</v>
      </c>
      <c r="F495" s="195" t="s">
        <v>719</v>
      </c>
      <c r="G495" s="196" t="s">
        <v>245</v>
      </c>
      <c r="H495" s="197">
        <v>1798.73</v>
      </c>
      <c r="I495" s="198"/>
      <c r="J495" s="199">
        <f>ROUND(I495*H495,2)</f>
        <v>0</v>
      </c>
      <c r="K495" s="195" t="s">
        <v>165</v>
      </c>
      <c r="L495" s="61"/>
      <c r="M495" s="200" t="s">
        <v>21</v>
      </c>
      <c r="N495" s="201" t="s">
        <v>47</v>
      </c>
      <c r="O495" s="42"/>
      <c r="P495" s="202">
        <f>O495*H495</f>
        <v>0</v>
      </c>
      <c r="Q495" s="202">
        <v>0.14067</v>
      </c>
      <c r="R495" s="202">
        <f>Q495*H495</f>
        <v>253.02734909999998</v>
      </c>
      <c r="S495" s="202">
        <v>0</v>
      </c>
      <c r="T495" s="203">
        <f>S495*H495</f>
        <v>0</v>
      </c>
      <c r="AR495" s="24" t="s">
        <v>166</v>
      </c>
      <c r="AT495" s="24" t="s">
        <v>161</v>
      </c>
      <c r="AU495" s="24" t="s">
        <v>87</v>
      </c>
      <c r="AY495" s="24" t="s">
        <v>159</v>
      </c>
      <c r="BE495" s="204">
        <f>IF(N495="základní",J495,0)</f>
        <v>0</v>
      </c>
      <c r="BF495" s="204">
        <f>IF(N495="snížená",J495,0)</f>
        <v>0</v>
      </c>
      <c r="BG495" s="204">
        <f>IF(N495="zákl. přenesená",J495,0)</f>
        <v>0</v>
      </c>
      <c r="BH495" s="204">
        <f>IF(N495="sníž. přenesená",J495,0)</f>
        <v>0</v>
      </c>
      <c r="BI495" s="204">
        <f>IF(N495="nulová",J495,0)</f>
        <v>0</v>
      </c>
      <c r="BJ495" s="24" t="s">
        <v>84</v>
      </c>
      <c r="BK495" s="204">
        <f>ROUND(I495*H495,2)</f>
        <v>0</v>
      </c>
      <c r="BL495" s="24" t="s">
        <v>166</v>
      </c>
      <c r="BM495" s="24" t="s">
        <v>720</v>
      </c>
    </row>
    <row r="496" spans="2:47" s="1" customFormat="1" ht="108">
      <c r="B496" s="41"/>
      <c r="C496" s="63"/>
      <c r="D496" s="205" t="s">
        <v>168</v>
      </c>
      <c r="E496" s="63"/>
      <c r="F496" s="206" t="s">
        <v>721</v>
      </c>
      <c r="G496" s="63"/>
      <c r="H496" s="63"/>
      <c r="I496" s="163"/>
      <c r="J496" s="63"/>
      <c r="K496" s="63"/>
      <c r="L496" s="61"/>
      <c r="M496" s="207"/>
      <c r="N496" s="42"/>
      <c r="O496" s="42"/>
      <c r="P496" s="42"/>
      <c r="Q496" s="42"/>
      <c r="R496" s="42"/>
      <c r="S496" s="42"/>
      <c r="T496" s="78"/>
      <c r="AT496" s="24" t="s">
        <v>168</v>
      </c>
      <c r="AU496" s="24" t="s">
        <v>87</v>
      </c>
    </row>
    <row r="497" spans="2:51" s="11" customFormat="1" ht="13.5">
      <c r="B497" s="208"/>
      <c r="C497" s="209"/>
      <c r="D497" s="205" t="s">
        <v>170</v>
      </c>
      <c r="E497" s="210" t="s">
        <v>21</v>
      </c>
      <c r="F497" s="211" t="s">
        <v>722</v>
      </c>
      <c r="G497" s="209"/>
      <c r="H497" s="212" t="s">
        <v>21</v>
      </c>
      <c r="I497" s="213"/>
      <c r="J497" s="209"/>
      <c r="K497" s="209"/>
      <c r="L497" s="214"/>
      <c r="M497" s="215"/>
      <c r="N497" s="216"/>
      <c r="O497" s="216"/>
      <c r="P497" s="216"/>
      <c r="Q497" s="216"/>
      <c r="R497" s="216"/>
      <c r="S497" s="216"/>
      <c r="T497" s="217"/>
      <c r="AT497" s="218" t="s">
        <v>170</v>
      </c>
      <c r="AU497" s="218" t="s">
        <v>87</v>
      </c>
      <c r="AV497" s="11" t="s">
        <v>84</v>
      </c>
      <c r="AW497" s="11" t="s">
        <v>39</v>
      </c>
      <c r="AX497" s="11" t="s">
        <v>76</v>
      </c>
      <c r="AY497" s="218" t="s">
        <v>159</v>
      </c>
    </row>
    <row r="498" spans="2:51" s="12" customFormat="1" ht="13.5">
      <c r="B498" s="219"/>
      <c r="C498" s="220"/>
      <c r="D498" s="205" t="s">
        <v>170</v>
      </c>
      <c r="E498" s="221" t="s">
        <v>21</v>
      </c>
      <c r="F498" s="222" t="s">
        <v>723</v>
      </c>
      <c r="G498" s="220"/>
      <c r="H498" s="223">
        <v>129.93</v>
      </c>
      <c r="I498" s="224"/>
      <c r="J498" s="220"/>
      <c r="K498" s="220"/>
      <c r="L498" s="225"/>
      <c r="M498" s="226"/>
      <c r="N498" s="227"/>
      <c r="O498" s="227"/>
      <c r="P498" s="227"/>
      <c r="Q498" s="227"/>
      <c r="R498" s="227"/>
      <c r="S498" s="227"/>
      <c r="T498" s="228"/>
      <c r="AT498" s="229" t="s">
        <v>170</v>
      </c>
      <c r="AU498" s="229" t="s">
        <v>87</v>
      </c>
      <c r="AV498" s="12" t="s">
        <v>87</v>
      </c>
      <c r="AW498" s="12" t="s">
        <v>39</v>
      </c>
      <c r="AX498" s="12" t="s">
        <v>76</v>
      </c>
      <c r="AY498" s="229" t="s">
        <v>159</v>
      </c>
    </row>
    <row r="499" spans="2:51" s="12" customFormat="1" ht="13.5">
      <c r="B499" s="219"/>
      <c r="C499" s="220"/>
      <c r="D499" s="205" t="s">
        <v>170</v>
      </c>
      <c r="E499" s="221" t="s">
        <v>21</v>
      </c>
      <c r="F499" s="222" t="s">
        <v>724</v>
      </c>
      <c r="G499" s="220"/>
      <c r="H499" s="223">
        <v>18.3</v>
      </c>
      <c r="I499" s="224"/>
      <c r="J499" s="220"/>
      <c r="K499" s="220"/>
      <c r="L499" s="225"/>
      <c r="M499" s="226"/>
      <c r="N499" s="227"/>
      <c r="O499" s="227"/>
      <c r="P499" s="227"/>
      <c r="Q499" s="227"/>
      <c r="R499" s="227"/>
      <c r="S499" s="227"/>
      <c r="T499" s="228"/>
      <c r="AT499" s="229" t="s">
        <v>170</v>
      </c>
      <c r="AU499" s="229" t="s">
        <v>87</v>
      </c>
      <c r="AV499" s="12" t="s">
        <v>87</v>
      </c>
      <c r="AW499" s="12" t="s">
        <v>39</v>
      </c>
      <c r="AX499" s="12" t="s">
        <v>76</v>
      </c>
      <c r="AY499" s="229" t="s">
        <v>159</v>
      </c>
    </row>
    <row r="500" spans="2:51" s="12" customFormat="1" ht="40.5">
      <c r="B500" s="219"/>
      <c r="C500" s="220"/>
      <c r="D500" s="205" t="s">
        <v>170</v>
      </c>
      <c r="E500" s="221" t="s">
        <v>21</v>
      </c>
      <c r="F500" s="222" t="s">
        <v>725</v>
      </c>
      <c r="G500" s="220"/>
      <c r="H500" s="223">
        <v>494.06</v>
      </c>
      <c r="I500" s="224"/>
      <c r="J500" s="220"/>
      <c r="K500" s="220"/>
      <c r="L500" s="225"/>
      <c r="M500" s="226"/>
      <c r="N500" s="227"/>
      <c r="O500" s="227"/>
      <c r="P500" s="227"/>
      <c r="Q500" s="227"/>
      <c r="R500" s="227"/>
      <c r="S500" s="227"/>
      <c r="T500" s="228"/>
      <c r="AT500" s="229" t="s">
        <v>170</v>
      </c>
      <c r="AU500" s="229" t="s">
        <v>87</v>
      </c>
      <c r="AV500" s="12" t="s">
        <v>87</v>
      </c>
      <c r="AW500" s="12" t="s">
        <v>39</v>
      </c>
      <c r="AX500" s="12" t="s">
        <v>76</v>
      </c>
      <c r="AY500" s="229" t="s">
        <v>159</v>
      </c>
    </row>
    <row r="501" spans="2:51" s="12" customFormat="1" ht="40.5">
      <c r="B501" s="219"/>
      <c r="C501" s="220"/>
      <c r="D501" s="205" t="s">
        <v>170</v>
      </c>
      <c r="E501" s="221" t="s">
        <v>21</v>
      </c>
      <c r="F501" s="222" t="s">
        <v>726</v>
      </c>
      <c r="G501" s="220"/>
      <c r="H501" s="223">
        <v>428.11</v>
      </c>
      <c r="I501" s="224"/>
      <c r="J501" s="220"/>
      <c r="K501" s="220"/>
      <c r="L501" s="225"/>
      <c r="M501" s="226"/>
      <c r="N501" s="227"/>
      <c r="O501" s="227"/>
      <c r="P501" s="227"/>
      <c r="Q501" s="227"/>
      <c r="R501" s="227"/>
      <c r="S501" s="227"/>
      <c r="T501" s="228"/>
      <c r="AT501" s="229" t="s">
        <v>170</v>
      </c>
      <c r="AU501" s="229" t="s">
        <v>87</v>
      </c>
      <c r="AV501" s="12" t="s">
        <v>87</v>
      </c>
      <c r="AW501" s="12" t="s">
        <v>39</v>
      </c>
      <c r="AX501" s="12" t="s">
        <v>76</v>
      </c>
      <c r="AY501" s="229" t="s">
        <v>159</v>
      </c>
    </row>
    <row r="502" spans="2:51" s="12" customFormat="1" ht="40.5">
      <c r="B502" s="219"/>
      <c r="C502" s="220"/>
      <c r="D502" s="205" t="s">
        <v>170</v>
      </c>
      <c r="E502" s="221" t="s">
        <v>21</v>
      </c>
      <c r="F502" s="222" t="s">
        <v>727</v>
      </c>
      <c r="G502" s="220"/>
      <c r="H502" s="223">
        <v>444.29</v>
      </c>
      <c r="I502" s="224"/>
      <c r="J502" s="220"/>
      <c r="K502" s="220"/>
      <c r="L502" s="225"/>
      <c r="M502" s="226"/>
      <c r="N502" s="227"/>
      <c r="O502" s="227"/>
      <c r="P502" s="227"/>
      <c r="Q502" s="227"/>
      <c r="R502" s="227"/>
      <c r="S502" s="227"/>
      <c r="T502" s="228"/>
      <c r="AT502" s="229" t="s">
        <v>170</v>
      </c>
      <c r="AU502" s="229" t="s">
        <v>87</v>
      </c>
      <c r="AV502" s="12" t="s">
        <v>87</v>
      </c>
      <c r="AW502" s="12" t="s">
        <v>39</v>
      </c>
      <c r="AX502" s="12" t="s">
        <v>76</v>
      </c>
      <c r="AY502" s="229" t="s">
        <v>159</v>
      </c>
    </row>
    <row r="503" spans="2:51" s="12" customFormat="1" ht="13.5">
      <c r="B503" s="219"/>
      <c r="C503" s="220"/>
      <c r="D503" s="205" t="s">
        <v>170</v>
      </c>
      <c r="E503" s="221" t="s">
        <v>21</v>
      </c>
      <c r="F503" s="222" t="s">
        <v>728</v>
      </c>
      <c r="G503" s="220"/>
      <c r="H503" s="223">
        <v>267.04</v>
      </c>
      <c r="I503" s="224"/>
      <c r="J503" s="220"/>
      <c r="K503" s="220"/>
      <c r="L503" s="225"/>
      <c r="M503" s="226"/>
      <c r="N503" s="227"/>
      <c r="O503" s="227"/>
      <c r="P503" s="227"/>
      <c r="Q503" s="227"/>
      <c r="R503" s="227"/>
      <c r="S503" s="227"/>
      <c r="T503" s="228"/>
      <c r="AT503" s="229" t="s">
        <v>170</v>
      </c>
      <c r="AU503" s="229" t="s">
        <v>87</v>
      </c>
      <c r="AV503" s="12" t="s">
        <v>87</v>
      </c>
      <c r="AW503" s="12" t="s">
        <v>39</v>
      </c>
      <c r="AX503" s="12" t="s">
        <v>76</v>
      </c>
      <c r="AY503" s="229" t="s">
        <v>159</v>
      </c>
    </row>
    <row r="504" spans="2:51" s="12" customFormat="1" ht="13.5">
      <c r="B504" s="219"/>
      <c r="C504" s="220"/>
      <c r="D504" s="205" t="s">
        <v>170</v>
      </c>
      <c r="E504" s="221" t="s">
        <v>21</v>
      </c>
      <c r="F504" s="222" t="s">
        <v>251</v>
      </c>
      <c r="G504" s="220"/>
      <c r="H504" s="223">
        <v>8</v>
      </c>
      <c r="I504" s="224"/>
      <c r="J504" s="220"/>
      <c r="K504" s="220"/>
      <c r="L504" s="225"/>
      <c r="M504" s="226"/>
      <c r="N504" s="227"/>
      <c r="O504" s="227"/>
      <c r="P504" s="227"/>
      <c r="Q504" s="227"/>
      <c r="R504" s="227"/>
      <c r="S504" s="227"/>
      <c r="T504" s="228"/>
      <c r="AT504" s="229" t="s">
        <v>170</v>
      </c>
      <c r="AU504" s="229" t="s">
        <v>87</v>
      </c>
      <c r="AV504" s="12" t="s">
        <v>87</v>
      </c>
      <c r="AW504" s="12" t="s">
        <v>39</v>
      </c>
      <c r="AX504" s="12" t="s">
        <v>76</v>
      </c>
      <c r="AY504" s="229" t="s">
        <v>159</v>
      </c>
    </row>
    <row r="505" spans="2:51" s="12" customFormat="1" ht="13.5">
      <c r="B505" s="219"/>
      <c r="C505" s="220"/>
      <c r="D505" s="205" t="s">
        <v>170</v>
      </c>
      <c r="E505" s="221" t="s">
        <v>21</v>
      </c>
      <c r="F505" s="222" t="s">
        <v>252</v>
      </c>
      <c r="G505" s="220"/>
      <c r="H505" s="223">
        <v>9</v>
      </c>
      <c r="I505" s="224"/>
      <c r="J505" s="220"/>
      <c r="K505" s="220"/>
      <c r="L505" s="225"/>
      <c r="M505" s="226"/>
      <c r="N505" s="227"/>
      <c r="O505" s="227"/>
      <c r="P505" s="227"/>
      <c r="Q505" s="227"/>
      <c r="R505" s="227"/>
      <c r="S505" s="227"/>
      <c r="T505" s="228"/>
      <c r="AT505" s="229" t="s">
        <v>170</v>
      </c>
      <c r="AU505" s="229" t="s">
        <v>87</v>
      </c>
      <c r="AV505" s="12" t="s">
        <v>87</v>
      </c>
      <c r="AW505" s="12" t="s">
        <v>39</v>
      </c>
      <c r="AX505" s="12" t="s">
        <v>76</v>
      </c>
      <c r="AY505" s="229" t="s">
        <v>159</v>
      </c>
    </row>
    <row r="506" spans="2:51" s="13" customFormat="1" ht="13.5">
      <c r="B506" s="230"/>
      <c r="C506" s="231"/>
      <c r="D506" s="232" t="s">
        <v>170</v>
      </c>
      <c r="E506" s="233" t="s">
        <v>21</v>
      </c>
      <c r="F506" s="234" t="s">
        <v>175</v>
      </c>
      <c r="G506" s="231"/>
      <c r="H506" s="235">
        <v>1798.73</v>
      </c>
      <c r="I506" s="236"/>
      <c r="J506" s="231"/>
      <c r="K506" s="231"/>
      <c r="L506" s="237"/>
      <c r="M506" s="238"/>
      <c r="N506" s="239"/>
      <c r="O506" s="239"/>
      <c r="P506" s="239"/>
      <c r="Q506" s="239"/>
      <c r="R506" s="239"/>
      <c r="S506" s="239"/>
      <c r="T506" s="240"/>
      <c r="AT506" s="241" t="s">
        <v>170</v>
      </c>
      <c r="AU506" s="241" t="s">
        <v>87</v>
      </c>
      <c r="AV506" s="13" t="s">
        <v>166</v>
      </c>
      <c r="AW506" s="13" t="s">
        <v>39</v>
      </c>
      <c r="AX506" s="13" t="s">
        <v>84</v>
      </c>
      <c r="AY506" s="241" t="s">
        <v>159</v>
      </c>
    </row>
    <row r="507" spans="2:65" s="1" customFormat="1" ht="22.5" customHeight="1">
      <c r="B507" s="41"/>
      <c r="C507" s="256" t="s">
        <v>729</v>
      </c>
      <c r="D507" s="256" t="s">
        <v>342</v>
      </c>
      <c r="E507" s="257" t="s">
        <v>730</v>
      </c>
      <c r="F507" s="258" t="s">
        <v>731</v>
      </c>
      <c r="G507" s="259" t="s">
        <v>245</v>
      </c>
      <c r="H507" s="260">
        <v>1366.46</v>
      </c>
      <c r="I507" s="261"/>
      <c r="J507" s="262">
        <f>ROUND(I507*H507,2)</f>
        <v>0</v>
      </c>
      <c r="K507" s="258" t="s">
        <v>165</v>
      </c>
      <c r="L507" s="263"/>
      <c r="M507" s="264" t="s">
        <v>21</v>
      </c>
      <c r="N507" s="265" t="s">
        <v>47</v>
      </c>
      <c r="O507" s="42"/>
      <c r="P507" s="202">
        <f>O507*H507</f>
        <v>0</v>
      </c>
      <c r="Q507" s="202">
        <v>0.101</v>
      </c>
      <c r="R507" s="202">
        <f>Q507*H507</f>
        <v>138.01246</v>
      </c>
      <c r="S507" s="202">
        <v>0</v>
      </c>
      <c r="T507" s="203">
        <f>S507*H507</f>
        <v>0</v>
      </c>
      <c r="AR507" s="24" t="s">
        <v>214</v>
      </c>
      <c r="AT507" s="24" t="s">
        <v>342</v>
      </c>
      <c r="AU507" s="24" t="s">
        <v>87</v>
      </c>
      <c r="AY507" s="24" t="s">
        <v>159</v>
      </c>
      <c r="BE507" s="204">
        <f>IF(N507="základní",J507,0)</f>
        <v>0</v>
      </c>
      <c r="BF507" s="204">
        <f>IF(N507="snížená",J507,0)</f>
        <v>0</v>
      </c>
      <c r="BG507" s="204">
        <f>IF(N507="zákl. přenesená",J507,0)</f>
        <v>0</v>
      </c>
      <c r="BH507" s="204">
        <f>IF(N507="sníž. přenesená",J507,0)</f>
        <v>0</v>
      </c>
      <c r="BI507" s="204">
        <f>IF(N507="nulová",J507,0)</f>
        <v>0</v>
      </c>
      <c r="BJ507" s="24" t="s">
        <v>84</v>
      </c>
      <c r="BK507" s="204">
        <f>ROUND(I507*H507,2)</f>
        <v>0</v>
      </c>
      <c r="BL507" s="24" t="s">
        <v>166</v>
      </c>
      <c r="BM507" s="24" t="s">
        <v>732</v>
      </c>
    </row>
    <row r="508" spans="2:51" s="12" customFormat="1" ht="40.5">
      <c r="B508" s="219"/>
      <c r="C508" s="220"/>
      <c r="D508" s="205" t="s">
        <v>170</v>
      </c>
      <c r="E508" s="221" t="s">
        <v>21</v>
      </c>
      <c r="F508" s="222" t="s">
        <v>725</v>
      </c>
      <c r="G508" s="220"/>
      <c r="H508" s="223">
        <v>494.06</v>
      </c>
      <c r="I508" s="224"/>
      <c r="J508" s="220"/>
      <c r="K508" s="220"/>
      <c r="L508" s="225"/>
      <c r="M508" s="226"/>
      <c r="N508" s="227"/>
      <c r="O508" s="227"/>
      <c r="P508" s="227"/>
      <c r="Q508" s="227"/>
      <c r="R508" s="227"/>
      <c r="S508" s="227"/>
      <c r="T508" s="228"/>
      <c r="AT508" s="229" t="s">
        <v>170</v>
      </c>
      <c r="AU508" s="229" t="s">
        <v>87</v>
      </c>
      <c r="AV508" s="12" t="s">
        <v>87</v>
      </c>
      <c r="AW508" s="12" t="s">
        <v>39</v>
      </c>
      <c r="AX508" s="12" t="s">
        <v>76</v>
      </c>
      <c r="AY508" s="229" t="s">
        <v>159</v>
      </c>
    </row>
    <row r="509" spans="2:51" s="12" customFormat="1" ht="40.5">
      <c r="B509" s="219"/>
      <c r="C509" s="220"/>
      <c r="D509" s="205" t="s">
        <v>170</v>
      </c>
      <c r="E509" s="221" t="s">
        <v>21</v>
      </c>
      <c r="F509" s="222" t="s">
        <v>726</v>
      </c>
      <c r="G509" s="220"/>
      <c r="H509" s="223">
        <v>428.11</v>
      </c>
      <c r="I509" s="224"/>
      <c r="J509" s="220"/>
      <c r="K509" s="220"/>
      <c r="L509" s="225"/>
      <c r="M509" s="226"/>
      <c r="N509" s="227"/>
      <c r="O509" s="227"/>
      <c r="P509" s="227"/>
      <c r="Q509" s="227"/>
      <c r="R509" s="227"/>
      <c r="S509" s="227"/>
      <c r="T509" s="228"/>
      <c r="AT509" s="229" t="s">
        <v>170</v>
      </c>
      <c r="AU509" s="229" t="s">
        <v>87</v>
      </c>
      <c r="AV509" s="12" t="s">
        <v>87</v>
      </c>
      <c r="AW509" s="12" t="s">
        <v>39</v>
      </c>
      <c r="AX509" s="12" t="s">
        <v>76</v>
      </c>
      <c r="AY509" s="229" t="s">
        <v>159</v>
      </c>
    </row>
    <row r="510" spans="2:51" s="12" customFormat="1" ht="40.5">
      <c r="B510" s="219"/>
      <c r="C510" s="220"/>
      <c r="D510" s="205" t="s">
        <v>170</v>
      </c>
      <c r="E510" s="221" t="s">
        <v>21</v>
      </c>
      <c r="F510" s="222" t="s">
        <v>727</v>
      </c>
      <c r="G510" s="220"/>
      <c r="H510" s="223">
        <v>444.29</v>
      </c>
      <c r="I510" s="224"/>
      <c r="J510" s="220"/>
      <c r="K510" s="220"/>
      <c r="L510" s="225"/>
      <c r="M510" s="226"/>
      <c r="N510" s="227"/>
      <c r="O510" s="227"/>
      <c r="P510" s="227"/>
      <c r="Q510" s="227"/>
      <c r="R510" s="227"/>
      <c r="S510" s="227"/>
      <c r="T510" s="228"/>
      <c r="AT510" s="229" t="s">
        <v>170</v>
      </c>
      <c r="AU510" s="229" t="s">
        <v>87</v>
      </c>
      <c r="AV510" s="12" t="s">
        <v>87</v>
      </c>
      <c r="AW510" s="12" t="s">
        <v>39</v>
      </c>
      <c r="AX510" s="12" t="s">
        <v>76</v>
      </c>
      <c r="AY510" s="229" t="s">
        <v>159</v>
      </c>
    </row>
    <row r="511" spans="2:51" s="13" customFormat="1" ht="13.5">
      <c r="B511" s="230"/>
      <c r="C511" s="231"/>
      <c r="D511" s="232" t="s">
        <v>170</v>
      </c>
      <c r="E511" s="233" t="s">
        <v>21</v>
      </c>
      <c r="F511" s="234" t="s">
        <v>175</v>
      </c>
      <c r="G511" s="231"/>
      <c r="H511" s="235">
        <v>1366.46</v>
      </c>
      <c r="I511" s="236"/>
      <c r="J511" s="231"/>
      <c r="K511" s="231"/>
      <c r="L511" s="237"/>
      <c r="M511" s="238"/>
      <c r="N511" s="239"/>
      <c r="O511" s="239"/>
      <c r="P511" s="239"/>
      <c r="Q511" s="239"/>
      <c r="R511" s="239"/>
      <c r="S511" s="239"/>
      <c r="T511" s="240"/>
      <c r="AT511" s="241" t="s">
        <v>170</v>
      </c>
      <c r="AU511" s="241" t="s">
        <v>87</v>
      </c>
      <c r="AV511" s="13" t="s">
        <v>166</v>
      </c>
      <c r="AW511" s="13" t="s">
        <v>39</v>
      </c>
      <c r="AX511" s="13" t="s">
        <v>84</v>
      </c>
      <c r="AY511" s="241" t="s">
        <v>159</v>
      </c>
    </row>
    <row r="512" spans="2:65" s="1" customFormat="1" ht="22.5" customHeight="1">
      <c r="B512" s="41"/>
      <c r="C512" s="256" t="s">
        <v>733</v>
      </c>
      <c r="D512" s="256" t="s">
        <v>342</v>
      </c>
      <c r="E512" s="257" t="s">
        <v>734</v>
      </c>
      <c r="F512" s="258" t="s">
        <v>735</v>
      </c>
      <c r="G512" s="259" t="s">
        <v>245</v>
      </c>
      <c r="H512" s="260">
        <v>267.04</v>
      </c>
      <c r="I512" s="261"/>
      <c r="J512" s="262">
        <f>ROUND(I512*H512,2)</f>
        <v>0</v>
      </c>
      <c r="K512" s="258" t="s">
        <v>165</v>
      </c>
      <c r="L512" s="263"/>
      <c r="M512" s="264" t="s">
        <v>21</v>
      </c>
      <c r="N512" s="265" t="s">
        <v>47</v>
      </c>
      <c r="O512" s="42"/>
      <c r="P512" s="202">
        <f>O512*H512</f>
        <v>0</v>
      </c>
      <c r="Q512" s="202">
        <v>0.135</v>
      </c>
      <c r="R512" s="202">
        <f>Q512*H512</f>
        <v>36.0504</v>
      </c>
      <c r="S512" s="202">
        <v>0</v>
      </c>
      <c r="T512" s="203">
        <f>S512*H512</f>
        <v>0</v>
      </c>
      <c r="AR512" s="24" t="s">
        <v>214</v>
      </c>
      <c r="AT512" s="24" t="s">
        <v>342</v>
      </c>
      <c r="AU512" s="24" t="s">
        <v>87</v>
      </c>
      <c r="AY512" s="24" t="s">
        <v>159</v>
      </c>
      <c r="BE512" s="204">
        <f>IF(N512="základní",J512,0)</f>
        <v>0</v>
      </c>
      <c r="BF512" s="204">
        <f>IF(N512="snížená",J512,0)</f>
        <v>0</v>
      </c>
      <c r="BG512" s="204">
        <f>IF(N512="zákl. přenesená",J512,0)</f>
        <v>0</v>
      </c>
      <c r="BH512" s="204">
        <f>IF(N512="sníž. přenesená",J512,0)</f>
        <v>0</v>
      </c>
      <c r="BI512" s="204">
        <f>IF(N512="nulová",J512,0)</f>
        <v>0</v>
      </c>
      <c r="BJ512" s="24" t="s">
        <v>84</v>
      </c>
      <c r="BK512" s="204">
        <f>ROUND(I512*H512,2)</f>
        <v>0</v>
      </c>
      <c r="BL512" s="24" t="s">
        <v>166</v>
      </c>
      <c r="BM512" s="24" t="s">
        <v>736</v>
      </c>
    </row>
    <row r="513" spans="2:51" s="12" customFormat="1" ht="13.5">
      <c r="B513" s="219"/>
      <c r="C513" s="220"/>
      <c r="D513" s="232" t="s">
        <v>170</v>
      </c>
      <c r="E513" s="242" t="s">
        <v>21</v>
      </c>
      <c r="F513" s="243" t="s">
        <v>728</v>
      </c>
      <c r="G513" s="220"/>
      <c r="H513" s="244">
        <v>267.04</v>
      </c>
      <c r="I513" s="224"/>
      <c r="J513" s="220"/>
      <c r="K513" s="220"/>
      <c r="L513" s="225"/>
      <c r="M513" s="226"/>
      <c r="N513" s="227"/>
      <c r="O513" s="227"/>
      <c r="P513" s="227"/>
      <c r="Q513" s="227"/>
      <c r="R513" s="227"/>
      <c r="S513" s="227"/>
      <c r="T513" s="228"/>
      <c r="AT513" s="229" t="s">
        <v>170</v>
      </c>
      <c r="AU513" s="229" t="s">
        <v>87</v>
      </c>
      <c r="AV513" s="12" t="s">
        <v>87</v>
      </c>
      <c r="AW513" s="12" t="s">
        <v>39</v>
      </c>
      <c r="AX513" s="12" t="s">
        <v>84</v>
      </c>
      <c r="AY513" s="229" t="s">
        <v>159</v>
      </c>
    </row>
    <row r="514" spans="2:65" s="1" customFormat="1" ht="22.5" customHeight="1">
      <c r="B514" s="41"/>
      <c r="C514" s="256" t="s">
        <v>737</v>
      </c>
      <c r="D514" s="256" t="s">
        <v>342</v>
      </c>
      <c r="E514" s="257" t="s">
        <v>738</v>
      </c>
      <c r="F514" s="258" t="s">
        <v>739</v>
      </c>
      <c r="G514" s="259" t="s">
        <v>245</v>
      </c>
      <c r="H514" s="260">
        <v>129.93</v>
      </c>
      <c r="I514" s="261"/>
      <c r="J514" s="262">
        <f>ROUND(I514*H514,2)</f>
        <v>0</v>
      </c>
      <c r="K514" s="258" t="s">
        <v>165</v>
      </c>
      <c r="L514" s="263"/>
      <c r="M514" s="264" t="s">
        <v>21</v>
      </c>
      <c r="N514" s="265" t="s">
        <v>47</v>
      </c>
      <c r="O514" s="42"/>
      <c r="P514" s="202">
        <f>O514*H514</f>
        <v>0</v>
      </c>
      <c r="Q514" s="202">
        <v>0.135</v>
      </c>
      <c r="R514" s="202">
        <f>Q514*H514</f>
        <v>17.540550000000003</v>
      </c>
      <c r="S514" s="202">
        <v>0</v>
      </c>
      <c r="T514" s="203">
        <f>S514*H514</f>
        <v>0</v>
      </c>
      <c r="AR514" s="24" t="s">
        <v>214</v>
      </c>
      <c r="AT514" s="24" t="s">
        <v>342</v>
      </c>
      <c r="AU514" s="24" t="s">
        <v>87</v>
      </c>
      <c r="AY514" s="24" t="s">
        <v>159</v>
      </c>
      <c r="BE514" s="204">
        <f>IF(N514="základní",J514,0)</f>
        <v>0</v>
      </c>
      <c r="BF514" s="204">
        <f>IF(N514="snížená",J514,0)</f>
        <v>0</v>
      </c>
      <c r="BG514" s="204">
        <f>IF(N514="zákl. přenesená",J514,0)</f>
        <v>0</v>
      </c>
      <c r="BH514" s="204">
        <f>IF(N514="sníž. přenesená",J514,0)</f>
        <v>0</v>
      </c>
      <c r="BI514" s="204">
        <f>IF(N514="nulová",J514,0)</f>
        <v>0</v>
      </c>
      <c r="BJ514" s="24" t="s">
        <v>84</v>
      </c>
      <c r="BK514" s="204">
        <f>ROUND(I514*H514,2)</f>
        <v>0</v>
      </c>
      <c r="BL514" s="24" t="s">
        <v>166</v>
      </c>
      <c r="BM514" s="24" t="s">
        <v>740</v>
      </c>
    </row>
    <row r="515" spans="2:51" s="12" customFormat="1" ht="13.5">
      <c r="B515" s="219"/>
      <c r="C515" s="220"/>
      <c r="D515" s="232" t="s">
        <v>170</v>
      </c>
      <c r="E515" s="242" t="s">
        <v>21</v>
      </c>
      <c r="F515" s="243" t="s">
        <v>723</v>
      </c>
      <c r="G515" s="220"/>
      <c r="H515" s="244">
        <v>129.93</v>
      </c>
      <c r="I515" s="224"/>
      <c r="J515" s="220"/>
      <c r="K515" s="220"/>
      <c r="L515" s="225"/>
      <c r="M515" s="226"/>
      <c r="N515" s="227"/>
      <c r="O515" s="227"/>
      <c r="P515" s="227"/>
      <c r="Q515" s="227"/>
      <c r="R515" s="227"/>
      <c r="S515" s="227"/>
      <c r="T515" s="228"/>
      <c r="AT515" s="229" t="s">
        <v>170</v>
      </c>
      <c r="AU515" s="229" t="s">
        <v>87</v>
      </c>
      <c r="AV515" s="12" t="s">
        <v>87</v>
      </c>
      <c r="AW515" s="12" t="s">
        <v>39</v>
      </c>
      <c r="AX515" s="12" t="s">
        <v>84</v>
      </c>
      <c r="AY515" s="229" t="s">
        <v>159</v>
      </c>
    </row>
    <row r="516" spans="2:65" s="1" customFormat="1" ht="22.5" customHeight="1">
      <c r="B516" s="41"/>
      <c r="C516" s="256" t="s">
        <v>741</v>
      </c>
      <c r="D516" s="256" t="s">
        <v>342</v>
      </c>
      <c r="E516" s="257" t="s">
        <v>742</v>
      </c>
      <c r="F516" s="258" t="s">
        <v>743</v>
      </c>
      <c r="G516" s="259" t="s">
        <v>245</v>
      </c>
      <c r="H516" s="260">
        <v>18.3</v>
      </c>
      <c r="I516" s="261"/>
      <c r="J516" s="262">
        <f>ROUND(I516*H516,2)</f>
        <v>0</v>
      </c>
      <c r="K516" s="258" t="s">
        <v>21</v>
      </c>
      <c r="L516" s="263"/>
      <c r="M516" s="264" t="s">
        <v>21</v>
      </c>
      <c r="N516" s="265" t="s">
        <v>47</v>
      </c>
      <c r="O516" s="42"/>
      <c r="P516" s="202">
        <f>O516*H516</f>
        <v>0</v>
      </c>
      <c r="Q516" s="202">
        <v>0.125</v>
      </c>
      <c r="R516" s="202">
        <f>Q516*H516</f>
        <v>2.2875</v>
      </c>
      <c r="S516" s="202">
        <v>0</v>
      </c>
      <c r="T516" s="203">
        <f>S516*H516</f>
        <v>0</v>
      </c>
      <c r="AR516" s="24" t="s">
        <v>214</v>
      </c>
      <c r="AT516" s="24" t="s">
        <v>342</v>
      </c>
      <c r="AU516" s="24" t="s">
        <v>87</v>
      </c>
      <c r="AY516" s="24" t="s">
        <v>159</v>
      </c>
      <c r="BE516" s="204">
        <f>IF(N516="základní",J516,0)</f>
        <v>0</v>
      </c>
      <c r="BF516" s="204">
        <f>IF(N516="snížená",J516,0)</f>
        <v>0</v>
      </c>
      <c r="BG516" s="204">
        <f>IF(N516="zákl. přenesená",J516,0)</f>
        <v>0</v>
      </c>
      <c r="BH516" s="204">
        <f>IF(N516="sníž. přenesená",J516,0)</f>
        <v>0</v>
      </c>
      <c r="BI516" s="204">
        <f>IF(N516="nulová",J516,0)</f>
        <v>0</v>
      </c>
      <c r="BJ516" s="24" t="s">
        <v>84</v>
      </c>
      <c r="BK516" s="204">
        <f>ROUND(I516*H516,2)</f>
        <v>0</v>
      </c>
      <c r="BL516" s="24" t="s">
        <v>166</v>
      </c>
      <c r="BM516" s="24" t="s">
        <v>744</v>
      </c>
    </row>
    <row r="517" spans="2:51" s="12" customFormat="1" ht="13.5">
      <c r="B517" s="219"/>
      <c r="C517" s="220"/>
      <c r="D517" s="232" t="s">
        <v>170</v>
      </c>
      <c r="E517" s="242" t="s">
        <v>21</v>
      </c>
      <c r="F517" s="243" t="s">
        <v>724</v>
      </c>
      <c r="G517" s="220"/>
      <c r="H517" s="244">
        <v>18.3</v>
      </c>
      <c r="I517" s="224"/>
      <c r="J517" s="220"/>
      <c r="K517" s="220"/>
      <c r="L517" s="225"/>
      <c r="M517" s="226"/>
      <c r="N517" s="227"/>
      <c r="O517" s="227"/>
      <c r="P517" s="227"/>
      <c r="Q517" s="227"/>
      <c r="R517" s="227"/>
      <c r="S517" s="227"/>
      <c r="T517" s="228"/>
      <c r="AT517" s="229" t="s">
        <v>170</v>
      </c>
      <c r="AU517" s="229" t="s">
        <v>87</v>
      </c>
      <c r="AV517" s="12" t="s">
        <v>87</v>
      </c>
      <c r="AW517" s="12" t="s">
        <v>39</v>
      </c>
      <c r="AX517" s="12" t="s">
        <v>84</v>
      </c>
      <c r="AY517" s="229" t="s">
        <v>159</v>
      </c>
    </row>
    <row r="518" spans="2:65" s="1" customFormat="1" ht="31.5" customHeight="1">
      <c r="B518" s="41"/>
      <c r="C518" s="193" t="s">
        <v>745</v>
      </c>
      <c r="D518" s="193" t="s">
        <v>161</v>
      </c>
      <c r="E518" s="194" t="s">
        <v>746</v>
      </c>
      <c r="F518" s="195" t="s">
        <v>747</v>
      </c>
      <c r="G518" s="196" t="s">
        <v>164</v>
      </c>
      <c r="H518" s="197">
        <v>5068.506</v>
      </c>
      <c r="I518" s="198"/>
      <c r="J518" s="199">
        <f>ROUND(I518*H518,2)</f>
        <v>0</v>
      </c>
      <c r="K518" s="195" t="s">
        <v>165</v>
      </c>
      <c r="L518" s="61"/>
      <c r="M518" s="200" t="s">
        <v>21</v>
      </c>
      <c r="N518" s="201" t="s">
        <v>47</v>
      </c>
      <c r="O518" s="42"/>
      <c r="P518" s="202">
        <f>O518*H518</f>
        <v>0</v>
      </c>
      <c r="Q518" s="202">
        <v>0.00047</v>
      </c>
      <c r="R518" s="202">
        <f>Q518*H518</f>
        <v>2.38219782</v>
      </c>
      <c r="S518" s="202">
        <v>0</v>
      </c>
      <c r="T518" s="203">
        <f>S518*H518</f>
        <v>0</v>
      </c>
      <c r="AR518" s="24" t="s">
        <v>166</v>
      </c>
      <c r="AT518" s="24" t="s">
        <v>161</v>
      </c>
      <c r="AU518" s="24" t="s">
        <v>87</v>
      </c>
      <c r="AY518" s="24" t="s">
        <v>159</v>
      </c>
      <c r="BE518" s="204">
        <f>IF(N518="základní",J518,0)</f>
        <v>0</v>
      </c>
      <c r="BF518" s="204">
        <f>IF(N518="snížená",J518,0)</f>
        <v>0</v>
      </c>
      <c r="BG518" s="204">
        <f>IF(N518="zákl. přenesená",J518,0)</f>
        <v>0</v>
      </c>
      <c r="BH518" s="204">
        <f>IF(N518="sníž. přenesená",J518,0)</f>
        <v>0</v>
      </c>
      <c r="BI518" s="204">
        <f>IF(N518="nulová",J518,0)</f>
        <v>0</v>
      </c>
      <c r="BJ518" s="24" t="s">
        <v>84</v>
      </c>
      <c r="BK518" s="204">
        <f>ROUND(I518*H518,2)</f>
        <v>0</v>
      </c>
      <c r="BL518" s="24" t="s">
        <v>166</v>
      </c>
      <c r="BM518" s="24" t="s">
        <v>748</v>
      </c>
    </row>
    <row r="519" spans="2:47" s="1" customFormat="1" ht="27">
      <c r="B519" s="41"/>
      <c r="C519" s="63"/>
      <c r="D519" s="205" t="s">
        <v>168</v>
      </c>
      <c r="E519" s="63"/>
      <c r="F519" s="206" t="s">
        <v>749</v>
      </c>
      <c r="G519" s="63"/>
      <c r="H519" s="63"/>
      <c r="I519" s="163"/>
      <c r="J519" s="63"/>
      <c r="K519" s="63"/>
      <c r="L519" s="61"/>
      <c r="M519" s="207"/>
      <c r="N519" s="42"/>
      <c r="O519" s="42"/>
      <c r="P519" s="42"/>
      <c r="Q519" s="42"/>
      <c r="R519" s="42"/>
      <c r="S519" s="42"/>
      <c r="T519" s="78"/>
      <c r="AT519" s="24" t="s">
        <v>168</v>
      </c>
      <c r="AU519" s="24" t="s">
        <v>87</v>
      </c>
    </row>
    <row r="520" spans="2:51" s="11" customFormat="1" ht="13.5">
      <c r="B520" s="208"/>
      <c r="C520" s="209"/>
      <c r="D520" s="205" t="s">
        <v>170</v>
      </c>
      <c r="E520" s="210" t="s">
        <v>21</v>
      </c>
      <c r="F520" s="211" t="s">
        <v>424</v>
      </c>
      <c r="G520" s="209"/>
      <c r="H520" s="212" t="s">
        <v>21</v>
      </c>
      <c r="I520" s="213"/>
      <c r="J520" s="209"/>
      <c r="K520" s="209"/>
      <c r="L520" s="214"/>
      <c r="M520" s="215"/>
      <c r="N520" s="216"/>
      <c r="O520" s="216"/>
      <c r="P520" s="216"/>
      <c r="Q520" s="216"/>
      <c r="R520" s="216"/>
      <c r="S520" s="216"/>
      <c r="T520" s="217"/>
      <c r="AT520" s="218" t="s">
        <v>170</v>
      </c>
      <c r="AU520" s="218" t="s">
        <v>87</v>
      </c>
      <c r="AV520" s="11" t="s">
        <v>84</v>
      </c>
      <c r="AW520" s="11" t="s">
        <v>39</v>
      </c>
      <c r="AX520" s="11" t="s">
        <v>76</v>
      </c>
      <c r="AY520" s="218" t="s">
        <v>159</v>
      </c>
    </row>
    <row r="521" spans="2:51" s="12" customFormat="1" ht="13.5">
      <c r="B521" s="219"/>
      <c r="C521" s="220"/>
      <c r="D521" s="205" t="s">
        <v>170</v>
      </c>
      <c r="E521" s="221" t="s">
        <v>21</v>
      </c>
      <c r="F521" s="222" t="s">
        <v>381</v>
      </c>
      <c r="G521" s="220"/>
      <c r="H521" s="223">
        <v>1283</v>
      </c>
      <c r="I521" s="224"/>
      <c r="J521" s="220"/>
      <c r="K521" s="220"/>
      <c r="L521" s="225"/>
      <c r="M521" s="226"/>
      <c r="N521" s="227"/>
      <c r="O521" s="227"/>
      <c r="P521" s="227"/>
      <c r="Q521" s="227"/>
      <c r="R521" s="227"/>
      <c r="S521" s="227"/>
      <c r="T521" s="228"/>
      <c r="AT521" s="229" t="s">
        <v>170</v>
      </c>
      <c r="AU521" s="229" t="s">
        <v>87</v>
      </c>
      <c r="AV521" s="12" t="s">
        <v>87</v>
      </c>
      <c r="AW521" s="12" t="s">
        <v>39</v>
      </c>
      <c r="AX521" s="12" t="s">
        <v>76</v>
      </c>
      <c r="AY521" s="229" t="s">
        <v>159</v>
      </c>
    </row>
    <row r="522" spans="2:51" s="12" customFormat="1" ht="13.5">
      <c r="B522" s="219"/>
      <c r="C522" s="220"/>
      <c r="D522" s="205" t="s">
        <v>170</v>
      </c>
      <c r="E522" s="221" t="s">
        <v>21</v>
      </c>
      <c r="F522" s="222" t="s">
        <v>382</v>
      </c>
      <c r="G522" s="220"/>
      <c r="H522" s="223">
        <v>1475.5</v>
      </c>
      <c r="I522" s="224"/>
      <c r="J522" s="220"/>
      <c r="K522" s="220"/>
      <c r="L522" s="225"/>
      <c r="M522" s="226"/>
      <c r="N522" s="227"/>
      <c r="O522" s="227"/>
      <c r="P522" s="227"/>
      <c r="Q522" s="227"/>
      <c r="R522" s="227"/>
      <c r="S522" s="227"/>
      <c r="T522" s="228"/>
      <c r="AT522" s="229" t="s">
        <v>170</v>
      </c>
      <c r="AU522" s="229" t="s">
        <v>87</v>
      </c>
      <c r="AV522" s="12" t="s">
        <v>87</v>
      </c>
      <c r="AW522" s="12" t="s">
        <v>39</v>
      </c>
      <c r="AX522" s="12" t="s">
        <v>76</v>
      </c>
      <c r="AY522" s="229" t="s">
        <v>159</v>
      </c>
    </row>
    <row r="523" spans="2:51" s="12" customFormat="1" ht="13.5">
      <c r="B523" s="219"/>
      <c r="C523" s="220"/>
      <c r="D523" s="205" t="s">
        <v>170</v>
      </c>
      <c r="E523" s="221" t="s">
        <v>21</v>
      </c>
      <c r="F523" s="222" t="s">
        <v>383</v>
      </c>
      <c r="G523" s="220"/>
      <c r="H523" s="223">
        <v>1053</v>
      </c>
      <c r="I523" s="224"/>
      <c r="J523" s="220"/>
      <c r="K523" s="220"/>
      <c r="L523" s="225"/>
      <c r="M523" s="226"/>
      <c r="N523" s="227"/>
      <c r="O523" s="227"/>
      <c r="P523" s="227"/>
      <c r="Q523" s="227"/>
      <c r="R523" s="227"/>
      <c r="S523" s="227"/>
      <c r="T523" s="228"/>
      <c r="AT523" s="229" t="s">
        <v>170</v>
      </c>
      <c r="AU523" s="229" t="s">
        <v>87</v>
      </c>
      <c r="AV523" s="12" t="s">
        <v>87</v>
      </c>
      <c r="AW523" s="12" t="s">
        <v>39</v>
      </c>
      <c r="AX523" s="12" t="s">
        <v>76</v>
      </c>
      <c r="AY523" s="229" t="s">
        <v>159</v>
      </c>
    </row>
    <row r="524" spans="2:51" s="12" customFormat="1" ht="27">
      <c r="B524" s="219"/>
      <c r="C524" s="220"/>
      <c r="D524" s="205" t="s">
        <v>170</v>
      </c>
      <c r="E524" s="221" t="s">
        <v>21</v>
      </c>
      <c r="F524" s="222" t="s">
        <v>384</v>
      </c>
      <c r="G524" s="220"/>
      <c r="H524" s="223">
        <v>597</v>
      </c>
      <c r="I524" s="224"/>
      <c r="J524" s="220"/>
      <c r="K524" s="220"/>
      <c r="L524" s="225"/>
      <c r="M524" s="226"/>
      <c r="N524" s="227"/>
      <c r="O524" s="227"/>
      <c r="P524" s="227"/>
      <c r="Q524" s="227"/>
      <c r="R524" s="227"/>
      <c r="S524" s="227"/>
      <c r="T524" s="228"/>
      <c r="AT524" s="229" t="s">
        <v>170</v>
      </c>
      <c r="AU524" s="229" t="s">
        <v>87</v>
      </c>
      <c r="AV524" s="12" t="s">
        <v>87</v>
      </c>
      <c r="AW524" s="12" t="s">
        <v>39</v>
      </c>
      <c r="AX524" s="12" t="s">
        <v>76</v>
      </c>
      <c r="AY524" s="229" t="s">
        <v>159</v>
      </c>
    </row>
    <row r="525" spans="2:51" s="12" customFormat="1" ht="13.5">
      <c r="B525" s="219"/>
      <c r="C525" s="220"/>
      <c r="D525" s="205" t="s">
        <v>170</v>
      </c>
      <c r="E525" s="221" t="s">
        <v>21</v>
      </c>
      <c r="F525" s="222" t="s">
        <v>385</v>
      </c>
      <c r="G525" s="220"/>
      <c r="H525" s="223">
        <v>126</v>
      </c>
      <c r="I525" s="224"/>
      <c r="J525" s="220"/>
      <c r="K525" s="220"/>
      <c r="L525" s="225"/>
      <c r="M525" s="226"/>
      <c r="N525" s="227"/>
      <c r="O525" s="227"/>
      <c r="P525" s="227"/>
      <c r="Q525" s="227"/>
      <c r="R525" s="227"/>
      <c r="S525" s="227"/>
      <c r="T525" s="228"/>
      <c r="AT525" s="229" t="s">
        <v>170</v>
      </c>
      <c r="AU525" s="229" t="s">
        <v>87</v>
      </c>
      <c r="AV525" s="12" t="s">
        <v>87</v>
      </c>
      <c r="AW525" s="12" t="s">
        <v>39</v>
      </c>
      <c r="AX525" s="12" t="s">
        <v>76</v>
      </c>
      <c r="AY525" s="229" t="s">
        <v>159</v>
      </c>
    </row>
    <row r="526" spans="2:51" s="12" customFormat="1" ht="13.5">
      <c r="B526" s="219"/>
      <c r="C526" s="220"/>
      <c r="D526" s="205" t="s">
        <v>170</v>
      </c>
      <c r="E526" s="221" t="s">
        <v>21</v>
      </c>
      <c r="F526" s="222" t="s">
        <v>386</v>
      </c>
      <c r="G526" s="220"/>
      <c r="H526" s="223">
        <v>164.5</v>
      </c>
      <c r="I526" s="224"/>
      <c r="J526" s="220"/>
      <c r="K526" s="220"/>
      <c r="L526" s="225"/>
      <c r="M526" s="226"/>
      <c r="N526" s="227"/>
      <c r="O526" s="227"/>
      <c r="P526" s="227"/>
      <c r="Q526" s="227"/>
      <c r="R526" s="227"/>
      <c r="S526" s="227"/>
      <c r="T526" s="228"/>
      <c r="AT526" s="229" t="s">
        <v>170</v>
      </c>
      <c r="AU526" s="229" t="s">
        <v>87</v>
      </c>
      <c r="AV526" s="12" t="s">
        <v>87</v>
      </c>
      <c r="AW526" s="12" t="s">
        <v>39</v>
      </c>
      <c r="AX526" s="12" t="s">
        <v>76</v>
      </c>
      <c r="AY526" s="229" t="s">
        <v>159</v>
      </c>
    </row>
    <row r="527" spans="2:51" s="12" customFormat="1" ht="27">
      <c r="B527" s="219"/>
      <c r="C527" s="220"/>
      <c r="D527" s="205" t="s">
        <v>170</v>
      </c>
      <c r="E527" s="221" t="s">
        <v>21</v>
      </c>
      <c r="F527" s="222" t="s">
        <v>387</v>
      </c>
      <c r="G527" s="220"/>
      <c r="H527" s="223">
        <v>108.34</v>
      </c>
      <c r="I527" s="224"/>
      <c r="J527" s="220"/>
      <c r="K527" s="220"/>
      <c r="L527" s="225"/>
      <c r="M527" s="226"/>
      <c r="N527" s="227"/>
      <c r="O527" s="227"/>
      <c r="P527" s="227"/>
      <c r="Q527" s="227"/>
      <c r="R527" s="227"/>
      <c r="S527" s="227"/>
      <c r="T527" s="228"/>
      <c r="AT527" s="229" t="s">
        <v>170</v>
      </c>
      <c r="AU527" s="229" t="s">
        <v>87</v>
      </c>
      <c r="AV527" s="12" t="s">
        <v>87</v>
      </c>
      <c r="AW527" s="12" t="s">
        <v>39</v>
      </c>
      <c r="AX527" s="12" t="s">
        <v>76</v>
      </c>
      <c r="AY527" s="229" t="s">
        <v>159</v>
      </c>
    </row>
    <row r="528" spans="2:51" s="12" customFormat="1" ht="13.5">
      <c r="B528" s="219"/>
      <c r="C528" s="220"/>
      <c r="D528" s="205" t="s">
        <v>170</v>
      </c>
      <c r="E528" s="221" t="s">
        <v>21</v>
      </c>
      <c r="F528" s="222" t="s">
        <v>388</v>
      </c>
      <c r="G528" s="220"/>
      <c r="H528" s="223">
        <v>25.986</v>
      </c>
      <c r="I528" s="224"/>
      <c r="J528" s="220"/>
      <c r="K528" s="220"/>
      <c r="L528" s="225"/>
      <c r="M528" s="226"/>
      <c r="N528" s="227"/>
      <c r="O528" s="227"/>
      <c r="P528" s="227"/>
      <c r="Q528" s="227"/>
      <c r="R528" s="227"/>
      <c r="S528" s="227"/>
      <c r="T528" s="228"/>
      <c r="AT528" s="229" t="s">
        <v>170</v>
      </c>
      <c r="AU528" s="229" t="s">
        <v>87</v>
      </c>
      <c r="AV528" s="12" t="s">
        <v>87</v>
      </c>
      <c r="AW528" s="12" t="s">
        <v>39</v>
      </c>
      <c r="AX528" s="12" t="s">
        <v>76</v>
      </c>
      <c r="AY528" s="229" t="s">
        <v>159</v>
      </c>
    </row>
    <row r="529" spans="2:51" s="12" customFormat="1" ht="13.5">
      <c r="B529" s="219"/>
      <c r="C529" s="220"/>
      <c r="D529" s="205" t="s">
        <v>170</v>
      </c>
      <c r="E529" s="221" t="s">
        <v>21</v>
      </c>
      <c r="F529" s="222" t="s">
        <v>389</v>
      </c>
      <c r="G529" s="220"/>
      <c r="H529" s="223">
        <v>3.66</v>
      </c>
      <c r="I529" s="224"/>
      <c r="J529" s="220"/>
      <c r="K529" s="220"/>
      <c r="L529" s="225"/>
      <c r="M529" s="226"/>
      <c r="N529" s="227"/>
      <c r="O529" s="227"/>
      <c r="P529" s="227"/>
      <c r="Q529" s="227"/>
      <c r="R529" s="227"/>
      <c r="S529" s="227"/>
      <c r="T529" s="228"/>
      <c r="AT529" s="229" t="s">
        <v>170</v>
      </c>
      <c r="AU529" s="229" t="s">
        <v>87</v>
      </c>
      <c r="AV529" s="12" t="s">
        <v>87</v>
      </c>
      <c r="AW529" s="12" t="s">
        <v>39</v>
      </c>
      <c r="AX529" s="12" t="s">
        <v>76</v>
      </c>
      <c r="AY529" s="229" t="s">
        <v>159</v>
      </c>
    </row>
    <row r="530" spans="2:51" s="12" customFormat="1" ht="40.5">
      <c r="B530" s="219"/>
      <c r="C530" s="220"/>
      <c r="D530" s="205" t="s">
        <v>170</v>
      </c>
      <c r="E530" s="221" t="s">
        <v>21</v>
      </c>
      <c r="F530" s="222" t="s">
        <v>390</v>
      </c>
      <c r="G530" s="220"/>
      <c r="H530" s="223">
        <v>74.109</v>
      </c>
      <c r="I530" s="224"/>
      <c r="J530" s="220"/>
      <c r="K530" s="220"/>
      <c r="L530" s="225"/>
      <c r="M530" s="226"/>
      <c r="N530" s="227"/>
      <c r="O530" s="227"/>
      <c r="P530" s="227"/>
      <c r="Q530" s="227"/>
      <c r="R530" s="227"/>
      <c r="S530" s="227"/>
      <c r="T530" s="228"/>
      <c r="AT530" s="229" t="s">
        <v>170</v>
      </c>
      <c r="AU530" s="229" t="s">
        <v>87</v>
      </c>
      <c r="AV530" s="12" t="s">
        <v>87</v>
      </c>
      <c r="AW530" s="12" t="s">
        <v>39</v>
      </c>
      <c r="AX530" s="12" t="s">
        <v>76</v>
      </c>
      <c r="AY530" s="229" t="s">
        <v>159</v>
      </c>
    </row>
    <row r="531" spans="2:51" s="12" customFormat="1" ht="40.5">
      <c r="B531" s="219"/>
      <c r="C531" s="220"/>
      <c r="D531" s="205" t="s">
        <v>170</v>
      </c>
      <c r="E531" s="221" t="s">
        <v>21</v>
      </c>
      <c r="F531" s="222" t="s">
        <v>391</v>
      </c>
      <c r="G531" s="220"/>
      <c r="H531" s="223">
        <v>64.217</v>
      </c>
      <c r="I531" s="224"/>
      <c r="J531" s="220"/>
      <c r="K531" s="220"/>
      <c r="L531" s="225"/>
      <c r="M531" s="226"/>
      <c r="N531" s="227"/>
      <c r="O531" s="227"/>
      <c r="P531" s="227"/>
      <c r="Q531" s="227"/>
      <c r="R531" s="227"/>
      <c r="S531" s="227"/>
      <c r="T531" s="228"/>
      <c r="AT531" s="229" t="s">
        <v>170</v>
      </c>
      <c r="AU531" s="229" t="s">
        <v>87</v>
      </c>
      <c r="AV531" s="12" t="s">
        <v>87</v>
      </c>
      <c r="AW531" s="12" t="s">
        <v>39</v>
      </c>
      <c r="AX531" s="12" t="s">
        <v>76</v>
      </c>
      <c r="AY531" s="229" t="s">
        <v>159</v>
      </c>
    </row>
    <row r="532" spans="2:51" s="12" customFormat="1" ht="40.5">
      <c r="B532" s="219"/>
      <c r="C532" s="220"/>
      <c r="D532" s="205" t="s">
        <v>170</v>
      </c>
      <c r="E532" s="221" t="s">
        <v>21</v>
      </c>
      <c r="F532" s="222" t="s">
        <v>392</v>
      </c>
      <c r="G532" s="220"/>
      <c r="H532" s="223">
        <v>66.644</v>
      </c>
      <c r="I532" s="224"/>
      <c r="J532" s="220"/>
      <c r="K532" s="220"/>
      <c r="L532" s="225"/>
      <c r="M532" s="226"/>
      <c r="N532" s="227"/>
      <c r="O532" s="227"/>
      <c r="P532" s="227"/>
      <c r="Q532" s="227"/>
      <c r="R532" s="227"/>
      <c r="S532" s="227"/>
      <c r="T532" s="228"/>
      <c r="AT532" s="229" t="s">
        <v>170</v>
      </c>
      <c r="AU532" s="229" t="s">
        <v>87</v>
      </c>
      <c r="AV532" s="12" t="s">
        <v>87</v>
      </c>
      <c r="AW532" s="12" t="s">
        <v>39</v>
      </c>
      <c r="AX532" s="12" t="s">
        <v>76</v>
      </c>
      <c r="AY532" s="229" t="s">
        <v>159</v>
      </c>
    </row>
    <row r="533" spans="2:51" s="12" customFormat="1" ht="13.5">
      <c r="B533" s="219"/>
      <c r="C533" s="220"/>
      <c r="D533" s="205" t="s">
        <v>170</v>
      </c>
      <c r="E533" s="221" t="s">
        <v>21</v>
      </c>
      <c r="F533" s="222" t="s">
        <v>393</v>
      </c>
      <c r="G533" s="220"/>
      <c r="H533" s="223">
        <v>26.55</v>
      </c>
      <c r="I533" s="224"/>
      <c r="J533" s="220"/>
      <c r="K533" s="220"/>
      <c r="L533" s="225"/>
      <c r="M533" s="226"/>
      <c r="N533" s="227"/>
      <c r="O533" s="227"/>
      <c r="P533" s="227"/>
      <c r="Q533" s="227"/>
      <c r="R533" s="227"/>
      <c r="S533" s="227"/>
      <c r="T533" s="228"/>
      <c r="AT533" s="229" t="s">
        <v>170</v>
      </c>
      <c r="AU533" s="229" t="s">
        <v>87</v>
      </c>
      <c r="AV533" s="12" t="s">
        <v>87</v>
      </c>
      <c r="AW533" s="12" t="s">
        <v>39</v>
      </c>
      <c r="AX533" s="12" t="s">
        <v>76</v>
      </c>
      <c r="AY533" s="229" t="s">
        <v>159</v>
      </c>
    </row>
    <row r="534" spans="2:51" s="13" customFormat="1" ht="13.5">
      <c r="B534" s="230"/>
      <c r="C534" s="231"/>
      <c r="D534" s="232" t="s">
        <v>170</v>
      </c>
      <c r="E534" s="233" t="s">
        <v>21</v>
      </c>
      <c r="F534" s="234" t="s">
        <v>175</v>
      </c>
      <c r="G534" s="231"/>
      <c r="H534" s="235">
        <v>5068.506</v>
      </c>
      <c r="I534" s="236"/>
      <c r="J534" s="231"/>
      <c r="K534" s="231"/>
      <c r="L534" s="237"/>
      <c r="M534" s="238"/>
      <c r="N534" s="239"/>
      <c r="O534" s="239"/>
      <c r="P534" s="239"/>
      <c r="Q534" s="239"/>
      <c r="R534" s="239"/>
      <c r="S534" s="239"/>
      <c r="T534" s="240"/>
      <c r="AT534" s="241" t="s">
        <v>170</v>
      </c>
      <c r="AU534" s="241" t="s">
        <v>87</v>
      </c>
      <c r="AV534" s="13" t="s">
        <v>166</v>
      </c>
      <c r="AW534" s="13" t="s">
        <v>39</v>
      </c>
      <c r="AX534" s="13" t="s">
        <v>84</v>
      </c>
      <c r="AY534" s="241" t="s">
        <v>159</v>
      </c>
    </row>
    <row r="535" spans="2:65" s="1" customFormat="1" ht="44.25" customHeight="1">
      <c r="B535" s="41"/>
      <c r="C535" s="193" t="s">
        <v>649</v>
      </c>
      <c r="D535" s="193" t="s">
        <v>161</v>
      </c>
      <c r="E535" s="194" t="s">
        <v>750</v>
      </c>
      <c r="F535" s="195" t="s">
        <v>751</v>
      </c>
      <c r="G535" s="196" t="s">
        <v>245</v>
      </c>
      <c r="H535" s="197">
        <v>133</v>
      </c>
      <c r="I535" s="198"/>
      <c r="J535" s="199">
        <f>ROUND(I535*H535,2)</f>
        <v>0</v>
      </c>
      <c r="K535" s="195" t="s">
        <v>21</v>
      </c>
      <c r="L535" s="61"/>
      <c r="M535" s="200" t="s">
        <v>21</v>
      </c>
      <c r="N535" s="201" t="s">
        <v>47</v>
      </c>
      <c r="O535" s="42"/>
      <c r="P535" s="202">
        <f>O535*H535</f>
        <v>0</v>
      </c>
      <c r="Q535" s="202">
        <v>0.00061</v>
      </c>
      <c r="R535" s="202">
        <f>Q535*H535</f>
        <v>0.08113</v>
      </c>
      <c r="S535" s="202">
        <v>0</v>
      </c>
      <c r="T535" s="203">
        <f>S535*H535</f>
        <v>0</v>
      </c>
      <c r="AR535" s="24" t="s">
        <v>166</v>
      </c>
      <c r="AT535" s="24" t="s">
        <v>161</v>
      </c>
      <c r="AU535" s="24" t="s">
        <v>87</v>
      </c>
      <c r="AY535" s="24" t="s">
        <v>159</v>
      </c>
      <c r="BE535" s="204">
        <f>IF(N535="základní",J535,0)</f>
        <v>0</v>
      </c>
      <c r="BF535" s="204">
        <f>IF(N535="snížená",J535,0)</f>
        <v>0</v>
      </c>
      <c r="BG535" s="204">
        <f>IF(N535="zákl. přenesená",J535,0)</f>
        <v>0</v>
      </c>
      <c r="BH535" s="204">
        <f>IF(N535="sníž. přenesená",J535,0)</f>
        <v>0</v>
      </c>
      <c r="BI535" s="204">
        <f>IF(N535="nulová",J535,0)</f>
        <v>0</v>
      </c>
      <c r="BJ535" s="24" t="s">
        <v>84</v>
      </c>
      <c r="BK535" s="204">
        <f>ROUND(I535*H535,2)</f>
        <v>0</v>
      </c>
      <c r="BL535" s="24" t="s">
        <v>166</v>
      </c>
      <c r="BM535" s="24" t="s">
        <v>752</v>
      </c>
    </row>
    <row r="536" spans="2:47" s="1" customFormat="1" ht="40.5">
      <c r="B536" s="41"/>
      <c r="C536" s="63"/>
      <c r="D536" s="205" t="s">
        <v>168</v>
      </c>
      <c r="E536" s="63"/>
      <c r="F536" s="206" t="s">
        <v>753</v>
      </c>
      <c r="G536" s="63"/>
      <c r="H536" s="63"/>
      <c r="I536" s="163"/>
      <c r="J536" s="63"/>
      <c r="K536" s="63"/>
      <c r="L536" s="61"/>
      <c r="M536" s="207"/>
      <c r="N536" s="42"/>
      <c r="O536" s="42"/>
      <c r="P536" s="42"/>
      <c r="Q536" s="42"/>
      <c r="R536" s="42"/>
      <c r="S536" s="42"/>
      <c r="T536" s="78"/>
      <c r="AT536" s="24" t="s">
        <v>168</v>
      </c>
      <c r="AU536" s="24" t="s">
        <v>87</v>
      </c>
    </row>
    <row r="537" spans="2:51" s="11" customFormat="1" ht="27">
      <c r="B537" s="208"/>
      <c r="C537" s="209"/>
      <c r="D537" s="205" t="s">
        <v>170</v>
      </c>
      <c r="E537" s="210" t="s">
        <v>21</v>
      </c>
      <c r="F537" s="211" t="s">
        <v>754</v>
      </c>
      <c r="G537" s="209"/>
      <c r="H537" s="212" t="s">
        <v>21</v>
      </c>
      <c r="I537" s="213"/>
      <c r="J537" s="209"/>
      <c r="K537" s="209"/>
      <c r="L537" s="214"/>
      <c r="M537" s="215"/>
      <c r="N537" s="216"/>
      <c r="O537" s="216"/>
      <c r="P537" s="216"/>
      <c r="Q537" s="216"/>
      <c r="R537" s="216"/>
      <c r="S537" s="216"/>
      <c r="T537" s="217"/>
      <c r="AT537" s="218" t="s">
        <v>170</v>
      </c>
      <c r="AU537" s="218" t="s">
        <v>87</v>
      </c>
      <c r="AV537" s="11" t="s">
        <v>84</v>
      </c>
      <c r="AW537" s="11" t="s">
        <v>39</v>
      </c>
      <c r="AX537" s="11" t="s">
        <v>76</v>
      </c>
      <c r="AY537" s="218" t="s">
        <v>159</v>
      </c>
    </row>
    <row r="538" spans="2:51" s="12" customFormat="1" ht="13.5">
      <c r="B538" s="219"/>
      <c r="C538" s="220"/>
      <c r="D538" s="232" t="s">
        <v>170</v>
      </c>
      <c r="E538" s="242" t="s">
        <v>21</v>
      </c>
      <c r="F538" s="243" t="s">
        <v>755</v>
      </c>
      <c r="G538" s="220"/>
      <c r="H538" s="244">
        <v>133</v>
      </c>
      <c r="I538" s="224"/>
      <c r="J538" s="220"/>
      <c r="K538" s="220"/>
      <c r="L538" s="225"/>
      <c r="M538" s="226"/>
      <c r="N538" s="227"/>
      <c r="O538" s="227"/>
      <c r="P538" s="227"/>
      <c r="Q538" s="227"/>
      <c r="R538" s="227"/>
      <c r="S538" s="227"/>
      <c r="T538" s="228"/>
      <c r="AT538" s="229" t="s">
        <v>170</v>
      </c>
      <c r="AU538" s="229" t="s">
        <v>87</v>
      </c>
      <c r="AV538" s="12" t="s">
        <v>87</v>
      </c>
      <c r="AW538" s="12" t="s">
        <v>39</v>
      </c>
      <c r="AX538" s="12" t="s">
        <v>84</v>
      </c>
      <c r="AY538" s="229" t="s">
        <v>159</v>
      </c>
    </row>
    <row r="539" spans="2:65" s="1" customFormat="1" ht="31.5" customHeight="1">
      <c r="B539" s="41"/>
      <c r="C539" s="193" t="s">
        <v>756</v>
      </c>
      <c r="D539" s="193" t="s">
        <v>161</v>
      </c>
      <c r="E539" s="194" t="s">
        <v>757</v>
      </c>
      <c r="F539" s="195" t="s">
        <v>758</v>
      </c>
      <c r="G539" s="196" t="s">
        <v>245</v>
      </c>
      <c r="H539" s="197">
        <v>177</v>
      </c>
      <c r="I539" s="198"/>
      <c r="J539" s="199">
        <f>ROUND(I539*H539,2)</f>
        <v>0</v>
      </c>
      <c r="K539" s="195" t="s">
        <v>165</v>
      </c>
      <c r="L539" s="61"/>
      <c r="M539" s="200" t="s">
        <v>21</v>
      </c>
      <c r="N539" s="201" t="s">
        <v>47</v>
      </c>
      <c r="O539" s="42"/>
      <c r="P539" s="202">
        <f>O539*H539</f>
        <v>0</v>
      </c>
      <c r="Q539" s="202">
        <v>0.29292</v>
      </c>
      <c r="R539" s="202">
        <f>Q539*H539</f>
        <v>51.84684</v>
      </c>
      <c r="S539" s="202">
        <v>0</v>
      </c>
      <c r="T539" s="203">
        <f>S539*H539</f>
        <v>0</v>
      </c>
      <c r="AR539" s="24" t="s">
        <v>166</v>
      </c>
      <c r="AT539" s="24" t="s">
        <v>161</v>
      </c>
      <c r="AU539" s="24" t="s">
        <v>87</v>
      </c>
      <c r="AY539" s="24" t="s">
        <v>159</v>
      </c>
      <c r="BE539" s="204">
        <f>IF(N539="základní",J539,0)</f>
        <v>0</v>
      </c>
      <c r="BF539" s="204">
        <f>IF(N539="snížená",J539,0)</f>
        <v>0</v>
      </c>
      <c r="BG539" s="204">
        <f>IF(N539="zákl. přenesená",J539,0)</f>
        <v>0</v>
      </c>
      <c r="BH539" s="204">
        <f>IF(N539="sníž. přenesená",J539,0)</f>
        <v>0</v>
      </c>
      <c r="BI539" s="204">
        <f>IF(N539="nulová",J539,0)</f>
        <v>0</v>
      </c>
      <c r="BJ539" s="24" t="s">
        <v>84</v>
      </c>
      <c r="BK539" s="204">
        <f>ROUND(I539*H539,2)</f>
        <v>0</v>
      </c>
      <c r="BL539" s="24" t="s">
        <v>166</v>
      </c>
      <c r="BM539" s="24" t="s">
        <v>759</v>
      </c>
    </row>
    <row r="540" spans="2:47" s="1" customFormat="1" ht="67.5">
      <c r="B540" s="41"/>
      <c r="C540" s="63"/>
      <c r="D540" s="205" t="s">
        <v>168</v>
      </c>
      <c r="E540" s="63"/>
      <c r="F540" s="206" t="s">
        <v>760</v>
      </c>
      <c r="G540" s="63"/>
      <c r="H540" s="63"/>
      <c r="I540" s="163"/>
      <c r="J540" s="63"/>
      <c r="K540" s="63"/>
      <c r="L540" s="61"/>
      <c r="M540" s="207"/>
      <c r="N540" s="42"/>
      <c r="O540" s="42"/>
      <c r="P540" s="42"/>
      <c r="Q540" s="42"/>
      <c r="R540" s="42"/>
      <c r="S540" s="42"/>
      <c r="T540" s="78"/>
      <c r="AT540" s="24" t="s">
        <v>168</v>
      </c>
      <c r="AU540" s="24" t="s">
        <v>87</v>
      </c>
    </row>
    <row r="541" spans="2:51" s="11" customFormat="1" ht="13.5">
      <c r="B541" s="208"/>
      <c r="C541" s="209"/>
      <c r="D541" s="205" t="s">
        <v>170</v>
      </c>
      <c r="E541" s="210" t="s">
        <v>21</v>
      </c>
      <c r="F541" s="211" t="s">
        <v>761</v>
      </c>
      <c r="G541" s="209"/>
      <c r="H541" s="212" t="s">
        <v>21</v>
      </c>
      <c r="I541" s="213"/>
      <c r="J541" s="209"/>
      <c r="K541" s="209"/>
      <c r="L541" s="214"/>
      <c r="M541" s="215"/>
      <c r="N541" s="216"/>
      <c r="O541" s="216"/>
      <c r="P541" s="216"/>
      <c r="Q541" s="216"/>
      <c r="R541" s="216"/>
      <c r="S541" s="216"/>
      <c r="T541" s="217"/>
      <c r="AT541" s="218" t="s">
        <v>170</v>
      </c>
      <c r="AU541" s="218" t="s">
        <v>87</v>
      </c>
      <c r="AV541" s="11" t="s">
        <v>84</v>
      </c>
      <c r="AW541" s="11" t="s">
        <v>39</v>
      </c>
      <c r="AX541" s="11" t="s">
        <v>76</v>
      </c>
      <c r="AY541" s="218" t="s">
        <v>159</v>
      </c>
    </row>
    <row r="542" spans="2:51" s="12" customFormat="1" ht="13.5">
      <c r="B542" s="219"/>
      <c r="C542" s="220"/>
      <c r="D542" s="232" t="s">
        <v>170</v>
      </c>
      <c r="E542" s="242" t="s">
        <v>21</v>
      </c>
      <c r="F542" s="243" t="s">
        <v>762</v>
      </c>
      <c r="G542" s="220"/>
      <c r="H542" s="244">
        <v>177</v>
      </c>
      <c r="I542" s="224"/>
      <c r="J542" s="220"/>
      <c r="K542" s="220"/>
      <c r="L542" s="225"/>
      <c r="M542" s="226"/>
      <c r="N542" s="227"/>
      <c r="O542" s="227"/>
      <c r="P542" s="227"/>
      <c r="Q542" s="227"/>
      <c r="R542" s="227"/>
      <c r="S542" s="227"/>
      <c r="T542" s="228"/>
      <c r="AT542" s="229" t="s">
        <v>170</v>
      </c>
      <c r="AU542" s="229" t="s">
        <v>87</v>
      </c>
      <c r="AV542" s="12" t="s">
        <v>87</v>
      </c>
      <c r="AW542" s="12" t="s">
        <v>39</v>
      </c>
      <c r="AX542" s="12" t="s">
        <v>84</v>
      </c>
      <c r="AY542" s="229" t="s">
        <v>159</v>
      </c>
    </row>
    <row r="543" spans="2:65" s="1" customFormat="1" ht="22.5" customHeight="1">
      <c r="B543" s="41"/>
      <c r="C543" s="193" t="s">
        <v>763</v>
      </c>
      <c r="D543" s="193" t="s">
        <v>161</v>
      </c>
      <c r="E543" s="194" t="s">
        <v>764</v>
      </c>
      <c r="F543" s="195" t="s">
        <v>765</v>
      </c>
      <c r="G543" s="196" t="s">
        <v>595</v>
      </c>
      <c r="H543" s="197">
        <v>10</v>
      </c>
      <c r="I543" s="198"/>
      <c r="J543" s="199">
        <f>ROUND(I543*H543,2)</f>
        <v>0</v>
      </c>
      <c r="K543" s="195" t="s">
        <v>165</v>
      </c>
      <c r="L543" s="61"/>
      <c r="M543" s="200" t="s">
        <v>21</v>
      </c>
      <c r="N543" s="201" t="s">
        <v>47</v>
      </c>
      <c r="O543" s="42"/>
      <c r="P543" s="202">
        <f>O543*H543</f>
        <v>0</v>
      </c>
      <c r="Q543" s="202">
        <v>0.26168</v>
      </c>
      <c r="R543" s="202">
        <f>Q543*H543</f>
        <v>2.6168000000000005</v>
      </c>
      <c r="S543" s="202">
        <v>0</v>
      </c>
      <c r="T543" s="203">
        <f>S543*H543</f>
        <v>0</v>
      </c>
      <c r="AR543" s="24" t="s">
        <v>166</v>
      </c>
      <c r="AT543" s="24" t="s">
        <v>161</v>
      </c>
      <c r="AU543" s="24" t="s">
        <v>87</v>
      </c>
      <c r="AY543" s="24" t="s">
        <v>159</v>
      </c>
      <c r="BE543" s="204">
        <f>IF(N543="základní",J543,0)</f>
        <v>0</v>
      </c>
      <c r="BF543" s="204">
        <f>IF(N543="snížená",J543,0)</f>
        <v>0</v>
      </c>
      <c r="BG543" s="204">
        <f>IF(N543="zákl. přenesená",J543,0)</f>
        <v>0</v>
      </c>
      <c r="BH543" s="204">
        <f>IF(N543="sníž. přenesená",J543,0)</f>
        <v>0</v>
      </c>
      <c r="BI543" s="204">
        <f>IF(N543="nulová",J543,0)</f>
        <v>0</v>
      </c>
      <c r="BJ543" s="24" t="s">
        <v>84</v>
      </c>
      <c r="BK543" s="204">
        <f>ROUND(I543*H543,2)</f>
        <v>0</v>
      </c>
      <c r="BL543" s="24" t="s">
        <v>166</v>
      </c>
      <c r="BM543" s="24" t="s">
        <v>766</v>
      </c>
    </row>
    <row r="544" spans="2:47" s="1" customFormat="1" ht="67.5">
      <c r="B544" s="41"/>
      <c r="C544" s="63"/>
      <c r="D544" s="205" t="s">
        <v>168</v>
      </c>
      <c r="E544" s="63"/>
      <c r="F544" s="206" t="s">
        <v>760</v>
      </c>
      <c r="G544" s="63"/>
      <c r="H544" s="63"/>
      <c r="I544" s="163"/>
      <c r="J544" s="63"/>
      <c r="K544" s="63"/>
      <c r="L544" s="61"/>
      <c r="M544" s="207"/>
      <c r="N544" s="42"/>
      <c r="O544" s="42"/>
      <c r="P544" s="42"/>
      <c r="Q544" s="42"/>
      <c r="R544" s="42"/>
      <c r="S544" s="42"/>
      <c r="T544" s="78"/>
      <c r="AT544" s="24" t="s">
        <v>168</v>
      </c>
      <c r="AU544" s="24" t="s">
        <v>87</v>
      </c>
    </row>
    <row r="545" spans="2:51" s="11" customFormat="1" ht="13.5">
      <c r="B545" s="208"/>
      <c r="C545" s="209"/>
      <c r="D545" s="205" t="s">
        <v>170</v>
      </c>
      <c r="E545" s="210" t="s">
        <v>21</v>
      </c>
      <c r="F545" s="211" t="s">
        <v>761</v>
      </c>
      <c r="G545" s="209"/>
      <c r="H545" s="212" t="s">
        <v>21</v>
      </c>
      <c r="I545" s="213"/>
      <c r="J545" s="209"/>
      <c r="K545" s="209"/>
      <c r="L545" s="214"/>
      <c r="M545" s="215"/>
      <c r="N545" s="216"/>
      <c r="O545" s="216"/>
      <c r="P545" s="216"/>
      <c r="Q545" s="216"/>
      <c r="R545" s="216"/>
      <c r="S545" s="216"/>
      <c r="T545" s="217"/>
      <c r="AT545" s="218" t="s">
        <v>170</v>
      </c>
      <c r="AU545" s="218" t="s">
        <v>87</v>
      </c>
      <c r="AV545" s="11" t="s">
        <v>84</v>
      </c>
      <c r="AW545" s="11" t="s">
        <v>39</v>
      </c>
      <c r="AX545" s="11" t="s">
        <v>76</v>
      </c>
      <c r="AY545" s="218" t="s">
        <v>159</v>
      </c>
    </row>
    <row r="546" spans="2:51" s="12" customFormat="1" ht="13.5">
      <c r="B546" s="219"/>
      <c r="C546" s="220"/>
      <c r="D546" s="232" t="s">
        <v>170</v>
      </c>
      <c r="E546" s="242" t="s">
        <v>21</v>
      </c>
      <c r="F546" s="243" t="s">
        <v>225</v>
      </c>
      <c r="G546" s="220"/>
      <c r="H546" s="244">
        <v>10</v>
      </c>
      <c r="I546" s="224"/>
      <c r="J546" s="220"/>
      <c r="K546" s="220"/>
      <c r="L546" s="225"/>
      <c r="M546" s="226"/>
      <c r="N546" s="227"/>
      <c r="O546" s="227"/>
      <c r="P546" s="227"/>
      <c r="Q546" s="227"/>
      <c r="R546" s="227"/>
      <c r="S546" s="227"/>
      <c r="T546" s="228"/>
      <c r="AT546" s="229" t="s">
        <v>170</v>
      </c>
      <c r="AU546" s="229" t="s">
        <v>87</v>
      </c>
      <c r="AV546" s="12" t="s">
        <v>87</v>
      </c>
      <c r="AW546" s="12" t="s">
        <v>39</v>
      </c>
      <c r="AX546" s="12" t="s">
        <v>84</v>
      </c>
      <c r="AY546" s="229" t="s">
        <v>159</v>
      </c>
    </row>
    <row r="547" spans="2:65" s="1" customFormat="1" ht="22.5" customHeight="1">
      <c r="B547" s="41"/>
      <c r="C547" s="193" t="s">
        <v>767</v>
      </c>
      <c r="D547" s="193" t="s">
        <v>161</v>
      </c>
      <c r="E547" s="194" t="s">
        <v>768</v>
      </c>
      <c r="F547" s="195" t="s">
        <v>769</v>
      </c>
      <c r="G547" s="196" t="s">
        <v>256</v>
      </c>
      <c r="H547" s="197">
        <v>5.184</v>
      </c>
      <c r="I547" s="198"/>
      <c r="J547" s="199">
        <f>ROUND(I547*H547,2)</f>
        <v>0</v>
      </c>
      <c r="K547" s="195" t="s">
        <v>165</v>
      </c>
      <c r="L547" s="61"/>
      <c r="M547" s="200" t="s">
        <v>21</v>
      </c>
      <c r="N547" s="201" t="s">
        <v>47</v>
      </c>
      <c r="O547" s="42"/>
      <c r="P547" s="202">
        <f>O547*H547</f>
        <v>0</v>
      </c>
      <c r="Q547" s="202">
        <v>0</v>
      </c>
      <c r="R547" s="202">
        <f>Q547*H547</f>
        <v>0</v>
      </c>
      <c r="S547" s="202">
        <v>2.4</v>
      </c>
      <c r="T547" s="203">
        <f>S547*H547</f>
        <v>12.4416</v>
      </c>
      <c r="AR547" s="24" t="s">
        <v>166</v>
      </c>
      <c r="AT547" s="24" t="s">
        <v>161</v>
      </c>
      <c r="AU547" s="24" t="s">
        <v>87</v>
      </c>
      <c r="AY547" s="24" t="s">
        <v>159</v>
      </c>
      <c r="BE547" s="204">
        <f>IF(N547="základní",J547,0)</f>
        <v>0</v>
      </c>
      <c r="BF547" s="204">
        <f>IF(N547="snížená",J547,0)</f>
        <v>0</v>
      </c>
      <c r="BG547" s="204">
        <f>IF(N547="zákl. přenesená",J547,0)</f>
        <v>0</v>
      </c>
      <c r="BH547" s="204">
        <f>IF(N547="sníž. přenesená",J547,0)</f>
        <v>0</v>
      </c>
      <c r="BI547" s="204">
        <f>IF(N547="nulová",J547,0)</f>
        <v>0</v>
      </c>
      <c r="BJ547" s="24" t="s">
        <v>84</v>
      </c>
      <c r="BK547" s="204">
        <f>ROUND(I547*H547,2)</f>
        <v>0</v>
      </c>
      <c r="BL547" s="24" t="s">
        <v>166</v>
      </c>
      <c r="BM547" s="24" t="s">
        <v>770</v>
      </c>
    </row>
    <row r="548" spans="2:47" s="1" customFormat="1" ht="40.5">
      <c r="B548" s="41"/>
      <c r="C548" s="63"/>
      <c r="D548" s="205" t="s">
        <v>168</v>
      </c>
      <c r="E548" s="63"/>
      <c r="F548" s="206" t="s">
        <v>771</v>
      </c>
      <c r="G548" s="63"/>
      <c r="H548" s="63"/>
      <c r="I548" s="163"/>
      <c r="J548" s="63"/>
      <c r="K548" s="63"/>
      <c r="L548" s="61"/>
      <c r="M548" s="207"/>
      <c r="N548" s="42"/>
      <c r="O548" s="42"/>
      <c r="P548" s="42"/>
      <c r="Q548" s="42"/>
      <c r="R548" s="42"/>
      <c r="S548" s="42"/>
      <c r="T548" s="78"/>
      <c r="AT548" s="24" t="s">
        <v>168</v>
      </c>
      <c r="AU548" s="24" t="s">
        <v>87</v>
      </c>
    </row>
    <row r="549" spans="2:51" s="11" customFormat="1" ht="13.5">
      <c r="B549" s="208"/>
      <c r="C549" s="209"/>
      <c r="D549" s="205" t="s">
        <v>170</v>
      </c>
      <c r="E549" s="210" t="s">
        <v>21</v>
      </c>
      <c r="F549" s="211" t="s">
        <v>772</v>
      </c>
      <c r="G549" s="209"/>
      <c r="H549" s="212" t="s">
        <v>21</v>
      </c>
      <c r="I549" s="213"/>
      <c r="J549" s="209"/>
      <c r="K549" s="209"/>
      <c r="L549" s="214"/>
      <c r="M549" s="215"/>
      <c r="N549" s="216"/>
      <c r="O549" s="216"/>
      <c r="P549" s="216"/>
      <c r="Q549" s="216"/>
      <c r="R549" s="216"/>
      <c r="S549" s="216"/>
      <c r="T549" s="217"/>
      <c r="AT549" s="218" t="s">
        <v>170</v>
      </c>
      <c r="AU549" s="218" t="s">
        <v>87</v>
      </c>
      <c r="AV549" s="11" t="s">
        <v>84</v>
      </c>
      <c r="AW549" s="11" t="s">
        <v>39</v>
      </c>
      <c r="AX549" s="11" t="s">
        <v>76</v>
      </c>
      <c r="AY549" s="218" t="s">
        <v>159</v>
      </c>
    </row>
    <row r="550" spans="2:51" s="12" customFormat="1" ht="13.5">
      <c r="B550" s="219"/>
      <c r="C550" s="220"/>
      <c r="D550" s="232" t="s">
        <v>170</v>
      </c>
      <c r="E550" s="242" t="s">
        <v>21</v>
      </c>
      <c r="F550" s="243" t="s">
        <v>773</v>
      </c>
      <c r="G550" s="220"/>
      <c r="H550" s="244">
        <v>5.184</v>
      </c>
      <c r="I550" s="224"/>
      <c r="J550" s="220"/>
      <c r="K550" s="220"/>
      <c r="L550" s="225"/>
      <c r="M550" s="226"/>
      <c r="N550" s="227"/>
      <c r="O550" s="227"/>
      <c r="P550" s="227"/>
      <c r="Q550" s="227"/>
      <c r="R550" s="227"/>
      <c r="S550" s="227"/>
      <c r="T550" s="228"/>
      <c r="AT550" s="229" t="s">
        <v>170</v>
      </c>
      <c r="AU550" s="229" t="s">
        <v>87</v>
      </c>
      <c r="AV550" s="12" t="s">
        <v>87</v>
      </c>
      <c r="AW550" s="12" t="s">
        <v>39</v>
      </c>
      <c r="AX550" s="12" t="s">
        <v>84</v>
      </c>
      <c r="AY550" s="229" t="s">
        <v>159</v>
      </c>
    </row>
    <row r="551" spans="2:65" s="1" customFormat="1" ht="57" customHeight="1">
      <c r="B551" s="41"/>
      <c r="C551" s="193" t="s">
        <v>774</v>
      </c>
      <c r="D551" s="193" t="s">
        <v>161</v>
      </c>
      <c r="E551" s="194" t="s">
        <v>775</v>
      </c>
      <c r="F551" s="195" t="s">
        <v>776</v>
      </c>
      <c r="G551" s="196" t="s">
        <v>245</v>
      </c>
      <c r="H551" s="197">
        <v>6</v>
      </c>
      <c r="I551" s="198"/>
      <c r="J551" s="199">
        <f>ROUND(I551*H551,2)</f>
        <v>0</v>
      </c>
      <c r="K551" s="195" t="s">
        <v>165</v>
      </c>
      <c r="L551" s="61"/>
      <c r="M551" s="200" t="s">
        <v>21</v>
      </c>
      <c r="N551" s="201" t="s">
        <v>47</v>
      </c>
      <c r="O551" s="42"/>
      <c r="P551" s="202">
        <f>O551*H551</f>
        <v>0</v>
      </c>
      <c r="Q551" s="202">
        <v>0</v>
      </c>
      <c r="R551" s="202">
        <f>Q551*H551</f>
        <v>0</v>
      </c>
      <c r="S551" s="202">
        <v>0.035</v>
      </c>
      <c r="T551" s="203">
        <f>S551*H551</f>
        <v>0.21000000000000002</v>
      </c>
      <c r="AR551" s="24" t="s">
        <v>166</v>
      </c>
      <c r="AT551" s="24" t="s">
        <v>161</v>
      </c>
      <c r="AU551" s="24" t="s">
        <v>87</v>
      </c>
      <c r="AY551" s="24" t="s">
        <v>159</v>
      </c>
      <c r="BE551" s="204">
        <f>IF(N551="základní",J551,0)</f>
        <v>0</v>
      </c>
      <c r="BF551" s="204">
        <f>IF(N551="snížená",J551,0)</f>
        <v>0</v>
      </c>
      <c r="BG551" s="204">
        <f>IF(N551="zákl. přenesená",J551,0)</f>
        <v>0</v>
      </c>
      <c r="BH551" s="204">
        <f>IF(N551="sníž. přenesená",J551,0)</f>
        <v>0</v>
      </c>
      <c r="BI551" s="204">
        <f>IF(N551="nulová",J551,0)</f>
        <v>0</v>
      </c>
      <c r="BJ551" s="24" t="s">
        <v>84</v>
      </c>
      <c r="BK551" s="204">
        <f>ROUND(I551*H551,2)</f>
        <v>0</v>
      </c>
      <c r="BL551" s="24" t="s">
        <v>166</v>
      </c>
      <c r="BM551" s="24" t="s">
        <v>777</v>
      </c>
    </row>
    <row r="552" spans="2:47" s="1" customFormat="1" ht="108">
      <c r="B552" s="41"/>
      <c r="C552" s="63"/>
      <c r="D552" s="205" t="s">
        <v>168</v>
      </c>
      <c r="E552" s="63"/>
      <c r="F552" s="206" t="s">
        <v>778</v>
      </c>
      <c r="G552" s="63"/>
      <c r="H552" s="63"/>
      <c r="I552" s="163"/>
      <c r="J552" s="63"/>
      <c r="K552" s="63"/>
      <c r="L552" s="61"/>
      <c r="M552" s="207"/>
      <c r="N552" s="42"/>
      <c r="O552" s="42"/>
      <c r="P552" s="42"/>
      <c r="Q552" s="42"/>
      <c r="R552" s="42"/>
      <c r="S552" s="42"/>
      <c r="T552" s="78"/>
      <c r="AT552" s="24" t="s">
        <v>168</v>
      </c>
      <c r="AU552" s="24" t="s">
        <v>87</v>
      </c>
    </row>
    <row r="553" spans="2:51" s="11" customFormat="1" ht="13.5">
      <c r="B553" s="208"/>
      <c r="C553" s="209"/>
      <c r="D553" s="205" t="s">
        <v>170</v>
      </c>
      <c r="E553" s="210" t="s">
        <v>21</v>
      </c>
      <c r="F553" s="211" t="s">
        <v>779</v>
      </c>
      <c r="G553" s="209"/>
      <c r="H553" s="212" t="s">
        <v>21</v>
      </c>
      <c r="I553" s="213"/>
      <c r="J553" s="209"/>
      <c r="K553" s="209"/>
      <c r="L553" s="214"/>
      <c r="M553" s="215"/>
      <c r="N553" s="216"/>
      <c r="O553" s="216"/>
      <c r="P553" s="216"/>
      <c r="Q553" s="216"/>
      <c r="R553" s="216"/>
      <c r="S553" s="216"/>
      <c r="T553" s="217"/>
      <c r="AT553" s="218" t="s">
        <v>170</v>
      </c>
      <c r="AU553" s="218" t="s">
        <v>87</v>
      </c>
      <c r="AV553" s="11" t="s">
        <v>84</v>
      </c>
      <c r="AW553" s="11" t="s">
        <v>39</v>
      </c>
      <c r="AX553" s="11" t="s">
        <v>76</v>
      </c>
      <c r="AY553" s="218" t="s">
        <v>159</v>
      </c>
    </row>
    <row r="554" spans="2:51" s="12" customFormat="1" ht="13.5">
      <c r="B554" s="219"/>
      <c r="C554" s="220"/>
      <c r="D554" s="232" t="s">
        <v>170</v>
      </c>
      <c r="E554" s="242" t="s">
        <v>21</v>
      </c>
      <c r="F554" s="243" t="s">
        <v>447</v>
      </c>
      <c r="G554" s="220"/>
      <c r="H554" s="244">
        <v>6</v>
      </c>
      <c r="I554" s="224"/>
      <c r="J554" s="220"/>
      <c r="K554" s="220"/>
      <c r="L554" s="225"/>
      <c r="M554" s="226"/>
      <c r="N554" s="227"/>
      <c r="O554" s="227"/>
      <c r="P554" s="227"/>
      <c r="Q554" s="227"/>
      <c r="R554" s="227"/>
      <c r="S554" s="227"/>
      <c r="T554" s="228"/>
      <c r="AT554" s="229" t="s">
        <v>170</v>
      </c>
      <c r="AU554" s="229" t="s">
        <v>87</v>
      </c>
      <c r="AV554" s="12" t="s">
        <v>87</v>
      </c>
      <c r="AW554" s="12" t="s">
        <v>39</v>
      </c>
      <c r="AX554" s="12" t="s">
        <v>84</v>
      </c>
      <c r="AY554" s="229" t="s">
        <v>159</v>
      </c>
    </row>
    <row r="555" spans="2:65" s="1" customFormat="1" ht="44.25" customHeight="1">
      <c r="B555" s="41"/>
      <c r="C555" s="193" t="s">
        <v>780</v>
      </c>
      <c r="D555" s="193" t="s">
        <v>161</v>
      </c>
      <c r="E555" s="194" t="s">
        <v>781</v>
      </c>
      <c r="F555" s="195" t="s">
        <v>782</v>
      </c>
      <c r="G555" s="196" t="s">
        <v>595</v>
      </c>
      <c r="H555" s="197">
        <v>7</v>
      </c>
      <c r="I555" s="198"/>
      <c r="J555" s="199">
        <f>ROUND(I555*H555,2)</f>
        <v>0</v>
      </c>
      <c r="K555" s="195" t="s">
        <v>165</v>
      </c>
      <c r="L555" s="61"/>
      <c r="M555" s="200" t="s">
        <v>21</v>
      </c>
      <c r="N555" s="201" t="s">
        <v>47</v>
      </c>
      <c r="O555" s="42"/>
      <c r="P555" s="202">
        <f>O555*H555</f>
        <v>0</v>
      </c>
      <c r="Q555" s="202">
        <v>0</v>
      </c>
      <c r="R555" s="202">
        <f>Q555*H555</f>
        <v>0</v>
      </c>
      <c r="S555" s="202">
        <v>0.082</v>
      </c>
      <c r="T555" s="203">
        <f>S555*H555</f>
        <v>0.5740000000000001</v>
      </c>
      <c r="AR555" s="24" t="s">
        <v>166</v>
      </c>
      <c r="AT555" s="24" t="s">
        <v>161</v>
      </c>
      <c r="AU555" s="24" t="s">
        <v>87</v>
      </c>
      <c r="AY555" s="24" t="s">
        <v>159</v>
      </c>
      <c r="BE555" s="204">
        <f>IF(N555="základní",J555,0)</f>
        <v>0</v>
      </c>
      <c r="BF555" s="204">
        <f>IF(N555="snížená",J555,0)</f>
        <v>0</v>
      </c>
      <c r="BG555" s="204">
        <f>IF(N555="zákl. přenesená",J555,0)</f>
        <v>0</v>
      </c>
      <c r="BH555" s="204">
        <f>IF(N555="sníž. přenesená",J555,0)</f>
        <v>0</v>
      </c>
      <c r="BI555" s="204">
        <f>IF(N555="nulová",J555,0)</f>
        <v>0</v>
      </c>
      <c r="BJ555" s="24" t="s">
        <v>84</v>
      </c>
      <c r="BK555" s="204">
        <f>ROUND(I555*H555,2)</f>
        <v>0</v>
      </c>
      <c r="BL555" s="24" t="s">
        <v>166</v>
      </c>
      <c r="BM555" s="24" t="s">
        <v>783</v>
      </c>
    </row>
    <row r="556" spans="2:47" s="1" customFormat="1" ht="67.5">
      <c r="B556" s="41"/>
      <c r="C556" s="63"/>
      <c r="D556" s="205" t="s">
        <v>168</v>
      </c>
      <c r="E556" s="63"/>
      <c r="F556" s="206" t="s">
        <v>784</v>
      </c>
      <c r="G556" s="63"/>
      <c r="H556" s="63"/>
      <c r="I556" s="163"/>
      <c r="J556" s="63"/>
      <c r="K556" s="63"/>
      <c r="L556" s="61"/>
      <c r="M556" s="207"/>
      <c r="N556" s="42"/>
      <c r="O556" s="42"/>
      <c r="P556" s="42"/>
      <c r="Q556" s="42"/>
      <c r="R556" s="42"/>
      <c r="S556" s="42"/>
      <c r="T556" s="78"/>
      <c r="AT556" s="24" t="s">
        <v>168</v>
      </c>
      <c r="AU556" s="24" t="s">
        <v>87</v>
      </c>
    </row>
    <row r="557" spans="2:51" s="11" customFormat="1" ht="13.5">
      <c r="B557" s="208"/>
      <c r="C557" s="209"/>
      <c r="D557" s="205" t="s">
        <v>170</v>
      </c>
      <c r="E557" s="210" t="s">
        <v>21</v>
      </c>
      <c r="F557" s="211" t="s">
        <v>785</v>
      </c>
      <c r="G557" s="209"/>
      <c r="H557" s="212" t="s">
        <v>21</v>
      </c>
      <c r="I557" s="213"/>
      <c r="J557" s="209"/>
      <c r="K557" s="209"/>
      <c r="L557" s="214"/>
      <c r="M557" s="215"/>
      <c r="N557" s="216"/>
      <c r="O557" s="216"/>
      <c r="P557" s="216"/>
      <c r="Q557" s="216"/>
      <c r="R557" s="216"/>
      <c r="S557" s="216"/>
      <c r="T557" s="217"/>
      <c r="AT557" s="218" t="s">
        <v>170</v>
      </c>
      <c r="AU557" s="218" t="s">
        <v>87</v>
      </c>
      <c r="AV557" s="11" t="s">
        <v>84</v>
      </c>
      <c r="AW557" s="11" t="s">
        <v>39</v>
      </c>
      <c r="AX557" s="11" t="s">
        <v>76</v>
      </c>
      <c r="AY557" s="218" t="s">
        <v>159</v>
      </c>
    </row>
    <row r="558" spans="2:51" s="12" customFormat="1" ht="13.5">
      <c r="B558" s="219"/>
      <c r="C558" s="220"/>
      <c r="D558" s="232" t="s">
        <v>170</v>
      </c>
      <c r="E558" s="242" t="s">
        <v>21</v>
      </c>
      <c r="F558" s="243" t="s">
        <v>209</v>
      </c>
      <c r="G558" s="220"/>
      <c r="H558" s="244">
        <v>7</v>
      </c>
      <c r="I558" s="224"/>
      <c r="J558" s="220"/>
      <c r="K558" s="220"/>
      <c r="L558" s="225"/>
      <c r="M558" s="226"/>
      <c r="N558" s="227"/>
      <c r="O558" s="227"/>
      <c r="P558" s="227"/>
      <c r="Q558" s="227"/>
      <c r="R558" s="227"/>
      <c r="S558" s="227"/>
      <c r="T558" s="228"/>
      <c r="AT558" s="229" t="s">
        <v>170</v>
      </c>
      <c r="AU558" s="229" t="s">
        <v>87</v>
      </c>
      <c r="AV558" s="12" t="s">
        <v>87</v>
      </c>
      <c r="AW558" s="12" t="s">
        <v>39</v>
      </c>
      <c r="AX558" s="12" t="s">
        <v>84</v>
      </c>
      <c r="AY558" s="229" t="s">
        <v>159</v>
      </c>
    </row>
    <row r="559" spans="2:65" s="1" customFormat="1" ht="57" customHeight="1">
      <c r="B559" s="41"/>
      <c r="C559" s="193" t="s">
        <v>786</v>
      </c>
      <c r="D559" s="193" t="s">
        <v>161</v>
      </c>
      <c r="E559" s="194" t="s">
        <v>787</v>
      </c>
      <c r="F559" s="195" t="s">
        <v>788</v>
      </c>
      <c r="G559" s="196" t="s">
        <v>164</v>
      </c>
      <c r="H559" s="197">
        <v>3970</v>
      </c>
      <c r="I559" s="198"/>
      <c r="J559" s="199">
        <f>ROUND(I559*H559,2)</f>
        <v>0</v>
      </c>
      <c r="K559" s="195" t="s">
        <v>165</v>
      </c>
      <c r="L559" s="61"/>
      <c r="M559" s="200" t="s">
        <v>21</v>
      </c>
      <c r="N559" s="201" t="s">
        <v>47</v>
      </c>
      <c r="O559" s="42"/>
      <c r="P559" s="202">
        <f>O559*H559</f>
        <v>0</v>
      </c>
      <c r="Q559" s="202">
        <v>0</v>
      </c>
      <c r="R559" s="202">
        <f>Q559*H559</f>
        <v>0</v>
      </c>
      <c r="S559" s="202">
        <v>0</v>
      </c>
      <c r="T559" s="203">
        <f>S559*H559</f>
        <v>0</v>
      </c>
      <c r="AR559" s="24" t="s">
        <v>166</v>
      </c>
      <c r="AT559" s="24" t="s">
        <v>161</v>
      </c>
      <c r="AU559" s="24" t="s">
        <v>87</v>
      </c>
      <c r="AY559" s="24" t="s">
        <v>159</v>
      </c>
      <c r="BE559" s="204">
        <f>IF(N559="základní",J559,0)</f>
        <v>0</v>
      </c>
      <c r="BF559" s="204">
        <f>IF(N559="snížená",J559,0)</f>
        <v>0</v>
      </c>
      <c r="BG559" s="204">
        <f>IF(N559="zákl. přenesená",J559,0)</f>
        <v>0</v>
      </c>
      <c r="BH559" s="204">
        <f>IF(N559="sníž. přenesená",J559,0)</f>
        <v>0</v>
      </c>
      <c r="BI559" s="204">
        <f>IF(N559="nulová",J559,0)</f>
        <v>0</v>
      </c>
      <c r="BJ559" s="24" t="s">
        <v>84</v>
      </c>
      <c r="BK559" s="204">
        <f>ROUND(I559*H559,2)</f>
        <v>0</v>
      </c>
      <c r="BL559" s="24" t="s">
        <v>166</v>
      </c>
      <c r="BM559" s="24" t="s">
        <v>789</v>
      </c>
    </row>
    <row r="560" spans="2:47" s="1" customFormat="1" ht="54">
      <c r="B560" s="41"/>
      <c r="C560" s="63"/>
      <c r="D560" s="205" t="s">
        <v>168</v>
      </c>
      <c r="E560" s="63"/>
      <c r="F560" s="206" t="s">
        <v>790</v>
      </c>
      <c r="G560" s="63"/>
      <c r="H560" s="63"/>
      <c r="I560" s="163"/>
      <c r="J560" s="63"/>
      <c r="K560" s="63"/>
      <c r="L560" s="61"/>
      <c r="M560" s="207"/>
      <c r="N560" s="42"/>
      <c r="O560" s="42"/>
      <c r="P560" s="42"/>
      <c r="Q560" s="42"/>
      <c r="R560" s="42"/>
      <c r="S560" s="42"/>
      <c r="T560" s="78"/>
      <c r="AT560" s="24" t="s">
        <v>168</v>
      </c>
      <c r="AU560" s="24" t="s">
        <v>87</v>
      </c>
    </row>
    <row r="561" spans="2:51" s="11" customFormat="1" ht="27">
      <c r="B561" s="208"/>
      <c r="C561" s="209"/>
      <c r="D561" s="205" t="s">
        <v>170</v>
      </c>
      <c r="E561" s="210" t="s">
        <v>21</v>
      </c>
      <c r="F561" s="211" t="s">
        <v>791</v>
      </c>
      <c r="G561" s="209"/>
      <c r="H561" s="212" t="s">
        <v>21</v>
      </c>
      <c r="I561" s="213"/>
      <c r="J561" s="209"/>
      <c r="K561" s="209"/>
      <c r="L561" s="214"/>
      <c r="M561" s="215"/>
      <c r="N561" s="216"/>
      <c r="O561" s="216"/>
      <c r="P561" s="216"/>
      <c r="Q561" s="216"/>
      <c r="R561" s="216"/>
      <c r="S561" s="216"/>
      <c r="T561" s="217"/>
      <c r="AT561" s="218" t="s">
        <v>170</v>
      </c>
      <c r="AU561" s="218" t="s">
        <v>87</v>
      </c>
      <c r="AV561" s="11" t="s">
        <v>84</v>
      </c>
      <c r="AW561" s="11" t="s">
        <v>39</v>
      </c>
      <c r="AX561" s="11" t="s">
        <v>76</v>
      </c>
      <c r="AY561" s="218" t="s">
        <v>159</v>
      </c>
    </row>
    <row r="562" spans="2:51" s="11" customFormat="1" ht="13.5">
      <c r="B562" s="208"/>
      <c r="C562" s="209"/>
      <c r="D562" s="205" t="s">
        <v>170</v>
      </c>
      <c r="E562" s="210" t="s">
        <v>21</v>
      </c>
      <c r="F562" s="211" t="s">
        <v>172</v>
      </c>
      <c r="G562" s="209"/>
      <c r="H562" s="212" t="s">
        <v>21</v>
      </c>
      <c r="I562" s="213"/>
      <c r="J562" s="209"/>
      <c r="K562" s="209"/>
      <c r="L562" s="214"/>
      <c r="M562" s="215"/>
      <c r="N562" s="216"/>
      <c r="O562" s="216"/>
      <c r="P562" s="216"/>
      <c r="Q562" s="216"/>
      <c r="R562" s="216"/>
      <c r="S562" s="216"/>
      <c r="T562" s="217"/>
      <c r="AT562" s="218" t="s">
        <v>170</v>
      </c>
      <c r="AU562" s="218" t="s">
        <v>87</v>
      </c>
      <c r="AV562" s="11" t="s">
        <v>84</v>
      </c>
      <c r="AW562" s="11" t="s">
        <v>39</v>
      </c>
      <c r="AX562" s="11" t="s">
        <v>76</v>
      </c>
      <c r="AY562" s="218" t="s">
        <v>159</v>
      </c>
    </row>
    <row r="563" spans="2:51" s="12" customFormat="1" ht="13.5">
      <c r="B563" s="219"/>
      <c r="C563" s="220"/>
      <c r="D563" s="205" t="s">
        <v>170</v>
      </c>
      <c r="E563" s="221" t="s">
        <v>21</v>
      </c>
      <c r="F563" s="222" t="s">
        <v>180</v>
      </c>
      <c r="G563" s="220"/>
      <c r="H563" s="223">
        <v>3970</v>
      </c>
      <c r="I563" s="224"/>
      <c r="J563" s="220"/>
      <c r="K563" s="220"/>
      <c r="L563" s="225"/>
      <c r="M563" s="226"/>
      <c r="N563" s="227"/>
      <c r="O563" s="227"/>
      <c r="P563" s="227"/>
      <c r="Q563" s="227"/>
      <c r="R563" s="227"/>
      <c r="S563" s="227"/>
      <c r="T563" s="228"/>
      <c r="AT563" s="229" t="s">
        <v>170</v>
      </c>
      <c r="AU563" s="229" t="s">
        <v>87</v>
      </c>
      <c r="AV563" s="12" t="s">
        <v>87</v>
      </c>
      <c r="AW563" s="12" t="s">
        <v>39</v>
      </c>
      <c r="AX563" s="12" t="s">
        <v>84</v>
      </c>
      <c r="AY563" s="229" t="s">
        <v>159</v>
      </c>
    </row>
    <row r="564" spans="2:63" s="10" customFormat="1" ht="29.85" customHeight="1">
      <c r="B564" s="176"/>
      <c r="C564" s="177"/>
      <c r="D564" s="190" t="s">
        <v>75</v>
      </c>
      <c r="E564" s="191" t="s">
        <v>792</v>
      </c>
      <c r="F564" s="191" t="s">
        <v>793</v>
      </c>
      <c r="G564" s="177"/>
      <c r="H564" s="177"/>
      <c r="I564" s="180"/>
      <c r="J564" s="192">
        <f>BK564</f>
        <v>0</v>
      </c>
      <c r="K564" s="177"/>
      <c r="L564" s="182"/>
      <c r="M564" s="183"/>
      <c r="N564" s="184"/>
      <c r="O564" s="184"/>
      <c r="P564" s="185">
        <f>SUM(P565:P602)</f>
        <v>0</v>
      </c>
      <c r="Q564" s="184"/>
      <c r="R564" s="185">
        <f>SUM(R565:R602)</f>
        <v>0</v>
      </c>
      <c r="S564" s="184"/>
      <c r="T564" s="186">
        <f>SUM(T565:T602)</f>
        <v>0</v>
      </c>
      <c r="AR564" s="187" t="s">
        <v>84</v>
      </c>
      <c r="AT564" s="188" t="s">
        <v>75</v>
      </c>
      <c r="AU564" s="188" t="s">
        <v>84</v>
      </c>
      <c r="AY564" s="187" t="s">
        <v>159</v>
      </c>
      <c r="BK564" s="189">
        <f>SUM(BK565:BK602)</f>
        <v>0</v>
      </c>
    </row>
    <row r="565" spans="2:65" s="1" customFormat="1" ht="31.5" customHeight="1">
      <c r="B565" s="41"/>
      <c r="C565" s="193" t="s">
        <v>794</v>
      </c>
      <c r="D565" s="193" t="s">
        <v>161</v>
      </c>
      <c r="E565" s="194" t="s">
        <v>795</v>
      </c>
      <c r="F565" s="195" t="s">
        <v>796</v>
      </c>
      <c r="G565" s="196" t="s">
        <v>345</v>
      </c>
      <c r="H565" s="197">
        <v>3755.48</v>
      </c>
      <c r="I565" s="198"/>
      <c r="J565" s="199">
        <f>ROUND(I565*H565,2)</f>
        <v>0</v>
      </c>
      <c r="K565" s="195" t="s">
        <v>21</v>
      </c>
      <c r="L565" s="61"/>
      <c r="M565" s="200" t="s">
        <v>21</v>
      </c>
      <c r="N565" s="201" t="s">
        <v>47</v>
      </c>
      <c r="O565" s="42"/>
      <c r="P565" s="202">
        <f>O565*H565</f>
        <v>0</v>
      </c>
      <c r="Q565" s="202">
        <v>0</v>
      </c>
      <c r="R565" s="202">
        <f>Q565*H565</f>
        <v>0</v>
      </c>
      <c r="S565" s="202">
        <v>0</v>
      </c>
      <c r="T565" s="203">
        <f>S565*H565</f>
        <v>0</v>
      </c>
      <c r="AR565" s="24" t="s">
        <v>166</v>
      </c>
      <c r="AT565" s="24" t="s">
        <v>161</v>
      </c>
      <c r="AU565" s="24" t="s">
        <v>87</v>
      </c>
      <c r="AY565" s="24" t="s">
        <v>159</v>
      </c>
      <c r="BE565" s="204">
        <f>IF(N565="základní",J565,0)</f>
        <v>0</v>
      </c>
      <c r="BF565" s="204">
        <f>IF(N565="snížená",J565,0)</f>
        <v>0</v>
      </c>
      <c r="BG565" s="204">
        <f>IF(N565="zákl. přenesená",J565,0)</f>
        <v>0</v>
      </c>
      <c r="BH565" s="204">
        <f>IF(N565="sníž. přenesená",J565,0)</f>
        <v>0</v>
      </c>
      <c r="BI565" s="204">
        <f>IF(N565="nulová",J565,0)</f>
        <v>0</v>
      </c>
      <c r="BJ565" s="24" t="s">
        <v>84</v>
      </c>
      <c r="BK565" s="204">
        <f>ROUND(I565*H565,2)</f>
        <v>0</v>
      </c>
      <c r="BL565" s="24" t="s">
        <v>166</v>
      </c>
      <c r="BM565" s="24" t="s">
        <v>797</v>
      </c>
    </row>
    <row r="566" spans="2:47" s="1" customFormat="1" ht="94.5">
      <c r="B566" s="41"/>
      <c r="C566" s="63"/>
      <c r="D566" s="205" t="s">
        <v>168</v>
      </c>
      <c r="E566" s="63"/>
      <c r="F566" s="206" t="s">
        <v>798</v>
      </c>
      <c r="G566" s="63"/>
      <c r="H566" s="63"/>
      <c r="I566" s="163"/>
      <c r="J566" s="63"/>
      <c r="K566" s="63"/>
      <c r="L566" s="61"/>
      <c r="M566" s="207"/>
      <c r="N566" s="42"/>
      <c r="O566" s="42"/>
      <c r="P566" s="42"/>
      <c r="Q566" s="42"/>
      <c r="R566" s="42"/>
      <c r="S566" s="42"/>
      <c r="T566" s="78"/>
      <c r="AT566" s="24" t="s">
        <v>168</v>
      </c>
      <c r="AU566" s="24" t="s">
        <v>87</v>
      </c>
    </row>
    <row r="567" spans="2:51" s="11" customFormat="1" ht="13.5">
      <c r="B567" s="208"/>
      <c r="C567" s="209"/>
      <c r="D567" s="205" t="s">
        <v>170</v>
      </c>
      <c r="E567" s="210" t="s">
        <v>21</v>
      </c>
      <c r="F567" s="211" t="s">
        <v>799</v>
      </c>
      <c r="G567" s="209"/>
      <c r="H567" s="212" t="s">
        <v>21</v>
      </c>
      <c r="I567" s="213"/>
      <c r="J567" s="209"/>
      <c r="K567" s="209"/>
      <c r="L567" s="214"/>
      <c r="M567" s="215"/>
      <c r="N567" s="216"/>
      <c r="O567" s="216"/>
      <c r="P567" s="216"/>
      <c r="Q567" s="216"/>
      <c r="R567" s="216"/>
      <c r="S567" s="216"/>
      <c r="T567" s="217"/>
      <c r="AT567" s="218" t="s">
        <v>170</v>
      </c>
      <c r="AU567" s="218" t="s">
        <v>87</v>
      </c>
      <c r="AV567" s="11" t="s">
        <v>84</v>
      </c>
      <c r="AW567" s="11" t="s">
        <v>39</v>
      </c>
      <c r="AX567" s="11" t="s">
        <v>76</v>
      </c>
      <c r="AY567" s="218" t="s">
        <v>159</v>
      </c>
    </row>
    <row r="568" spans="2:51" s="12" customFormat="1" ht="13.5">
      <c r="B568" s="219"/>
      <c r="C568" s="220"/>
      <c r="D568" s="205" t="s">
        <v>170</v>
      </c>
      <c r="E568" s="221" t="s">
        <v>21</v>
      </c>
      <c r="F568" s="222" t="s">
        <v>800</v>
      </c>
      <c r="G568" s="220"/>
      <c r="H568" s="223">
        <v>7.38</v>
      </c>
      <c r="I568" s="224"/>
      <c r="J568" s="220"/>
      <c r="K568" s="220"/>
      <c r="L568" s="225"/>
      <c r="M568" s="226"/>
      <c r="N568" s="227"/>
      <c r="O568" s="227"/>
      <c r="P568" s="227"/>
      <c r="Q568" s="227"/>
      <c r="R568" s="227"/>
      <c r="S568" s="227"/>
      <c r="T568" s="228"/>
      <c r="AT568" s="229" t="s">
        <v>170</v>
      </c>
      <c r="AU568" s="229" t="s">
        <v>87</v>
      </c>
      <c r="AV568" s="12" t="s">
        <v>87</v>
      </c>
      <c r="AW568" s="12" t="s">
        <v>39</v>
      </c>
      <c r="AX568" s="12" t="s">
        <v>76</v>
      </c>
      <c r="AY568" s="229" t="s">
        <v>159</v>
      </c>
    </row>
    <row r="569" spans="2:51" s="12" customFormat="1" ht="13.5">
      <c r="B569" s="219"/>
      <c r="C569" s="220"/>
      <c r="D569" s="205" t="s">
        <v>170</v>
      </c>
      <c r="E569" s="221" t="s">
        <v>21</v>
      </c>
      <c r="F569" s="222" t="s">
        <v>801</v>
      </c>
      <c r="G569" s="220"/>
      <c r="H569" s="223">
        <v>25.5</v>
      </c>
      <c r="I569" s="224"/>
      <c r="J569" s="220"/>
      <c r="K569" s="220"/>
      <c r="L569" s="225"/>
      <c r="M569" s="226"/>
      <c r="N569" s="227"/>
      <c r="O569" s="227"/>
      <c r="P569" s="227"/>
      <c r="Q569" s="227"/>
      <c r="R569" s="227"/>
      <c r="S569" s="227"/>
      <c r="T569" s="228"/>
      <c r="AT569" s="229" t="s">
        <v>170</v>
      </c>
      <c r="AU569" s="229" t="s">
        <v>87</v>
      </c>
      <c r="AV569" s="12" t="s">
        <v>87</v>
      </c>
      <c r="AW569" s="12" t="s">
        <v>39</v>
      </c>
      <c r="AX569" s="12" t="s">
        <v>76</v>
      </c>
      <c r="AY569" s="229" t="s">
        <v>159</v>
      </c>
    </row>
    <row r="570" spans="2:51" s="12" customFormat="1" ht="13.5">
      <c r="B570" s="219"/>
      <c r="C570" s="220"/>
      <c r="D570" s="205" t="s">
        <v>170</v>
      </c>
      <c r="E570" s="221" t="s">
        <v>21</v>
      </c>
      <c r="F570" s="222" t="s">
        <v>802</v>
      </c>
      <c r="G570" s="220"/>
      <c r="H570" s="223">
        <v>3648.278</v>
      </c>
      <c r="I570" s="224"/>
      <c r="J570" s="220"/>
      <c r="K570" s="220"/>
      <c r="L570" s="225"/>
      <c r="M570" s="226"/>
      <c r="N570" s="227"/>
      <c r="O570" s="227"/>
      <c r="P570" s="227"/>
      <c r="Q570" s="227"/>
      <c r="R570" s="227"/>
      <c r="S570" s="227"/>
      <c r="T570" s="228"/>
      <c r="AT570" s="229" t="s">
        <v>170</v>
      </c>
      <c r="AU570" s="229" t="s">
        <v>87</v>
      </c>
      <c r="AV570" s="12" t="s">
        <v>87</v>
      </c>
      <c r="AW570" s="12" t="s">
        <v>39</v>
      </c>
      <c r="AX570" s="12" t="s">
        <v>76</v>
      </c>
      <c r="AY570" s="229" t="s">
        <v>159</v>
      </c>
    </row>
    <row r="571" spans="2:51" s="12" customFormat="1" ht="13.5">
      <c r="B571" s="219"/>
      <c r="C571" s="220"/>
      <c r="D571" s="205" t="s">
        <v>170</v>
      </c>
      <c r="E571" s="221" t="s">
        <v>21</v>
      </c>
      <c r="F571" s="222" t="s">
        <v>803</v>
      </c>
      <c r="G571" s="220"/>
      <c r="H571" s="223">
        <v>28.6</v>
      </c>
      <c r="I571" s="224"/>
      <c r="J571" s="220"/>
      <c r="K571" s="220"/>
      <c r="L571" s="225"/>
      <c r="M571" s="226"/>
      <c r="N571" s="227"/>
      <c r="O571" s="227"/>
      <c r="P571" s="227"/>
      <c r="Q571" s="227"/>
      <c r="R571" s="227"/>
      <c r="S571" s="227"/>
      <c r="T571" s="228"/>
      <c r="AT571" s="229" t="s">
        <v>170</v>
      </c>
      <c r="AU571" s="229" t="s">
        <v>87</v>
      </c>
      <c r="AV571" s="12" t="s">
        <v>87</v>
      </c>
      <c r="AW571" s="12" t="s">
        <v>39</v>
      </c>
      <c r="AX571" s="12" t="s">
        <v>76</v>
      </c>
      <c r="AY571" s="229" t="s">
        <v>159</v>
      </c>
    </row>
    <row r="572" spans="2:51" s="12" customFormat="1" ht="13.5">
      <c r="B572" s="219"/>
      <c r="C572" s="220"/>
      <c r="D572" s="205" t="s">
        <v>170</v>
      </c>
      <c r="E572" s="221" t="s">
        <v>21</v>
      </c>
      <c r="F572" s="222" t="s">
        <v>804</v>
      </c>
      <c r="G572" s="220"/>
      <c r="H572" s="223">
        <v>33.28</v>
      </c>
      <c r="I572" s="224"/>
      <c r="J572" s="220"/>
      <c r="K572" s="220"/>
      <c r="L572" s="225"/>
      <c r="M572" s="226"/>
      <c r="N572" s="227"/>
      <c r="O572" s="227"/>
      <c r="P572" s="227"/>
      <c r="Q572" s="227"/>
      <c r="R572" s="227"/>
      <c r="S572" s="227"/>
      <c r="T572" s="228"/>
      <c r="AT572" s="229" t="s">
        <v>170</v>
      </c>
      <c r="AU572" s="229" t="s">
        <v>87</v>
      </c>
      <c r="AV572" s="12" t="s">
        <v>87</v>
      </c>
      <c r="AW572" s="12" t="s">
        <v>39</v>
      </c>
      <c r="AX572" s="12" t="s">
        <v>76</v>
      </c>
      <c r="AY572" s="229" t="s">
        <v>159</v>
      </c>
    </row>
    <row r="573" spans="2:51" s="12" customFormat="1" ht="13.5">
      <c r="B573" s="219"/>
      <c r="C573" s="220"/>
      <c r="D573" s="205" t="s">
        <v>170</v>
      </c>
      <c r="E573" s="221" t="s">
        <v>21</v>
      </c>
      <c r="F573" s="222" t="s">
        <v>805</v>
      </c>
      <c r="G573" s="220"/>
      <c r="H573" s="223">
        <v>12.442</v>
      </c>
      <c r="I573" s="224"/>
      <c r="J573" s="220"/>
      <c r="K573" s="220"/>
      <c r="L573" s="225"/>
      <c r="M573" s="226"/>
      <c r="N573" s="227"/>
      <c r="O573" s="227"/>
      <c r="P573" s="227"/>
      <c r="Q573" s="227"/>
      <c r="R573" s="227"/>
      <c r="S573" s="227"/>
      <c r="T573" s="228"/>
      <c r="AT573" s="229" t="s">
        <v>170</v>
      </c>
      <c r="AU573" s="229" t="s">
        <v>87</v>
      </c>
      <c r="AV573" s="12" t="s">
        <v>87</v>
      </c>
      <c r="AW573" s="12" t="s">
        <v>39</v>
      </c>
      <c r="AX573" s="12" t="s">
        <v>76</v>
      </c>
      <c r="AY573" s="229" t="s">
        <v>159</v>
      </c>
    </row>
    <row r="574" spans="2:51" s="13" customFormat="1" ht="13.5">
      <c r="B574" s="230"/>
      <c r="C574" s="231"/>
      <c r="D574" s="232" t="s">
        <v>170</v>
      </c>
      <c r="E574" s="233" t="s">
        <v>21</v>
      </c>
      <c r="F574" s="234" t="s">
        <v>175</v>
      </c>
      <c r="G574" s="231"/>
      <c r="H574" s="235">
        <v>3755.48</v>
      </c>
      <c r="I574" s="236"/>
      <c r="J574" s="231"/>
      <c r="K574" s="231"/>
      <c r="L574" s="237"/>
      <c r="M574" s="238"/>
      <c r="N574" s="239"/>
      <c r="O574" s="239"/>
      <c r="P574" s="239"/>
      <c r="Q574" s="239"/>
      <c r="R574" s="239"/>
      <c r="S574" s="239"/>
      <c r="T574" s="240"/>
      <c r="AT574" s="241" t="s">
        <v>170</v>
      </c>
      <c r="AU574" s="241" t="s">
        <v>87</v>
      </c>
      <c r="AV574" s="13" t="s">
        <v>166</v>
      </c>
      <c r="AW574" s="13" t="s">
        <v>39</v>
      </c>
      <c r="AX574" s="13" t="s">
        <v>84</v>
      </c>
      <c r="AY574" s="241" t="s">
        <v>159</v>
      </c>
    </row>
    <row r="575" spans="2:65" s="1" customFormat="1" ht="31.5" customHeight="1">
      <c r="B575" s="41"/>
      <c r="C575" s="193" t="s">
        <v>806</v>
      </c>
      <c r="D575" s="193" t="s">
        <v>161</v>
      </c>
      <c r="E575" s="194" t="s">
        <v>807</v>
      </c>
      <c r="F575" s="195" t="s">
        <v>808</v>
      </c>
      <c r="G575" s="196" t="s">
        <v>345</v>
      </c>
      <c r="H575" s="197">
        <v>52576.72</v>
      </c>
      <c r="I575" s="198"/>
      <c r="J575" s="199">
        <f>ROUND(I575*H575,2)</f>
        <v>0</v>
      </c>
      <c r="K575" s="195" t="s">
        <v>21</v>
      </c>
      <c r="L575" s="61"/>
      <c r="M575" s="200" t="s">
        <v>21</v>
      </c>
      <c r="N575" s="201" t="s">
        <v>47</v>
      </c>
      <c r="O575" s="42"/>
      <c r="P575" s="202">
        <f>O575*H575</f>
        <v>0</v>
      </c>
      <c r="Q575" s="202">
        <v>0</v>
      </c>
      <c r="R575" s="202">
        <f>Q575*H575</f>
        <v>0</v>
      </c>
      <c r="S575" s="202">
        <v>0</v>
      </c>
      <c r="T575" s="203">
        <f>S575*H575</f>
        <v>0</v>
      </c>
      <c r="AR575" s="24" t="s">
        <v>166</v>
      </c>
      <c r="AT575" s="24" t="s">
        <v>161</v>
      </c>
      <c r="AU575" s="24" t="s">
        <v>87</v>
      </c>
      <c r="AY575" s="24" t="s">
        <v>159</v>
      </c>
      <c r="BE575" s="204">
        <f>IF(N575="základní",J575,0)</f>
        <v>0</v>
      </c>
      <c r="BF575" s="204">
        <f>IF(N575="snížená",J575,0)</f>
        <v>0</v>
      </c>
      <c r="BG575" s="204">
        <f>IF(N575="zákl. přenesená",J575,0)</f>
        <v>0</v>
      </c>
      <c r="BH575" s="204">
        <f>IF(N575="sníž. přenesená",J575,0)</f>
        <v>0</v>
      </c>
      <c r="BI575" s="204">
        <f>IF(N575="nulová",J575,0)</f>
        <v>0</v>
      </c>
      <c r="BJ575" s="24" t="s">
        <v>84</v>
      </c>
      <c r="BK575" s="204">
        <f>ROUND(I575*H575,2)</f>
        <v>0</v>
      </c>
      <c r="BL575" s="24" t="s">
        <v>166</v>
      </c>
      <c r="BM575" s="24" t="s">
        <v>809</v>
      </c>
    </row>
    <row r="576" spans="2:47" s="1" customFormat="1" ht="94.5">
      <c r="B576" s="41"/>
      <c r="C576" s="63"/>
      <c r="D576" s="205" t="s">
        <v>168</v>
      </c>
      <c r="E576" s="63"/>
      <c r="F576" s="206" t="s">
        <v>798</v>
      </c>
      <c r="G576" s="63"/>
      <c r="H576" s="63"/>
      <c r="I576" s="163"/>
      <c r="J576" s="63"/>
      <c r="K576" s="63"/>
      <c r="L576" s="61"/>
      <c r="M576" s="207"/>
      <c r="N576" s="42"/>
      <c r="O576" s="42"/>
      <c r="P576" s="42"/>
      <c r="Q576" s="42"/>
      <c r="R576" s="42"/>
      <c r="S576" s="42"/>
      <c r="T576" s="78"/>
      <c r="AT576" s="24" t="s">
        <v>168</v>
      </c>
      <c r="AU576" s="24" t="s">
        <v>87</v>
      </c>
    </row>
    <row r="577" spans="2:51" s="11" customFormat="1" ht="13.5">
      <c r="B577" s="208"/>
      <c r="C577" s="209"/>
      <c r="D577" s="205" t="s">
        <v>170</v>
      </c>
      <c r="E577" s="210" t="s">
        <v>21</v>
      </c>
      <c r="F577" s="211" t="s">
        <v>810</v>
      </c>
      <c r="G577" s="209"/>
      <c r="H577" s="212" t="s">
        <v>21</v>
      </c>
      <c r="I577" s="213"/>
      <c r="J577" s="209"/>
      <c r="K577" s="209"/>
      <c r="L577" s="214"/>
      <c r="M577" s="215"/>
      <c r="N577" s="216"/>
      <c r="O577" s="216"/>
      <c r="P577" s="216"/>
      <c r="Q577" s="216"/>
      <c r="R577" s="216"/>
      <c r="S577" s="216"/>
      <c r="T577" s="217"/>
      <c r="AT577" s="218" t="s">
        <v>170</v>
      </c>
      <c r="AU577" s="218" t="s">
        <v>87</v>
      </c>
      <c r="AV577" s="11" t="s">
        <v>84</v>
      </c>
      <c r="AW577" s="11" t="s">
        <v>39</v>
      </c>
      <c r="AX577" s="11" t="s">
        <v>76</v>
      </c>
      <c r="AY577" s="218" t="s">
        <v>159</v>
      </c>
    </row>
    <row r="578" spans="2:51" s="12" customFormat="1" ht="13.5">
      <c r="B578" s="219"/>
      <c r="C578" s="220"/>
      <c r="D578" s="232" t="s">
        <v>170</v>
      </c>
      <c r="E578" s="242" t="s">
        <v>21</v>
      </c>
      <c r="F578" s="243" t="s">
        <v>811</v>
      </c>
      <c r="G578" s="220"/>
      <c r="H578" s="244">
        <v>52576.72</v>
      </c>
      <c r="I578" s="224"/>
      <c r="J578" s="220"/>
      <c r="K578" s="220"/>
      <c r="L578" s="225"/>
      <c r="M578" s="226"/>
      <c r="N578" s="227"/>
      <c r="O578" s="227"/>
      <c r="P578" s="227"/>
      <c r="Q578" s="227"/>
      <c r="R578" s="227"/>
      <c r="S578" s="227"/>
      <c r="T578" s="228"/>
      <c r="AT578" s="229" t="s">
        <v>170</v>
      </c>
      <c r="AU578" s="229" t="s">
        <v>87</v>
      </c>
      <c r="AV578" s="12" t="s">
        <v>87</v>
      </c>
      <c r="AW578" s="12" t="s">
        <v>39</v>
      </c>
      <c r="AX578" s="12" t="s">
        <v>84</v>
      </c>
      <c r="AY578" s="229" t="s">
        <v>159</v>
      </c>
    </row>
    <row r="579" spans="2:65" s="1" customFormat="1" ht="31.5" customHeight="1">
      <c r="B579" s="41"/>
      <c r="C579" s="193" t="s">
        <v>812</v>
      </c>
      <c r="D579" s="193" t="s">
        <v>161</v>
      </c>
      <c r="E579" s="194" t="s">
        <v>813</v>
      </c>
      <c r="F579" s="195" t="s">
        <v>814</v>
      </c>
      <c r="G579" s="196" t="s">
        <v>345</v>
      </c>
      <c r="H579" s="197">
        <v>1929.011</v>
      </c>
      <c r="I579" s="198"/>
      <c r="J579" s="199">
        <f>ROUND(I579*H579,2)</f>
        <v>0</v>
      </c>
      <c r="K579" s="195" t="s">
        <v>21</v>
      </c>
      <c r="L579" s="61"/>
      <c r="M579" s="200" t="s">
        <v>21</v>
      </c>
      <c r="N579" s="201" t="s">
        <v>47</v>
      </c>
      <c r="O579" s="42"/>
      <c r="P579" s="202">
        <f>O579*H579</f>
        <v>0</v>
      </c>
      <c r="Q579" s="202">
        <v>0</v>
      </c>
      <c r="R579" s="202">
        <f>Q579*H579</f>
        <v>0</v>
      </c>
      <c r="S579" s="202">
        <v>0</v>
      </c>
      <c r="T579" s="203">
        <f>S579*H579</f>
        <v>0</v>
      </c>
      <c r="AR579" s="24" t="s">
        <v>166</v>
      </c>
      <c r="AT579" s="24" t="s">
        <v>161</v>
      </c>
      <c r="AU579" s="24" t="s">
        <v>87</v>
      </c>
      <c r="AY579" s="24" t="s">
        <v>159</v>
      </c>
      <c r="BE579" s="204">
        <f>IF(N579="základní",J579,0)</f>
        <v>0</v>
      </c>
      <c r="BF579" s="204">
        <f>IF(N579="snížená",J579,0)</f>
        <v>0</v>
      </c>
      <c r="BG579" s="204">
        <f>IF(N579="zákl. přenesená",J579,0)</f>
        <v>0</v>
      </c>
      <c r="BH579" s="204">
        <f>IF(N579="sníž. přenesená",J579,0)</f>
        <v>0</v>
      </c>
      <c r="BI579" s="204">
        <f>IF(N579="nulová",J579,0)</f>
        <v>0</v>
      </c>
      <c r="BJ579" s="24" t="s">
        <v>84</v>
      </c>
      <c r="BK579" s="204">
        <f>ROUND(I579*H579,2)</f>
        <v>0</v>
      </c>
      <c r="BL579" s="24" t="s">
        <v>166</v>
      </c>
      <c r="BM579" s="24" t="s">
        <v>815</v>
      </c>
    </row>
    <row r="580" spans="2:47" s="1" customFormat="1" ht="94.5">
      <c r="B580" s="41"/>
      <c r="C580" s="63"/>
      <c r="D580" s="205" t="s">
        <v>168</v>
      </c>
      <c r="E580" s="63"/>
      <c r="F580" s="206" t="s">
        <v>798</v>
      </c>
      <c r="G580" s="63"/>
      <c r="H580" s="63"/>
      <c r="I580" s="163"/>
      <c r="J580" s="63"/>
      <c r="K580" s="63"/>
      <c r="L580" s="61"/>
      <c r="M580" s="207"/>
      <c r="N580" s="42"/>
      <c r="O580" s="42"/>
      <c r="P580" s="42"/>
      <c r="Q580" s="42"/>
      <c r="R580" s="42"/>
      <c r="S580" s="42"/>
      <c r="T580" s="78"/>
      <c r="AT580" s="24" t="s">
        <v>168</v>
      </c>
      <c r="AU580" s="24" t="s">
        <v>87</v>
      </c>
    </row>
    <row r="581" spans="2:51" s="11" customFormat="1" ht="13.5">
      <c r="B581" s="208"/>
      <c r="C581" s="209"/>
      <c r="D581" s="205" t="s">
        <v>170</v>
      </c>
      <c r="E581" s="210" t="s">
        <v>21</v>
      </c>
      <c r="F581" s="211" t="s">
        <v>816</v>
      </c>
      <c r="G581" s="209"/>
      <c r="H581" s="212" t="s">
        <v>21</v>
      </c>
      <c r="I581" s="213"/>
      <c r="J581" s="209"/>
      <c r="K581" s="209"/>
      <c r="L581" s="214"/>
      <c r="M581" s="215"/>
      <c r="N581" s="216"/>
      <c r="O581" s="216"/>
      <c r="P581" s="216"/>
      <c r="Q581" s="216"/>
      <c r="R581" s="216"/>
      <c r="S581" s="216"/>
      <c r="T581" s="217"/>
      <c r="AT581" s="218" t="s">
        <v>170</v>
      </c>
      <c r="AU581" s="218" t="s">
        <v>87</v>
      </c>
      <c r="AV581" s="11" t="s">
        <v>84</v>
      </c>
      <c r="AW581" s="11" t="s">
        <v>39</v>
      </c>
      <c r="AX581" s="11" t="s">
        <v>76</v>
      </c>
      <c r="AY581" s="218" t="s">
        <v>159</v>
      </c>
    </row>
    <row r="582" spans="2:51" s="12" customFormat="1" ht="13.5">
      <c r="B582" s="219"/>
      <c r="C582" s="220"/>
      <c r="D582" s="205" t="s">
        <v>170</v>
      </c>
      <c r="E582" s="221" t="s">
        <v>21</v>
      </c>
      <c r="F582" s="222" t="s">
        <v>817</v>
      </c>
      <c r="G582" s="220"/>
      <c r="H582" s="223">
        <v>1856.379</v>
      </c>
      <c r="I582" s="224"/>
      <c r="J582" s="220"/>
      <c r="K582" s="220"/>
      <c r="L582" s="225"/>
      <c r="M582" s="226"/>
      <c r="N582" s="227"/>
      <c r="O582" s="227"/>
      <c r="P582" s="227"/>
      <c r="Q582" s="227"/>
      <c r="R582" s="227"/>
      <c r="S582" s="227"/>
      <c r="T582" s="228"/>
      <c r="AT582" s="229" t="s">
        <v>170</v>
      </c>
      <c r="AU582" s="229" t="s">
        <v>87</v>
      </c>
      <c r="AV582" s="12" t="s">
        <v>87</v>
      </c>
      <c r="AW582" s="12" t="s">
        <v>39</v>
      </c>
      <c r="AX582" s="12" t="s">
        <v>76</v>
      </c>
      <c r="AY582" s="229" t="s">
        <v>159</v>
      </c>
    </row>
    <row r="583" spans="2:51" s="12" customFormat="1" ht="13.5">
      <c r="B583" s="219"/>
      <c r="C583" s="220"/>
      <c r="D583" s="205" t="s">
        <v>170</v>
      </c>
      <c r="E583" s="221" t="s">
        <v>21</v>
      </c>
      <c r="F583" s="222" t="s">
        <v>818</v>
      </c>
      <c r="G583" s="220"/>
      <c r="H583" s="223">
        <v>72.632</v>
      </c>
      <c r="I583" s="224"/>
      <c r="J583" s="220"/>
      <c r="K583" s="220"/>
      <c r="L583" s="225"/>
      <c r="M583" s="226"/>
      <c r="N583" s="227"/>
      <c r="O583" s="227"/>
      <c r="P583" s="227"/>
      <c r="Q583" s="227"/>
      <c r="R583" s="227"/>
      <c r="S583" s="227"/>
      <c r="T583" s="228"/>
      <c r="AT583" s="229" t="s">
        <v>170</v>
      </c>
      <c r="AU583" s="229" t="s">
        <v>87</v>
      </c>
      <c r="AV583" s="12" t="s">
        <v>87</v>
      </c>
      <c r="AW583" s="12" t="s">
        <v>39</v>
      </c>
      <c r="AX583" s="12" t="s">
        <v>76</v>
      </c>
      <c r="AY583" s="229" t="s">
        <v>159</v>
      </c>
    </row>
    <row r="584" spans="2:51" s="13" customFormat="1" ht="13.5">
      <c r="B584" s="230"/>
      <c r="C584" s="231"/>
      <c r="D584" s="232" t="s">
        <v>170</v>
      </c>
      <c r="E584" s="233" t="s">
        <v>21</v>
      </c>
      <c r="F584" s="234" t="s">
        <v>175</v>
      </c>
      <c r="G584" s="231"/>
      <c r="H584" s="235">
        <v>1929.011</v>
      </c>
      <c r="I584" s="236"/>
      <c r="J584" s="231"/>
      <c r="K584" s="231"/>
      <c r="L584" s="237"/>
      <c r="M584" s="238"/>
      <c r="N584" s="239"/>
      <c r="O584" s="239"/>
      <c r="P584" s="239"/>
      <c r="Q584" s="239"/>
      <c r="R584" s="239"/>
      <c r="S584" s="239"/>
      <c r="T584" s="240"/>
      <c r="AT584" s="241" t="s">
        <v>170</v>
      </c>
      <c r="AU584" s="241" t="s">
        <v>87</v>
      </c>
      <c r="AV584" s="13" t="s">
        <v>166</v>
      </c>
      <c r="AW584" s="13" t="s">
        <v>39</v>
      </c>
      <c r="AX584" s="13" t="s">
        <v>84</v>
      </c>
      <c r="AY584" s="241" t="s">
        <v>159</v>
      </c>
    </row>
    <row r="585" spans="2:65" s="1" customFormat="1" ht="31.5" customHeight="1">
      <c r="B585" s="41"/>
      <c r="C585" s="193" t="s">
        <v>819</v>
      </c>
      <c r="D585" s="193" t="s">
        <v>161</v>
      </c>
      <c r="E585" s="194" t="s">
        <v>820</v>
      </c>
      <c r="F585" s="195" t="s">
        <v>808</v>
      </c>
      <c r="G585" s="196" t="s">
        <v>345</v>
      </c>
      <c r="H585" s="197">
        <v>7716.044</v>
      </c>
      <c r="I585" s="198"/>
      <c r="J585" s="199">
        <f>ROUND(I585*H585,2)</f>
        <v>0</v>
      </c>
      <c r="K585" s="195" t="s">
        <v>21</v>
      </c>
      <c r="L585" s="61"/>
      <c r="M585" s="200" t="s">
        <v>21</v>
      </c>
      <c r="N585" s="201" t="s">
        <v>47</v>
      </c>
      <c r="O585" s="42"/>
      <c r="P585" s="202">
        <f>O585*H585</f>
        <v>0</v>
      </c>
      <c r="Q585" s="202">
        <v>0</v>
      </c>
      <c r="R585" s="202">
        <f>Q585*H585</f>
        <v>0</v>
      </c>
      <c r="S585" s="202">
        <v>0</v>
      </c>
      <c r="T585" s="203">
        <f>S585*H585</f>
        <v>0</v>
      </c>
      <c r="AR585" s="24" t="s">
        <v>166</v>
      </c>
      <c r="AT585" s="24" t="s">
        <v>161</v>
      </c>
      <c r="AU585" s="24" t="s">
        <v>87</v>
      </c>
      <c r="AY585" s="24" t="s">
        <v>159</v>
      </c>
      <c r="BE585" s="204">
        <f>IF(N585="základní",J585,0)</f>
        <v>0</v>
      </c>
      <c r="BF585" s="204">
        <f>IF(N585="snížená",J585,0)</f>
        <v>0</v>
      </c>
      <c r="BG585" s="204">
        <f>IF(N585="zákl. přenesená",J585,0)</f>
        <v>0</v>
      </c>
      <c r="BH585" s="204">
        <f>IF(N585="sníž. přenesená",J585,0)</f>
        <v>0</v>
      </c>
      <c r="BI585" s="204">
        <f>IF(N585="nulová",J585,0)</f>
        <v>0</v>
      </c>
      <c r="BJ585" s="24" t="s">
        <v>84</v>
      </c>
      <c r="BK585" s="204">
        <f>ROUND(I585*H585,2)</f>
        <v>0</v>
      </c>
      <c r="BL585" s="24" t="s">
        <v>166</v>
      </c>
      <c r="BM585" s="24" t="s">
        <v>821</v>
      </c>
    </row>
    <row r="586" spans="2:47" s="1" customFormat="1" ht="94.5">
      <c r="B586" s="41"/>
      <c r="C586" s="63"/>
      <c r="D586" s="205" t="s">
        <v>168</v>
      </c>
      <c r="E586" s="63"/>
      <c r="F586" s="206" t="s">
        <v>798</v>
      </c>
      <c r="G586" s="63"/>
      <c r="H586" s="63"/>
      <c r="I586" s="163"/>
      <c r="J586" s="63"/>
      <c r="K586" s="63"/>
      <c r="L586" s="61"/>
      <c r="M586" s="207"/>
      <c r="N586" s="42"/>
      <c r="O586" s="42"/>
      <c r="P586" s="42"/>
      <c r="Q586" s="42"/>
      <c r="R586" s="42"/>
      <c r="S586" s="42"/>
      <c r="T586" s="78"/>
      <c r="AT586" s="24" t="s">
        <v>168</v>
      </c>
      <c r="AU586" s="24" t="s">
        <v>87</v>
      </c>
    </row>
    <row r="587" spans="2:51" s="11" customFormat="1" ht="13.5">
      <c r="B587" s="208"/>
      <c r="C587" s="209"/>
      <c r="D587" s="205" t="s">
        <v>170</v>
      </c>
      <c r="E587" s="210" t="s">
        <v>21</v>
      </c>
      <c r="F587" s="211" t="s">
        <v>822</v>
      </c>
      <c r="G587" s="209"/>
      <c r="H587" s="212" t="s">
        <v>21</v>
      </c>
      <c r="I587" s="213"/>
      <c r="J587" s="209"/>
      <c r="K587" s="209"/>
      <c r="L587" s="214"/>
      <c r="M587" s="215"/>
      <c r="N587" s="216"/>
      <c r="O587" s="216"/>
      <c r="P587" s="216"/>
      <c r="Q587" s="216"/>
      <c r="R587" s="216"/>
      <c r="S587" s="216"/>
      <c r="T587" s="217"/>
      <c r="AT587" s="218" t="s">
        <v>170</v>
      </c>
      <c r="AU587" s="218" t="s">
        <v>87</v>
      </c>
      <c r="AV587" s="11" t="s">
        <v>84</v>
      </c>
      <c r="AW587" s="11" t="s">
        <v>39</v>
      </c>
      <c r="AX587" s="11" t="s">
        <v>76</v>
      </c>
      <c r="AY587" s="218" t="s">
        <v>159</v>
      </c>
    </row>
    <row r="588" spans="2:51" s="12" customFormat="1" ht="13.5">
      <c r="B588" s="219"/>
      <c r="C588" s="220"/>
      <c r="D588" s="232" t="s">
        <v>170</v>
      </c>
      <c r="E588" s="242" t="s">
        <v>21</v>
      </c>
      <c r="F588" s="243" t="s">
        <v>823</v>
      </c>
      <c r="G588" s="220"/>
      <c r="H588" s="244">
        <v>7716.044</v>
      </c>
      <c r="I588" s="224"/>
      <c r="J588" s="220"/>
      <c r="K588" s="220"/>
      <c r="L588" s="225"/>
      <c r="M588" s="226"/>
      <c r="N588" s="227"/>
      <c r="O588" s="227"/>
      <c r="P588" s="227"/>
      <c r="Q588" s="227"/>
      <c r="R588" s="227"/>
      <c r="S588" s="227"/>
      <c r="T588" s="228"/>
      <c r="AT588" s="229" t="s">
        <v>170</v>
      </c>
      <c r="AU588" s="229" t="s">
        <v>87</v>
      </c>
      <c r="AV588" s="12" t="s">
        <v>87</v>
      </c>
      <c r="AW588" s="12" t="s">
        <v>39</v>
      </c>
      <c r="AX588" s="12" t="s">
        <v>84</v>
      </c>
      <c r="AY588" s="229" t="s">
        <v>159</v>
      </c>
    </row>
    <row r="589" spans="2:65" s="1" customFormat="1" ht="22.5" customHeight="1">
      <c r="B589" s="41"/>
      <c r="C589" s="193" t="s">
        <v>824</v>
      </c>
      <c r="D589" s="193" t="s">
        <v>161</v>
      </c>
      <c r="E589" s="194" t="s">
        <v>825</v>
      </c>
      <c r="F589" s="195" t="s">
        <v>826</v>
      </c>
      <c r="G589" s="196" t="s">
        <v>345</v>
      </c>
      <c r="H589" s="197">
        <v>12.442</v>
      </c>
      <c r="I589" s="198"/>
      <c r="J589" s="199">
        <f>ROUND(I589*H589,2)</f>
        <v>0</v>
      </c>
      <c r="K589" s="195" t="s">
        <v>21</v>
      </c>
      <c r="L589" s="61"/>
      <c r="M589" s="200" t="s">
        <v>21</v>
      </c>
      <c r="N589" s="201" t="s">
        <v>47</v>
      </c>
      <c r="O589" s="42"/>
      <c r="P589" s="202">
        <f>O589*H589</f>
        <v>0</v>
      </c>
      <c r="Q589" s="202">
        <v>0</v>
      </c>
      <c r="R589" s="202">
        <f>Q589*H589</f>
        <v>0</v>
      </c>
      <c r="S589" s="202">
        <v>0</v>
      </c>
      <c r="T589" s="203">
        <f>S589*H589</f>
        <v>0</v>
      </c>
      <c r="AR589" s="24" t="s">
        <v>166</v>
      </c>
      <c r="AT589" s="24" t="s">
        <v>161</v>
      </c>
      <c r="AU589" s="24" t="s">
        <v>87</v>
      </c>
      <c r="AY589" s="24" t="s">
        <v>159</v>
      </c>
      <c r="BE589" s="204">
        <f>IF(N589="základní",J589,0)</f>
        <v>0</v>
      </c>
      <c r="BF589" s="204">
        <f>IF(N589="snížená",J589,0)</f>
        <v>0</v>
      </c>
      <c r="BG589" s="204">
        <f>IF(N589="zákl. přenesená",J589,0)</f>
        <v>0</v>
      </c>
      <c r="BH589" s="204">
        <f>IF(N589="sníž. přenesená",J589,0)</f>
        <v>0</v>
      </c>
      <c r="BI589" s="204">
        <f>IF(N589="nulová",J589,0)</f>
        <v>0</v>
      </c>
      <c r="BJ589" s="24" t="s">
        <v>84</v>
      </c>
      <c r="BK589" s="204">
        <f>ROUND(I589*H589,2)</f>
        <v>0</v>
      </c>
      <c r="BL589" s="24" t="s">
        <v>166</v>
      </c>
      <c r="BM589" s="24" t="s">
        <v>827</v>
      </c>
    </row>
    <row r="590" spans="2:47" s="1" customFormat="1" ht="67.5">
      <c r="B590" s="41"/>
      <c r="C590" s="63"/>
      <c r="D590" s="205" t="s">
        <v>168</v>
      </c>
      <c r="E590" s="63"/>
      <c r="F590" s="206" t="s">
        <v>828</v>
      </c>
      <c r="G590" s="63"/>
      <c r="H590" s="63"/>
      <c r="I590" s="163"/>
      <c r="J590" s="63"/>
      <c r="K590" s="63"/>
      <c r="L590" s="61"/>
      <c r="M590" s="207"/>
      <c r="N590" s="42"/>
      <c r="O590" s="42"/>
      <c r="P590" s="42"/>
      <c r="Q590" s="42"/>
      <c r="R590" s="42"/>
      <c r="S590" s="42"/>
      <c r="T590" s="78"/>
      <c r="AT590" s="24" t="s">
        <v>168</v>
      </c>
      <c r="AU590" s="24" t="s">
        <v>87</v>
      </c>
    </row>
    <row r="591" spans="2:51" s="12" customFormat="1" ht="13.5">
      <c r="B591" s="219"/>
      <c r="C591" s="220"/>
      <c r="D591" s="232" t="s">
        <v>170</v>
      </c>
      <c r="E591" s="242" t="s">
        <v>21</v>
      </c>
      <c r="F591" s="243" t="s">
        <v>805</v>
      </c>
      <c r="G591" s="220"/>
      <c r="H591" s="244">
        <v>12.442</v>
      </c>
      <c r="I591" s="224"/>
      <c r="J591" s="220"/>
      <c r="K591" s="220"/>
      <c r="L591" s="225"/>
      <c r="M591" s="226"/>
      <c r="N591" s="227"/>
      <c r="O591" s="227"/>
      <c r="P591" s="227"/>
      <c r="Q591" s="227"/>
      <c r="R591" s="227"/>
      <c r="S591" s="227"/>
      <c r="T591" s="228"/>
      <c r="AT591" s="229" t="s">
        <v>170</v>
      </c>
      <c r="AU591" s="229" t="s">
        <v>87</v>
      </c>
      <c r="AV591" s="12" t="s">
        <v>87</v>
      </c>
      <c r="AW591" s="12" t="s">
        <v>39</v>
      </c>
      <c r="AX591" s="12" t="s">
        <v>84</v>
      </c>
      <c r="AY591" s="229" t="s">
        <v>159</v>
      </c>
    </row>
    <row r="592" spans="2:65" s="1" customFormat="1" ht="22.5" customHeight="1">
      <c r="B592" s="41"/>
      <c r="C592" s="193" t="s">
        <v>829</v>
      </c>
      <c r="D592" s="193" t="s">
        <v>161</v>
      </c>
      <c r="E592" s="194" t="s">
        <v>830</v>
      </c>
      <c r="F592" s="195" t="s">
        <v>831</v>
      </c>
      <c r="G592" s="196" t="s">
        <v>345</v>
      </c>
      <c r="H592" s="197">
        <v>61.88</v>
      </c>
      <c r="I592" s="198"/>
      <c r="J592" s="199">
        <f>ROUND(I592*H592,2)</f>
        <v>0</v>
      </c>
      <c r="K592" s="195" t="s">
        <v>21</v>
      </c>
      <c r="L592" s="61"/>
      <c r="M592" s="200" t="s">
        <v>21</v>
      </c>
      <c r="N592" s="201" t="s">
        <v>47</v>
      </c>
      <c r="O592" s="42"/>
      <c r="P592" s="202">
        <f>O592*H592</f>
        <v>0</v>
      </c>
      <c r="Q592" s="202">
        <v>0</v>
      </c>
      <c r="R592" s="202">
        <f>Q592*H592</f>
        <v>0</v>
      </c>
      <c r="S592" s="202">
        <v>0</v>
      </c>
      <c r="T592" s="203">
        <f>S592*H592</f>
        <v>0</v>
      </c>
      <c r="AR592" s="24" t="s">
        <v>166</v>
      </c>
      <c r="AT592" s="24" t="s">
        <v>161</v>
      </c>
      <c r="AU592" s="24" t="s">
        <v>87</v>
      </c>
      <c r="AY592" s="24" t="s">
        <v>159</v>
      </c>
      <c r="BE592" s="204">
        <f>IF(N592="základní",J592,0)</f>
        <v>0</v>
      </c>
      <c r="BF592" s="204">
        <f>IF(N592="snížená",J592,0)</f>
        <v>0</v>
      </c>
      <c r="BG592" s="204">
        <f>IF(N592="zákl. přenesená",J592,0)</f>
        <v>0</v>
      </c>
      <c r="BH592" s="204">
        <f>IF(N592="sníž. přenesená",J592,0)</f>
        <v>0</v>
      </c>
      <c r="BI592" s="204">
        <f>IF(N592="nulová",J592,0)</f>
        <v>0</v>
      </c>
      <c r="BJ592" s="24" t="s">
        <v>84</v>
      </c>
      <c r="BK592" s="204">
        <f>ROUND(I592*H592,2)</f>
        <v>0</v>
      </c>
      <c r="BL592" s="24" t="s">
        <v>166</v>
      </c>
      <c r="BM592" s="24" t="s">
        <v>832</v>
      </c>
    </row>
    <row r="593" spans="2:47" s="1" customFormat="1" ht="67.5">
      <c r="B593" s="41"/>
      <c r="C593" s="63"/>
      <c r="D593" s="205" t="s">
        <v>168</v>
      </c>
      <c r="E593" s="63"/>
      <c r="F593" s="206" t="s">
        <v>828</v>
      </c>
      <c r="G593" s="63"/>
      <c r="H593" s="63"/>
      <c r="I593" s="163"/>
      <c r="J593" s="63"/>
      <c r="K593" s="63"/>
      <c r="L593" s="61"/>
      <c r="M593" s="207"/>
      <c r="N593" s="42"/>
      <c r="O593" s="42"/>
      <c r="P593" s="42"/>
      <c r="Q593" s="42"/>
      <c r="R593" s="42"/>
      <c r="S593" s="42"/>
      <c r="T593" s="78"/>
      <c r="AT593" s="24" t="s">
        <v>168</v>
      </c>
      <c r="AU593" s="24" t="s">
        <v>87</v>
      </c>
    </row>
    <row r="594" spans="2:51" s="12" customFormat="1" ht="13.5">
      <c r="B594" s="219"/>
      <c r="C594" s="220"/>
      <c r="D594" s="205" t="s">
        <v>170</v>
      </c>
      <c r="E594" s="221" t="s">
        <v>21</v>
      </c>
      <c r="F594" s="222" t="s">
        <v>803</v>
      </c>
      <c r="G594" s="220"/>
      <c r="H594" s="223">
        <v>28.6</v>
      </c>
      <c r="I594" s="224"/>
      <c r="J594" s="220"/>
      <c r="K594" s="220"/>
      <c r="L594" s="225"/>
      <c r="M594" s="226"/>
      <c r="N594" s="227"/>
      <c r="O594" s="227"/>
      <c r="P594" s="227"/>
      <c r="Q594" s="227"/>
      <c r="R594" s="227"/>
      <c r="S594" s="227"/>
      <c r="T594" s="228"/>
      <c r="AT594" s="229" t="s">
        <v>170</v>
      </c>
      <c r="AU594" s="229" t="s">
        <v>87</v>
      </c>
      <c r="AV594" s="12" t="s">
        <v>87</v>
      </c>
      <c r="AW594" s="12" t="s">
        <v>39</v>
      </c>
      <c r="AX594" s="12" t="s">
        <v>76</v>
      </c>
      <c r="AY594" s="229" t="s">
        <v>159</v>
      </c>
    </row>
    <row r="595" spans="2:51" s="12" customFormat="1" ht="13.5">
      <c r="B595" s="219"/>
      <c r="C595" s="220"/>
      <c r="D595" s="205" t="s">
        <v>170</v>
      </c>
      <c r="E595" s="221" t="s">
        <v>21</v>
      </c>
      <c r="F595" s="222" t="s">
        <v>804</v>
      </c>
      <c r="G595" s="220"/>
      <c r="H595" s="223">
        <v>33.28</v>
      </c>
      <c r="I595" s="224"/>
      <c r="J595" s="220"/>
      <c r="K595" s="220"/>
      <c r="L595" s="225"/>
      <c r="M595" s="226"/>
      <c r="N595" s="227"/>
      <c r="O595" s="227"/>
      <c r="P595" s="227"/>
      <c r="Q595" s="227"/>
      <c r="R595" s="227"/>
      <c r="S595" s="227"/>
      <c r="T595" s="228"/>
      <c r="AT595" s="229" t="s">
        <v>170</v>
      </c>
      <c r="AU595" s="229" t="s">
        <v>87</v>
      </c>
      <c r="AV595" s="12" t="s">
        <v>87</v>
      </c>
      <c r="AW595" s="12" t="s">
        <v>39</v>
      </c>
      <c r="AX595" s="12" t="s">
        <v>76</v>
      </c>
      <c r="AY595" s="229" t="s">
        <v>159</v>
      </c>
    </row>
    <row r="596" spans="2:51" s="13" customFormat="1" ht="13.5">
      <c r="B596" s="230"/>
      <c r="C596" s="231"/>
      <c r="D596" s="232" t="s">
        <v>170</v>
      </c>
      <c r="E596" s="233" t="s">
        <v>21</v>
      </c>
      <c r="F596" s="234" t="s">
        <v>175</v>
      </c>
      <c r="G596" s="231"/>
      <c r="H596" s="235">
        <v>61.88</v>
      </c>
      <c r="I596" s="236"/>
      <c r="J596" s="231"/>
      <c r="K596" s="231"/>
      <c r="L596" s="237"/>
      <c r="M596" s="238"/>
      <c r="N596" s="239"/>
      <c r="O596" s="239"/>
      <c r="P596" s="239"/>
      <c r="Q596" s="239"/>
      <c r="R596" s="239"/>
      <c r="S596" s="239"/>
      <c r="T596" s="240"/>
      <c r="AT596" s="241" t="s">
        <v>170</v>
      </c>
      <c r="AU596" s="241" t="s">
        <v>87</v>
      </c>
      <c r="AV596" s="13" t="s">
        <v>166</v>
      </c>
      <c r="AW596" s="13" t="s">
        <v>39</v>
      </c>
      <c r="AX596" s="13" t="s">
        <v>84</v>
      </c>
      <c r="AY596" s="241" t="s">
        <v>159</v>
      </c>
    </row>
    <row r="597" spans="2:65" s="1" customFormat="1" ht="22.5" customHeight="1">
      <c r="B597" s="41"/>
      <c r="C597" s="193" t="s">
        <v>833</v>
      </c>
      <c r="D597" s="193" t="s">
        <v>161</v>
      </c>
      <c r="E597" s="194" t="s">
        <v>834</v>
      </c>
      <c r="F597" s="195" t="s">
        <v>835</v>
      </c>
      <c r="G597" s="196" t="s">
        <v>345</v>
      </c>
      <c r="H597" s="197">
        <v>3681.158</v>
      </c>
      <c r="I597" s="198"/>
      <c r="J597" s="199">
        <f>ROUND(I597*H597,2)</f>
        <v>0</v>
      </c>
      <c r="K597" s="195" t="s">
        <v>21</v>
      </c>
      <c r="L597" s="61"/>
      <c r="M597" s="200" t="s">
        <v>21</v>
      </c>
      <c r="N597" s="201" t="s">
        <v>47</v>
      </c>
      <c r="O597" s="42"/>
      <c r="P597" s="202">
        <f>O597*H597</f>
        <v>0</v>
      </c>
      <c r="Q597" s="202">
        <v>0</v>
      </c>
      <c r="R597" s="202">
        <f>Q597*H597</f>
        <v>0</v>
      </c>
      <c r="S597" s="202">
        <v>0</v>
      </c>
      <c r="T597" s="203">
        <f>S597*H597</f>
        <v>0</v>
      </c>
      <c r="AR597" s="24" t="s">
        <v>166</v>
      </c>
      <c r="AT597" s="24" t="s">
        <v>161</v>
      </c>
      <c r="AU597" s="24" t="s">
        <v>87</v>
      </c>
      <c r="AY597" s="24" t="s">
        <v>159</v>
      </c>
      <c r="BE597" s="204">
        <f>IF(N597="základní",J597,0)</f>
        <v>0</v>
      </c>
      <c r="BF597" s="204">
        <f>IF(N597="snížená",J597,0)</f>
        <v>0</v>
      </c>
      <c r="BG597" s="204">
        <f>IF(N597="zákl. přenesená",J597,0)</f>
        <v>0</v>
      </c>
      <c r="BH597" s="204">
        <f>IF(N597="sníž. přenesená",J597,0)</f>
        <v>0</v>
      </c>
      <c r="BI597" s="204">
        <f>IF(N597="nulová",J597,0)</f>
        <v>0</v>
      </c>
      <c r="BJ597" s="24" t="s">
        <v>84</v>
      </c>
      <c r="BK597" s="204">
        <f>ROUND(I597*H597,2)</f>
        <v>0</v>
      </c>
      <c r="BL597" s="24" t="s">
        <v>166</v>
      </c>
      <c r="BM597" s="24" t="s">
        <v>836</v>
      </c>
    </row>
    <row r="598" spans="2:47" s="1" customFormat="1" ht="67.5">
      <c r="B598" s="41"/>
      <c r="C598" s="63"/>
      <c r="D598" s="205" t="s">
        <v>168</v>
      </c>
      <c r="E598" s="63"/>
      <c r="F598" s="206" t="s">
        <v>828</v>
      </c>
      <c r="G598" s="63"/>
      <c r="H598" s="63"/>
      <c r="I598" s="163"/>
      <c r="J598" s="63"/>
      <c r="K598" s="63"/>
      <c r="L598" s="61"/>
      <c r="M598" s="207"/>
      <c r="N598" s="42"/>
      <c r="O598" s="42"/>
      <c r="P598" s="42"/>
      <c r="Q598" s="42"/>
      <c r="R598" s="42"/>
      <c r="S598" s="42"/>
      <c r="T598" s="78"/>
      <c r="AT598" s="24" t="s">
        <v>168</v>
      </c>
      <c r="AU598" s="24" t="s">
        <v>87</v>
      </c>
    </row>
    <row r="599" spans="2:51" s="12" customFormat="1" ht="13.5">
      <c r="B599" s="219"/>
      <c r="C599" s="220"/>
      <c r="D599" s="205" t="s">
        <v>170</v>
      </c>
      <c r="E599" s="221" t="s">
        <v>21</v>
      </c>
      <c r="F599" s="222" t="s">
        <v>800</v>
      </c>
      <c r="G599" s="220"/>
      <c r="H599" s="223">
        <v>7.38</v>
      </c>
      <c r="I599" s="224"/>
      <c r="J599" s="220"/>
      <c r="K599" s="220"/>
      <c r="L599" s="225"/>
      <c r="M599" s="226"/>
      <c r="N599" s="227"/>
      <c r="O599" s="227"/>
      <c r="P599" s="227"/>
      <c r="Q599" s="227"/>
      <c r="R599" s="227"/>
      <c r="S599" s="227"/>
      <c r="T599" s="228"/>
      <c r="AT599" s="229" t="s">
        <v>170</v>
      </c>
      <c r="AU599" s="229" t="s">
        <v>87</v>
      </c>
      <c r="AV599" s="12" t="s">
        <v>87</v>
      </c>
      <c r="AW599" s="12" t="s">
        <v>39</v>
      </c>
      <c r="AX599" s="12" t="s">
        <v>76</v>
      </c>
      <c r="AY599" s="229" t="s">
        <v>159</v>
      </c>
    </row>
    <row r="600" spans="2:51" s="12" customFormat="1" ht="13.5">
      <c r="B600" s="219"/>
      <c r="C600" s="220"/>
      <c r="D600" s="205" t="s">
        <v>170</v>
      </c>
      <c r="E600" s="221" t="s">
        <v>21</v>
      </c>
      <c r="F600" s="222" t="s">
        <v>801</v>
      </c>
      <c r="G600" s="220"/>
      <c r="H600" s="223">
        <v>25.5</v>
      </c>
      <c r="I600" s="224"/>
      <c r="J600" s="220"/>
      <c r="K600" s="220"/>
      <c r="L600" s="225"/>
      <c r="M600" s="226"/>
      <c r="N600" s="227"/>
      <c r="O600" s="227"/>
      <c r="P600" s="227"/>
      <c r="Q600" s="227"/>
      <c r="R600" s="227"/>
      <c r="S600" s="227"/>
      <c r="T600" s="228"/>
      <c r="AT600" s="229" t="s">
        <v>170</v>
      </c>
      <c r="AU600" s="229" t="s">
        <v>87</v>
      </c>
      <c r="AV600" s="12" t="s">
        <v>87</v>
      </c>
      <c r="AW600" s="12" t="s">
        <v>39</v>
      </c>
      <c r="AX600" s="12" t="s">
        <v>76</v>
      </c>
      <c r="AY600" s="229" t="s">
        <v>159</v>
      </c>
    </row>
    <row r="601" spans="2:51" s="12" customFormat="1" ht="13.5">
      <c r="B601" s="219"/>
      <c r="C601" s="220"/>
      <c r="D601" s="205" t="s">
        <v>170</v>
      </c>
      <c r="E601" s="221" t="s">
        <v>21</v>
      </c>
      <c r="F601" s="222" t="s">
        <v>802</v>
      </c>
      <c r="G601" s="220"/>
      <c r="H601" s="223">
        <v>3648.278</v>
      </c>
      <c r="I601" s="224"/>
      <c r="J601" s="220"/>
      <c r="K601" s="220"/>
      <c r="L601" s="225"/>
      <c r="M601" s="226"/>
      <c r="N601" s="227"/>
      <c r="O601" s="227"/>
      <c r="P601" s="227"/>
      <c r="Q601" s="227"/>
      <c r="R601" s="227"/>
      <c r="S601" s="227"/>
      <c r="T601" s="228"/>
      <c r="AT601" s="229" t="s">
        <v>170</v>
      </c>
      <c r="AU601" s="229" t="s">
        <v>87</v>
      </c>
      <c r="AV601" s="12" t="s">
        <v>87</v>
      </c>
      <c r="AW601" s="12" t="s">
        <v>39</v>
      </c>
      <c r="AX601" s="12" t="s">
        <v>76</v>
      </c>
      <c r="AY601" s="229" t="s">
        <v>159</v>
      </c>
    </row>
    <row r="602" spans="2:51" s="13" customFormat="1" ht="13.5">
      <c r="B602" s="230"/>
      <c r="C602" s="231"/>
      <c r="D602" s="205" t="s">
        <v>170</v>
      </c>
      <c r="E602" s="269" t="s">
        <v>21</v>
      </c>
      <c r="F602" s="270" t="s">
        <v>175</v>
      </c>
      <c r="G602" s="231"/>
      <c r="H602" s="271">
        <v>3681.158</v>
      </c>
      <c r="I602" s="236"/>
      <c r="J602" s="231"/>
      <c r="K602" s="231"/>
      <c r="L602" s="237"/>
      <c r="M602" s="238"/>
      <c r="N602" s="239"/>
      <c r="O602" s="239"/>
      <c r="P602" s="239"/>
      <c r="Q602" s="239"/>
      <c r="R602" s="239"/>
      <c r="S602" s="239"/>
      <c r="T602" s="240"/>
      <c r="AT602" s="241" t="s">
        <v>170</v>
      </c>
      <c r="AU602" s="241" t="s">
        <v>87</v>
      </c>
      <c r="AV602" s="13" t="s">
        <v>166</v>
      </c>
      <c r="AW602" s="13" t="s">
        <v>39</v>
      </c>
      <c r="AX602" s="13" t="s">
        <v>84</v>
      </c>
      <c r="AY602" s="241" t="s">
        <v>159</v>
      </c>
    </row>
    <row r="603" spans="2:63" s="10" customFormat="1" ht="29.85" customHeight="1">
      <c r="B603" s="176"/>
      <c r="C603" s="177"/>
      <c r="D603" s="190" t="s">
        <v>75</v>
      </c>
      <c r="E603" s="191" t="s">
        <v>837</v>
      </c>
      <c r="F603" s="191" t="s">
        <v>838</v>
      </c>
      <c r="G603" s="177"/>
      <c r="H603" s="177"/>
      <c r="I603" s="180"/>
      <c r="J603" s="192">
        <f>BK603</f>
        <v>0</v>
      </c>
      <c r="K603" s="177"/>
      <c r="L603" s="182"/>
      <c r="M603" s="183"/>
      <c r="N603" s="184"/>
      <c r="O603" s="184"/>
      <c r="P603" s="185">
        <f>P604</f>
        <v>0</v>
      </c>
      <c r="Q603" s="184"/>
      <c r="R603" s="185">
        <f>R604</f>
        <v>0</v>
      </c>
      <c r="S603" s="184"/>
      <c r="T603" s="186">
        <f>T604</f>
        <v>0</v>
      </c>
      <c r="AR603" s="187" t="s">
        <v>84</v>
      </c>
      <c r="AT603" s="188" t="s">
        <v>75</v>
      </c>
      <c r="AU603" s="188" t="s">
        <v>84</v>
      </c>
      <c r="AY603" s="187" t="s">
        <v>159</v>
      </c>
      <c r="BK603" s="189">
        <f>BK604</f>
        <v>0</v>
      </c>
    </row>
    <row r="604" spans="2:65" s="1" customFormat="1" ht="31.5" customHeight="1">
      <c r="B604" s="41"/>
      <c r="C604" s="193" t="s">
        <v>839</v>
      </c>
      <c r="D604" s="193" t="s">
        <v>161</v>
      </c>
      <c r="E604" s="194" t="s">
        <v>840</v>
      </c>
      <c r="F604" s="195" t="s">
        <v>841</v>
      </c>
      <c r="G604" s="196" t="s">
        <v>345</v>
      </c>
      <c r="H604" s="197">
        <v>8095.367</v>
      </c>
      <c r="I604" s="198"/>
      <c r="J604" s="199">
        <f>ROUND(I604*H604,2)</f>
        <v>0</v>
      </c>
      <c r="K604" s="195" t="s">
        <v>165</v>
      </c>
      <c r="L604" s="61"/>
      <c r="M604" s="200" t="s">
        <v>21</v>
      </c>
      <c r="N604" s="272" t="s">
        <v>47</v>
      </c>
      <c r="O604" s="273"/>
      <c r="P604" s="274">
        <f>O604*H604</f>
        <v>0</v>
      </c>
      <c r="Q604" s="274">
        <v>0</v>
      </c>
      <c r="R604" s="274">
        <f>Q604*H604</f>
        <v>0</v>
      </c>
      <c r="S604" s="274">
        <v>0</v>
      </c>
      <c r="T604" s="275">
        <f>S604*H604</f>
        <v>0</v>
      </c>
      <c r="AR604" s="24" t="s">
        <v>166</v>
      </c>
      <c r="AT604" s="24" t="s">
        <v>161</v>
      </c>
      <c r="AU604" s="24" t="s">
        <v>87</v>
      </c>
      <c r="AY604" s="24" t="s">
        <v>159</v>
      </c>
      <c r="BE604" s="204">
        <f>IF(N604="základní",J604,0)</f>
        <v>0</v>
      </c>
      <c r="BF604" s="204">
        <f>IF(N604="snížená",J604,0)</f>
        <v>0</v>
      </c>
      <c r="BG604" s="204">
        <f>IF(N604="zákl. přenesená",J604,0)</f>
        <v>0</v>
      </c>
      <c r="BH604" s="204">
        <f>IF(N604="sníž. přenesená",J604,0)</f>
        <v>0</v>
      </c>
      <c r="BI604" s="204">
        <f>IF(N604="nulová",J604,0)</f>
        <v>0</v>
      </c>
      <c r="BJ604" s="24" t="s">
        <v>84</v>
      </c>
      <c r="BK604" s="204">
        <f>ROUND(I604*H604,2)</f>
        <v>0</v>
      </c>
      <c r="BL604" s="24" t="s">
        <v>166</v>
      </c>
      <c r="BM604" s="24" t="s">
        <v>842</v>
      </c>
    </row>
    <row r="605" spans="2:12" s="1" customFormat="1" ht="6.95" customHeight="1">
      <c r="B605" s="56"/>
      <c r="C605" s="57"/>
      <c r="D605" s="57"/>
      <c r="E605" s="57"/>
      <c r="F605" s="57"/>
      <c r="G605" s="57"/>
      <c r="H605" s="57"/>
      <c r="I605" s="139"/>
      <c r="J605" s="57"/>
      <c r="K605" s="57"/>
      <c r="L605" s="61"/>
    </row>
  </sheetData>
  <sheetProtection password="CC77" sheet="1" objects="1" scenarios="1" formatCells="0" formatColumns="0" formatRows="0" sort="0" autoFilter="0"/>
  <autoFilter ref="C85:K604"/>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9"/>
  <sheetViews>
    <sheetView showGridLines="0" workbookViewId="0" topLeftCell="A1">
      <pane ySplit="1" topLeftCell="A50"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120</v>
      </c>
      <c r="G1" s="403" t="s">
        <v>121</v>
      </c>
      <c r="H1" s="403"/>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90</v>
      </c>
    </row>
    <row r="3" spans="2:46" ht="6.95" customHeight="1">
      <c r="B3" s="25"/>
      <c r="C3" s="26"/>
      <c r="D3" s="26"/>
      <c r="E3" s="26"/>
      <c r="F3" s="26"/>
      <c r="G3" s="26"/>
      <c r="H3" s="26"/>
      <c r="I3" s="116"/>
      <c r="J3" s="26"/>
      <c r="K3" s="27"/>
      <c r="AT3" s="24" t="s">
        <v>87</v>
      </c>
    </row>
    <row r="4" spans="2:46" ht="36.95" customHeight="1">
      <c r="B4" s="28"/>
      <c r="C4" s="29"/>
      <c r="D4" s="30" t="s">
        <v>125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4" t="str">
        <f>'Rekapitulace stavby'!K6</f>
        <v>Rekonstrukce historického středu města Nový Bor – III. etapa, změna stavby před dokončením</v>
      </c>
      <c r="F7" s="405"/>
      <c r="G7" s="405"/>
      <c r="H7" s="405"/>
      <c r="I7" s="117"/>
      <c r="J7" s="29"/>
      <c r="K7" s="31"/>
    </row>
    <row r="8" spans="2:11" s="1" customFormat="1" ht="15">
      <c r="B8" s="41"/>
      <c r="C8" s="42"/>
      <c r="D8" s="37" t="s">
        <v>126</v>
      </c>
      <c r="E8" s="42"/>
      <c r="F8" s="42"/>
      <c r="G8" s="42"/>
      <c r="H8" s="42"/>
      <c r="I8" s="118"/>
      <c r="J8" s="42"/>
      <c r="K8" s="45"/>
    </row>
    <row r="9" spans="2:11" s="1" customFormat="1" ht="36.95" customHeight="1">
      <c r="B9" s="41"/>
      <c r="C9" s="42"/>
      <c r="D9" s="42"/>
      <c r="E9" s="406" t="s">
        <v>843</v>
      </c>
      <c r="F9" s="407"/>
      <c r="G9" s="407"/>
      <c r="H9" s="407"/>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91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20. 4. 2017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844</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22.5" customHeight="1">
      <c r="B24" s="121"/>
      <c r="C24" s="122"/>
      <c r="D24" s="122"/>
      <c r="E24" s="396" t="s">
        <v>21</v>
      </c>
      <c r="F24" s="396"/>
      <c r="G24" s="396"/>
      <c r="H24" s="39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ROUND(SUM(BE83:BE198),2)</f>
        <v>0</v>
      </c>
      <c r="G30" s="42"/>
      <c r="H30" s="42"/>
      <c r="I30" s="131">
        <v>0.21</v>
      </c>
      <c r="J30" s="130">
        <f>ROUND(ROUND((SUM(BE83:BE198)),2)*I30,2)</f>
        <v>0</v>
      </c>
      <c r="K30" s="45"/>
    </row>
    <row r="31" spans="2:11" s="1" customFormat="1" ht="14.45" customHeight="1">
      <c r="B31" s="41"/>
      <c r="C31" s="42"/>
      <c r="D31" s="42"/>
      <c r="E31" s="49" t="s">
        <v>48</v>
      </c>
      <c r="F31" s="130">
        <f>ROUND(SUM(BF83:BF198),2)</f>
        <v>0</v>
      </c>
      <c r="G31" s="42"/>
      <c r="H31" s="42"/>
      <c r="I31" s="131">
        <v>0.15</v>
      </c>
      <c r="J31" s="130">
        <f>ROUND(ROUND((SUM(BF83:BF198)),2)*I31,2)</f>
        <v>0</v>
      </c>
      <c r="K31" s="45"/>
    </row>
    <row r="32" spans="2:11" s="1" customFormat="1" ht="14.45" customHeight="1" hidden="1">
      <c r="B32" s="41"/>
      <c r="C32" s="42"/>
      <c r="D32" s="42"/>
      <c r="E32" s="49" t="s">
        <v>49</v>
      </c>
      <c r="F32" s="130">
        <f>ROUND(SUM(BG83:BG198),2)</f>
        <v>0</v>
      </c>
      <c r="G32" s="42"/>
      <c r="H32" s="42"/>
      <c r="I32" s="131">
        <v>0.21</v>
      </c>
      <c r="J32" s="130">
        <v>0</v>
      </c>
      <c r="K32" s="45"/>
    </row>
    <row r="33" spans="2:11" s="1" customFormat="1" ht="14.45" customHeight="1" hidden="1">
      <c r="B33" s="41"/>
      <c r="C33" s="42"/>
      <c r="D33" s="42"/>
      <c r="E33" s="49" t="s">
        <v>50</v>
      </c>
      <c r="F33" s="130">
        <f>ROUND(SUM(BH83:BH198),2)</f>
        <v>0</v>
      </c>
      <c r="G33" s="42"/>
      <c r="H33" s="42"/>
      <c r="I33" s="131">
        <v>0.15</v>
      </c>
      <c r="J33" s="130">
        <v>0</v>
      </c>
      <c r="K33" s="45"/>
    </row>
    <row r="34" spans="2:11" s="1" customFormat="1" ht="14.45" customHeight="1" hidden="1">
      <c r="B34" s="41"/>
      <c r="C34" s="42"/>
      <c r="D34" s="42"/>
      <c r="E34" s="49" t="s">
        <v>51</v>
      </c>
      <c r="F34" s="130">
        <f>ROUND(SUM(BI83:BI198),2)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128</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4" t="str">
        <f>E7</f>
        <v>Rekonstrukce historického středu města Nový Bor – III. etapa, změna stavby před dokončením</v>
      </c>
      <c r="F45" s="405"/>
      <c r="G45" s="405"/>
      <c r="H45" s="405"/>
      <c r="I45" s="118"/>
      <c r="J45" s="42"/>
      <c r="K45" s="45"/>
    </row>
    <row r="46" spans="2:11" s="1" customFormat="1" ht="14.45" customHeight="1">
      <c r="B46" s="41"/>
      <c r="C46" s="37" t="s">
        <v>126</v>
      </c>
      <c r="D46" s="42"/>
      <c r="E46" s="42"/>
      <c r="F46" s="42"/>
      <c r="G46" s="42"/>
      <c r="H46" s="42"/>
      <c r="I46" s="118"/>
      <c r="J46" s="42"/>
      <c r="K46" s="45"/>
    </row>
    <row r="47" spans="2:11" s="1" customFormat="1" ht="23.25" customHeight="1">
      <c r="B47" s="41"/>
      <c r="C47" s="42"/>
      <c r="D47" s="42"/>
      <c r="E47" s="406" t="str">
        <f>E9</f>
        <v>IO 301 - Vodovod</v>
      </c>
      <c r="F47" s="407"/>
      <c r="G47" s="407"/>
      <c r="H47" s="40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Nový Bor náměstí Míru</v>
      </c>
      <c r="G49" s="42"/>
      <c r="H49" s="42"/>
      <c r="I49" s="119" t="s">
        <v>25</v>
      </c>
      <c r="J49" s="120" t="str">
        <f>IF(J12="","",J12)</f>
        <v>20. 4. 2017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Nový Bor Náměstí Míru 1, 473 01 Nový Bor</v>
      </c>
      <c r="G51" s="42"/>
      <c r="H51" s="42"/>
      <c r="I51" s="119" t="s">
        <v>35</v>
      </c>
      <c r="J51" s="35" t="str">
        <f>E21</f>
        <v>BKN,spol.s r.o.Vladislavova 29/I,566 01Vysoké Mýto</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129</v>
      </c>
      <c r="D54" s="132"/>
      <c r="E54" s="132"/>
      <c r="F54" s="132"/>
      <c r="G54" s="132"/>
      <c r="H54" s="132"/>
      <c r="I54" s="145"/>
      <c r="J54" s="146" t="s">
        <v>130</v>
      </c>
      <c r="K54" s="147"/>
    </row>
    <row r="55" spans="2:11" s="1" customFormat="1" ht="10.35" customHeight="1">
      <c r="B55" s="41"/>
      <c r="C55" s="42"/>
      <c r="D55" s="42"/>
      <c r="E55" s="42"/>
      <c r="F55" s="42"/>
      <c r="G55" s="42"/>
      <c r="H55" s="42"/>
      <c r="I55" s="118"/>
      <c r="J55" s="42"/>
      <c r="K55" s="45"/>
    </row>
    <row r="56" spans="2:47" s="1" customFormat="1" ht="29.25" customHeight="1">
      <c r="B56" s="41"/>
      <c r="C56" s="148" t="s">
        <v>131</v>
      </c>
      <c r="D56" s="42"/>
      <c r="E56" s="42"/>
      <c r="F56" s="42"/>
      <c r="G56" s="42"/>
      <c r="H56" s="42"/>
      <c r="I56" s="118"/>
      <c r="J56" s="128">
        <f>J83</f>
        <v>0</v>
      </c>
      <c r="K56" s="45"/>
      <c r="AU56" s="24" t="s">
        <v>132</v>
      </c>
    </row>
    <row r="57" spans="2:11" s="7" customFormat="1" ht="24.95" customHeight="1">
      <c r="B57" s="149"/>
      <c r="C57" s="150"/>
      <c r="D57" s="151" t="s">
        <v>845</v>
      </c>
      <c r="E57" s="152"/>
      <c r="F57" s="152"/>
      <c r="G57" s="152"/>
      <c r="H57" s="152"/>
      <c r="I57" s="153"/>
      <c r="J57" s="154">
        <f>J84</f>
        <v>0</v>
      </c>
      <c r="K57" s="155"/>
    </row>
    <row r="58" spans="2:11" s="8" customFormat="1" ht="19.9" customHeight="1">
      <c r="B58" s="156"/>
      <c r="C58" s="157"/>
      <c r="D58" s="158" t="s">
        <v>846</v>
      </c>
      <c r="E58" s="159"/>
      <c r="F58" s="159"/>
      <c r="G58" s="159"/>
      <c r="H58" s="159"/>
      <c r="I58" s="160"/>
      <c r="J58" s="161">
        <f>J85</f>
        <v>0</v>
      </c>
      <c r="K58" s="162"/>
    </row>
    <row r="59" spans="2:11" s="8" customFormat="1" ht="19.9" customHeight="1">
      <c r="B59" s="156"/>
      <c r="C59" s="157"/>
      <c r="D59" s="158" t="s">
        <v>847</v>
      </c>
      <c r="E59" s="159"/>
      <c r="F59" s="159"/>
      <c r="G59" s="159"/>
      <c r="H59" s="159"/>
      <c r="I59" s="160"/>
      <c r="J59" s="161">
        <f>J146</f>
        <v>0</v>
      </c>
      <c r="K59" s="162"/>
    </row>
    <row r="60" spans="2:11" s="8" customFormat="1" ht="19.9" customHeight="1">
      <c r="B60" s="156"/>
      <c r="C60" s="157"/>
      <c r="D60" s="158" t="s">
        <v>848</v>
      </c>
      <c r="E60" s="159"/>
      <c r="F60" s="159"/>
      <c r="G60" s="159"/>
      <c r="H60" s="159"/>
      <c r="I60" s="160"/>
      <c r="J60" s="161">
        <f>J153</f>
        <v>0</v>
      </c>
      <c r="K60" s="162"/>
    </row>
    <row r="61" spans="2:11" s="8" customFormat="1" ht="19.9" customHeight="1">
      <c r="B61" s="156"/>
      <c r="C61" s="157"/>
      <c r="D61" s="158" t="s">
        <v>139</v>
      </c>
      <c r="E61" s="159"/>
      <c r="F61" s="159"/>
      <c r="G61" s="159"/>
      <c r="H61" s="159"/>
      <c r="I61" s="160"/>
      <c r="J61" s="161">
        <f>J157</f>
        <v>0</v>
      </c>
      <c r="K61" s="162"/>
    </row>
    <row r="62" spans="2:11" s="8" customFormat="1" ht="19.9" customHeight="1">
      <c r="B62" s="156"/>
      <c r="C62" s="157"/>
      <c r="D62" s="158" t="s">
        <v>849</v>
      </c>
      <c r="E62" s="159"/>
      <c r="F62" s="159"/>
      <c r="G62" s="159"/>
      <c r="H62" s="159"/>
      <c r="I62" s="160"/>
      <c r="J62" s="161">
        <f>J189</f>
        <v>0</v>
      </c>
      <c r="K62" s="162"/>
    </row>
    <row r="63" spans="2:11" s="8" customFormat="1" ht="19.9" customHeight="1">
      <c r="B63" s="156"/>
      <c r="C63" s="157"/>
      <c r="D63" s="158" t="s">
        <v>850</v>
      </c>
      <c r="E63" s="159"/>
      <c r="F63" s="159"/>
      <c r="G63" s="159"/>
      <c r="H63" s="159"/>
      <c r="I63" s="160"/>
      <c r="J63" s="161">
        <f>J196</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143</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400" t="str">
        <f>E7</f>
        <v>Rekonstrukce historického středu města Nový Bor – III. etapa, změna stavby před dokončením</v>
      </c>
      <c r="F73" s="401"/>
      <c r="G73" s="401"/>
      <c r="H73" s="401"/>
      <c r="I73" s="163"/>
      <c r="J73" s="63"/>
      <c r="K73" s="63"/>
      <c r="L73" s="61"/>
    </row>
    <row r="74" spans="2:12" s="1" customFormat="1" ht="14.45" customHeight="1">
      <c r="B74" s="41"/>
      <c r="C74" s="65" t="s">
        <v>126</v>
      </c>
      <c r="D74" s="63"/>
      <c r="E74" s="63"/>
      <c r="F74" s="63"/>
      <c r="G74" s="63"/>
      <c r="H74" s="63"/>
      <c r="I74" s="163"/>
      <c r="J74" s="63"/>
      <c r="K74" s="63"/>
      <c r="L74" s="61"/>
    </row>
    <row r="75" spans="2:12" s="1" customFormat="1" ht="23.25" customHeight="1">
      <c r="B75" s="41"/>
      <c r="C75" s="63"/>
      <c r="D75" s="63"/>
      <c r="E75" s="368" t="str">
        <f>E9</f>
        <v>IO 301 - Vodovod</v>
      </c>
      <c r="F75" s="402"/>
      <c r="G75" s="402"/>
      <c r="H75" s="402"/>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Nový Bor náměstí Míru</v>
      </c>
      <c r="G77" s="63"/>
      <c r="H77" s="63"/>
      <c r="I77" s="165" t="s">
        <v>25</v>
      </c>
      <c r="J77" s="73" t="str">
        <f>IF(J12="","",J12)</f>
        <v>20. 4. 2017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Město Nový Bor Náměstí Míru 1, 473 01 Nový Bor</v>
      </c>
      <c r="G79" s="63"/>
      <c r="H79" s="63"/>
      <c r="I79" s="165" t="s">
        <v>35</v>
      </c>
      <c r="J79" s="164" t="str">
        <f>E21</f>
        <v>BKN,spol.s r.o.Vladislavova 29/I,566 01Vysoké Mýto</v>
      </c>
      <c r="K79" s="63"/>
      <c r="L79" s="61"/>
    </row>
    <row r="80" spans="2:12" s="1" customFormat="1" ht="14.45" customHeight="1">
      <c r="B80" s="41"/>
      <c r="C80" s="65" t="s">
        <v>33</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144</v>
      </c>
      <c r="D82" s="168" t="s">
        <v>61</v>
      </c>
      <c r="E82" s="168" t="s">
        <v>57</v>
      </c>
      <c r="F82" s="168" t="s">
        <v>145</v>
      </c>
      <c r="G82" s="168" t="s">
        <v>146</v>
      </c>
      <c r="H82" s="168" t="s">
        <v>147</v>
      </c>
      <c r="I82" s="169" t="s">
        <v>148</v>
      </c>
      <c r="J82" s="168" t="s">
        <v>130</v>
      </c>
      <c r="K82" s="170" t="s">
        <v>149</v>
      </c>
      <c r="L82" s="171"/>
      <c r="M82" s="81" t="s">
        <v>150</v>
      </c>
      <c r="N82" s="82" t="s">
        <v>46</v>
      </c>
      <c r="O82" s="82" t="s">
        <v>151</v>
      </c>
      <c r="P82" s="82" t="s">
        <v>152</v>
      </c>
      <c r="Q82" s="82" t="s">
        <v>153</v>
      </c>
      <c r="R82" s="82" t="s">
        <v>154</v>
      </c>
      <c r="S82" s="82" t="s">
        <v>155</v>
      </c>
      <c r="T82" s="83" t="s">
        <v>156</v>
      </c>
    </row>
    <row r="83" spans="2:63" s="1" customFormat="1" ht="29.25" customHeight="1">
      <c r="B83" s="41"/>
      <c r="C83" s="87" t="s">
        <v>131</v>
      </c>
      <c r="D83" s="63"/>
      <c r="E83" s="63"/>
      <c r="F83" s="63"/>
      <c r="G83" s="63"/>
      <c r="H83" s="63"/>
      <c r="I83" s="163"/>
      <c r="J83" s="172">
        <f>BK83</f>
        <v>0</v>
      </c>
      <c r="K83" s="63"/>
      <c r="L83" s="61"/>
      <c r="M83" s="84"/>
      <c r="N83" s="85"/>
      <c r="O83" s="85"/>
      <c r="P83" s="173">
        <f>P84</f>
        <v>0</v>
      </c>
      <c r="Q83" s="85"/>
      <c r="R83" s="173">
        <f>R84</f>
        <v>145.7085458</v>
      </c>
      <c r="S83" s="85"/>
      <c r="T83" s="174">
        <f>T84</f>
        <v>46.4994</v>
      </c>
      <c r="AT83" s="24" t="s">
        <v>75</v>
      </c>
      <c r="AU83" s="24" t="s">
        <v>132</v>
      </c>
      <c r="BK83" s="175">
        <f>BK84</f>
        <v>0</v>
      </c>
    </row>
    <row r="84" spans="2:63" s="10" customFormat="1" ht="37.35" customHeight="1">
      <c r="B84" s="176"/>
      <c r="C84" s="177"/>
      <c r="D84" s="178" t="s">
        <v>75</v>
      </c>
      <c r="E84" s="179" t="s">
        <v>157</v>
      </c>
      <c r="F84" s="179" t="s">
        <v>851</v>
      </c>
      <c r="G84" s="177"/>
      <c r="H84" s="177"/>
      <c r="I84" s="180"/>
      <c r="J84" s="181">
        <f>BK84</f>
        <v>0</v>
      </c>
      <c r="K84" s="177"/>
      <c r="L84" s="182"/>
      <c r="M84" s="183"/>
      <c r="N84" s="184"/>
      <c r="O84" s="184"/>
      <c r="P84" s="185">
        <f>P85+P146+P153+P157+P189+P196</f>
        <v>0</v>
      </c>
      <c r="Q84" s="184"/>
      <c r="R84" s="185">
        <f>R85+R146+R153+R157+R189+R196</f>
        <v>145.7085458</v>
      </c>
      <c r="S84" s="184"/>
      <c r="T84" s="186">
        <f>T85+T146+T153+T157+T189+T196</f>
        <v>46.4994</v>
      </c>
      <c r="AR84" s="187" t="s">
        <v>84</v>
      </c>
      <c r="AT84" s="188" t="s">
        <v>75</v>
      </c>
      <c r="AU84" s="188" t="s">
        <v>76</v>
      </c>
      <c r="AY84" s="187" t="s">
        <v>159</v>
      </c>
      <c r="BK84" s="189">
        <f>BK85+BK146+BK153+BK157+BK189+BK196</f>
        <v>0</v>
      </c>
    </row>
    <row r="85" spans="2:63" s="10" customFormat="1" ht="19.9" customHeight="1">
      <c r="B85" s="176"/>
      <c r="C85" s="177"/>
      <c r="D85" s="190" t="s">
        <v>75</v>
      </c>
      <c r="E85" s="191" t="s">
        <v>84</v>
      </c>
      <c r="F85" s="191" t="s">
        <v>852</v>
      </c>
      <c r="G85" s="177"/>
      <c r="H85" s="177"/>
      <c r="I85" s="180"/>
      <c r="J85" s="192">
        <f>BK85</f>
        <v>0</v>
      </c>
      <c r="K85" s="177"/>
      <c r="L85" s="182"/>
      <c r="M85" s="183"/>
      <c r="N85" s="184"/>
      <c r="O85" s="184"/>
      <c r="P85" s="185">
        <f>SUM(P86:P145)</f>
        <v>0</v>
      </c>
      <c r="Q85" s="184"/>
      <c r="R85" s="185">
        <f>SUM(R86:R145)</f>
        <v>144.89263104</v>
      </c>
      <c r="S85" s="184"/>
      <c r="T85" s="186">
        <f>SUM(T86:T145)</f>
        <v>0</v>
      </c>
      <c r="AR85" s="187" t="s">
        <v>84</v>
      </c>
      <c r="AT85" s="188" t="s">
        <v>75</v>
      </c>
      <c r="AU85" s="188" t="s">
        <v>84</v>
      </c>
      <c r="AY85" s="187" t="s">
        <v>159</v>
      </c>
      <c r="BK85" s="189">
        <f>SUM(BK86:BK145)</f>
        <v>0</v>
      </c>
    </row>
    <row r="86" spans="2:65" s="1" customFormat="1" ht="31.5" customHeight="1">
      <c r="B86" s="41"/>
      <c r="C86" s="193" t="s">
        <v>84</v>
      </c>
      <c r="D86" s="193" t="s">
        <v>161</v>
      </c>
      <c r="E86" s="194" t="s">
        <v>853</v>
      </c>
      <c r="F86" s="195" t="s">
        <v>854</v>
      </c>
      <c r="G86" s="196" t="s">
        <v>256</v>
      </c>
      <c r="H86" s="197">
        <v>11.68</v>
      </c>
      <c r="I86" s="198"/>
      <c r="J86" s="199">
        <f>ROUND(I86*H86,2)</f>
        <v>0</v>
      </c>
      <c r="K86" s="195" t="s">
        <v>165</v>
      </c>
      <c r="L86" s="61"/>
      <c r="M86" s="200" t="s">
        <v>21</v>
      </c>
      <c r="N86" s="201" t="s">
        <v>47</v>
      </c>
      <c r="O86" s="42"/>
      <c r="P86" s="202">
        <f>O86*H86</f>
        <v>0</v>
      </c>
      <c r="Q86" s="202">
        <v>0</v>
      </c>
      <c r="R86" s="202">
        <f>Q86*H86</f>
        <v>0</v>
      </c>
      <c r="S86" s="202">
        <v>0</v>
      </c>
      <c r="T86" s="203">
        <f>S86*H86</f>
        <v>0</v>
      </c>
      <c r="AR86" s="24" t="s">
        <v>166</v>
      </c>
      <c r="AT86" s="24" t="s">
        <v>161</v>
      </c>
      <c r="AU86" s="24" t="s">
        <v>87</v>
      </c>
      <c r="AY86" s="24" t="s">
        <v>159</v>
      </c>
      <c r="BE86" s="204">
        <f>IF(N86="základní",J86,0)</f>
        <v>0</v>
      </c>
      <c r="BF86" s="204">
        <f>IF(N86="snížená",J86,0)</f>
        <v>0</v>
      </c>
      <c r="BG86" s="204">
        <f>IF(N86="zákl. přenesená",J86,0)</f>
        <v>0</v>
      </c>
      <c r="BH86" s="204">
        <f>IF(N86="sníž. přenesená",J86,0)</f>
        <v>0</v>
      </c>
      <c r="BI86" s="204">
        <f>IF(N86="nulová",J86,0)</f>
        <v>0</v>
      </c>
      <c r="BJ86" s="24" t="s">
        <v>84</v>
      </c>
      <c r="BK86" s="204">
        <f>ROUND(I86*H86,2)</f>
        <v>0</v>
      </c>
      <c r="BL86" s="24" t="s">
        <v>166</v>
      </c>
      <c r="BM86" s="24" t="s">
        <v>855</v>
      </c>
    </row>
    <row r="87" spans="2:47" s="1" customFormat="1" ht="364.5">
      <c r="B87" s="41"/>
      <c r="C87" s="63"/>
      <c r="D87" s="205" t="s">
        <v>168</v>
      </c>
      <c r="E87" s="63"/>
      <c r="F87" s="206" t="s">
        <v>856</v>
      </c>
      <c r="G87" s="63"/>
      <c r="H87" s="63"/>
      <c r="I87" s="163"/>
      <c r="J87" s="63"/>
      <c r="K87" s="63"/>
      <c r="L87" s="61"/>
      <c r="M87" s="207"/>
      <c r="N87" s="42"/>
      <c r="O87" s="42"/>
      <c r="P87" s="42"/>
      <c r="Q87" s="42"/>
      <c r="R87" s="42"/>
      <c r="S87" s="42"/>
      <c r="T87" s="78"/>
      <c r="AT87" s="24" t="s">
        <v>168</v>
      </c>
      <c r="AU87" s="24" t="s">
        <v>87</v>
      </c>
    </row>
    <row r="88" spans="2:51" s="12" customFormat="1" ht="13.5">
      <c r="B88" s="219"/>
      <c r="C88" s="220"/>
      <c r="D88" s="205" t="s">
        <v>170</v>
      </c>
      <c r="E88" s="221" t="s">
        <v>21</v>
      </c>
      <c r="F88" s="222" t="s">
        <v>857</v>
      </c>
      <c r="G88" s="220"/>
      <c r="H88" s="223">
        <v>7.534</v>
      </c>
      <c r="I88" s="224"/>
      <c r="J88" s="220"/>
      <c r="K88" s="220"/>
      <c r="L88" s="225"/>
      <c r="M88" s="226"/>
      <c r="N88" s="227"/>
      <c r="O88" s="227"/>
      <c r="P88" s="227"/>
      <c r="Q88" s="227"/>
      <c r="R88" s="227"/>
      <c r="S88" s="227"/>
      <c r="T88" s="228"/>
      <c r="AT88" s="229" t="s">
        <v>170</v>
      </c>
      <c r="AU88" s="229" t="s">
        <v>87</v>
      </c>
      <c r="AV88" s="12" t="s">
        <v>87</v>
      </c>
      <c r="AW88" s="12" t="s">
        <v>39</v>
      </c>
      <c r="AX88" s="12" t="s">
        <v>76</v>
      </c>
      <c r="AY88" s="229" t="s">
        <v>159</v>
      </c>
    </row>
    <row r="89" spans="2:51" s="12" customFormat="1" ht="13.5">
      <c r="B89" s="219"/>
      <c r="C89" s="220"/>
      <c r="D89" s="205" t="s">
        <v>170</v>
      </c>
      <c r="E89" s="221" t="s">
        <v>21</v>
      </c>
      <c r="F89" s="222" t="s">
        <v>858</v>
      </c>
      <c r="G89" s="220"/>
      <c r="H89" s="223">
        <v>4.146</v>
      </c>
      <c r="I89" s="224"/>
      <c r="J89" s="220"/>
      <c r="K89" s="220"/>
      <c r="L89" s="225"/>
      <c r="M89" s="226"/>
      <c r="N89" s="227"/>
      <c r="O89" s="227"/>
      <c r="P89" s="227"/>
      <c r="Q89" s="227"/>
      <c r="R89" s="227"/>
      <c r="S89" s="227"/>
      <c r="T89" s="228"/>
      <c r="AT89" s="229" t="s">
        <v>170</v>
      </c>
      <c r="AU89" s="229" t="s">
        <v>87</v>
      </c>
      <c r="AV89" s="12" t="s">
        <v>87</v>
      </c>
      <c r="AW89" s="12" t="s">
        <v>39</v>
      </c>
      <c r="AX89" s="12" t="s">
        <v>76</v>
      </c>
      <c r="AY89" s="229" t="s">
        <v>159</v>
      </c>
    </row>
    <row r="90" spans="2:51" s="13" customFormat="1" ht="13.5">
      <c r="B90" s="230"/>
      <c r="C90" s="231"/>
      <c r="D90" s="205" t="s">
        <v>170</v>
      </c>
      <c r="E90" s="269" t="s">
        <v>21</v>
      </c>
      <c r="F90" s="270" t="s">
        <v>175</v>
      </c>
      <c r="G90" s="231"/>
      <c r="H90" s="271">
        <v>11.68</v>
      </c>
      <c r="I90" s="236"/>
      <c r="J90" s="231"/>
      <c r="K90" s="231"/>
      <c r="L90" s="237"/>
      <c r="M90" s="238"/>
      <c r="N90" s="239"/>
      <c r="O90" s="239"/>
      <c r="P90" s="239"/>
      <c r="Q90" s="239"/>
      <c r="R90" s="239"/>
      <c r="S90" s="239"/>
      <c r="T90" s="240"/>
      <c r="AT90" s="241" t="s">
        <v>170</v>
      </c>
      <c r="AU90" s="241" t="s">
        <v>87</v>
      </c>
      <c r="AV90" s="13" t="s">
        <v>166</v>
      </c>
      <c r="AW90" s="13" t="s">
        <v>39</v>
      </c>
      <c r="AX90" s="13" t="s">
        <v>84</v>
      </c>
      <c r="AY90" s="241" t="s">
        <v>159</v>
      </c>
    </row>
    <row r="91" spans="2:51" s="11" customFormat="1" ht="13.5">
      <c r="B91" s="208"/>
      <c r="C91" s="209"/>
      <c r="D91" s="232" t="s">
        <v>170</v>
      </c>
      <c r="E91" s="266" t="s">
        <v>21</v>
      </c>
      <c r="F91" s="267" t="s">
        <v>859</v>
      </c>
      <c r="G91" s="209"/>
      <c r="H91" s="268" t="s">
        <v>21</v>
      </c>
      <c r="I91" s="213"/>
      <c r="J91" s="209"/>
      <c r="K91" s="209"/>
      <c r="L91" s="214"/>
      <c r="M91" s="215"/>
      <c r="N91" s="216"/>
      <c r="O91" s="216"/>
      <c r="P91" s="216"/>
      <c r="Q91" s="216"/>
      <c r="R91" s="216"/>
      <c r="S91" s="216"/>
      <c r="T91" s="217"/>
      <c r="AT91" s="218" t="s">
        <v>170</v>
      </c>
      <c r="AU91" s="218" t="s">
        <v>87</v>
      </c>
      <c r="AV91" s="11" t="s">
        <v>84</v>
      </c>
      <c r="AW91" s="11" t="s">
        <v>39</v>
      </c>
      <c r="AX91" s="11" t="s">
        <v>76</v>
      </c>
      <c r="AY91" s="218" t="s">
        <v>159</v>
      </c>
    </row>
    <row r="92" spans="2:65" s="1" customFormat="1" ht="31.5" customHeight="1">
      <c r="B92" s="41"/>
      <c r="C92" s="193" t="s">
        <v>87</v>
      </c>
      <c r="D92" s="193" t="s">
        <v>161</v>
      </c>
      <c r="E92" s="194" t="s">
        <v>860</v>
      </c>
      <c r="F92" s="195" t="s">
        <v>861</v>
      </c>
      <c r="G92" s="196" t="s">
        <v>256</v>
      </c>
      <c r="H92" s="197">
        <v>64.3</v>
      </c>
      <c r="I92" s="198"/>
      <c r="J92" s="199">
        <f>ROUND(I92*H92,2)</f>
        <v>0</v>
      </c>
      <c r="K92" s="195" t="s">
        <v>165</v>
      </c>
      <c r="L92" s="61"/>
      <c r="M92" s="200" t="s">
        <v>21</v>
      </c>
      <c r="N92" s="201" t="s">
        <v>47</v>
      </c>
      <c r="O92" s="42"/>
      <c r="P92" s="202">
        <f>O92*H92</f>
        <v>0</v>
      </c>
      <c r="Q92" s="202">
        <v>0</v>
      </c>
      <c r="R92" s="202">
        <f>Q92*H92</f>
        <v>0</v>
      </c>
      <c r="S92" s="202">
        <v>0</v>
      </c>
      <c r="T92" s="203">
        <f>S92*H92</f>
        <v>0</v>
      </c>
      <c r="AR92" s="24" t="s">
        <v>166</v>
      </c>
      <c r="AT92" s="24" t="s">
        <v>161</v>
      </c>
      <c r="AU92" s="24" t="s">
        <v>87</v>
      </c>
      <c r="AY92" s="24" t="s">
        <v>159</v>
      </c>
      <c r="BE92" s="204">
        <f>IF(N92="základní",J92,0)</f>
        <v>0</v>
      </c>
      <c r="BF92" s="204">
        <f>IF(N92="snížená",J92,0)</f>
        <v>0</v>
      </c>
      <c r="BG92" s="204">
        <f>IF(N92="zákl. přenesená",J92,0)</f>
        <v>0</v>
      </c>
      <c r="BH92" s="204">
        <f>IF(N92="sníž. přenesená",J92,0)</f>
        <v>0</v>
      </c>
      <c r="BI92" s="204">
        <f>IF(N92="nulová",J92,0)</f>
        <v>0</v>
      </c>
      <c r="BJ92" s="24" t="s">
        <v>84</v>
      </c>
      <c r="BK92" s="204">
        <f>ROUND(I92*H92,2)</f>
        <v>0</v>
      </c>
      <c r="BL92" s="24" t="s">
        <v>166</v>
      </c>
      <c r="BM92" s="24" t="s">
        <v>862</v>
      </c>
    </row>
    <row r="93" spans="2:47" s="1" customFormat="1" ht="202.5">
      <c r="B93" s="41"/>
      <c r="C93" s="63"/>
      <c r="D93" s="205" t="s">
        <v>168</v>
      </c>
      <c r="E93" s="63"/>
      <c r="F93" s="206" t="s">
        <v>863</v>
      </c>
      <c r="G93" s="63"/>
      <c r="H93" s="63"/>
      <c r="I93" s="163"/>
      <c r="J93" s="63"/>
      <c r="K93" s="63"/>
      <c r="L93" s="61"/>
      <c r="M93" s="207"/>
      <c r="N93" s="42"/>
      <c r="O93" s="42"/>
      <c r="P93" s="42"/>
      <c r="Q93" s="42"/>
      <c r="R93" s="42"/>
      <c r="S93" s="42"/>
      <c r="T93" s="78"/>
      <c r="AT93" s="24" t="s">
        <v>168</v>
      </c>
      <c r="AU93" s="24" t="s">
        <v>87</v>
      </c>
    </row>
    <row r="94" spans="2:51" s="12" customFormat="1" ht="13.5">
      <c r="B94" s="219"/>
      <c r="C94" s="220"/>
      <c r="D94" s="205" t="s">
        <v>170</v>
      </c>
      <c r="E94" s="221" t="s">
        <v>21</v>
      </c>
      <c r="F94" s="222" t="s">
        <v>864</v>
      </c>
      <c r="G94" s="220"/>
      <c r="H94" s="223">
        <v>54.348</v>
      </c>
      <c r="I94" s="224"/>
      <c r="J94" s="220"/>
      <c r="K94" s="220"/>
      <c r="L94" s="225"/>
      <c r="M94" s="226"/>
      <c r="N94" s="227"/>
      <c r="O94" s="227"/>
      <c r="P94" s="227"/>
      <c r="Q94" s="227"/>
      <c r="R94" s="227"/>
      <c r="S94" s="227"/>
      <c r="T94" s="228"/>
      <c r="AT94" s="229" t="s">
        <v>170</v>
      </c>
      <c r="AU94" s="229" t="s">
        <v>87</v>
      </c>
      <c r="AV94" s="12" t="s">
        <v>87</v>
      </c>
      <c r="AW94" s="12" t="s">
        <v>39</v>
      </c>
      <c r="AX94" s="12" t="s">
        <v>76</v>
      </c>
      <c r="AY94" s="229" t="s">
        <v>159</v>
      </c>
    </row>
    <row r="95" spans="2:51" s="12" customFormat="1" ht="13.5">
      <c r="B95" s="219"/>
      <c r="C95" s="220"/>
      <c r="D95" s="205" t="s">
        <v>170</v>
      </c>
      <c r="E95" s="221" t="s">
        <v>21</v>
      </c>
      <c r="F95" s="222" t="s">
        <v>865</v>
      </c>
      <c r="G95" s="220"/>
      <c r="H95" s="223">
        <v>9.952</v>
      </c>
      <c r="I95" s="224"/>
      <c r="J95" s="220"/>
      <c r="K95" s="220"/>
      <c r="L95" s="225"/>
      <c r="M95" s="226"/>
      <c r="N95" s="227"/>
      <c r="O95" s="227"/>
      <c r="P95" s="227"/>
      <c r="Q95" s="227"/>
      <c r="R95" s="227"/>
      <c r="S95" s="227"/>
      <c r="T95" s="228"/>
      <c r="AT95" s="229" t="s">
        <v>170</v>
      </c>
      <c r="AU95" s="229" t="s">
        <v>87</v>
      </c>
      <c r="AV95" s="12" t="s">
        <v>87</v>
      </c>
      <c r="AW95" s="12" t="s">
        <v>39</v>
      </c>
      <c r="AX95" s="12" t="s">
        <v>76</v>
      </c>
      <c r="AY95" s="229" t="s">
        <v>159</v>
      </c>
    </row>
    <row r="96" spans="2:51" s="13" customFormat="1" ht="13.5">
      <c r="B96" s="230"/>
      <c r="C96" s="231"/>
      <c r="D96" s="205" t="s">
        <v>170</v>
      </c>
      <c r="E96" s="269" t="s">
        <v>21</v>
      </c>
      <c r="F96" s="270" t="s">
        <v>175</v>
      </c>
      <c r="G96" s="231"/>
      <c r="H96" s="271">
        <v>64.3</v>
      </c>
      <c r="I96" s="236"/>
      <c r="J96" s="231"/>
      <c r="K96" s="231"/>
      <c r="L96" s="237"/>
      <c r="M96" s="238"/>
      <c r="N96" s="239"/>
      <c r="O96" s="239"/>
      <c r="P96" s="239"/>
      <c r="Q96" s="239"/>
      <c r="R96" s="239"/>
      <c r="S96" s="239"/>
      <c r="T96" s="240"/>
      <c r="AT96" s="241" t="s">
        <v>170</v>
      </c>
      <c r="AU96" s="241" t="s">
        <v>87</v>
      </c>
      <c r="AV96" s="13" t="s">
        <v>166</v>
      </c>
      <c r="AW96" s="13" t="s">
        <v>39</v>
      </c>
      <c r="AX96" s="13" t="s">
        <v>84</v>
      </c>
      <c r="AY96" s="241" t="s">
        <v>159</v>
      </c>
    </row>
    <row r="97" spans="2:51" s="11" customFormat="1" ht="13.5">
      <c r="B97" s="208"/>
      <c r="C97" s="209"/>
      <c r="D97" s="232" t="s">
        <v>170</v>
      </c>
      <c r="E97" s="266" t="s">
        <v>21</v>
      </c>
      <c r="F97" s="267" t="s">
        <v>859</v>
      </c>
      <c r="G97" s="209"/>
      <c r="H97" s="268" t="s">
        <v>21</v>
      </c>
      <c r="I97" s="213"/>
      <c r="J97" s="209"/>
      <c r="K97" s="209"/>
      <c r="L97" s="214"/>
      <c r="M97" s="215"/>
      <c r="N97" s="216"/>
      <c r="O97" s="216"/>
      <c r="P97" s="216"/>
      <c r="Q97" s="216"/>
      <c r="R97" s="216"/>
      <c r="S97" s="216"/>
      <c r="T97" s="217"/>
      <c r="AT97" s="218" t="s">
        <v>170</v>
      </c>
      <c r="AU97" s="218" t="s">
        <v>87</v>
      </c>
      <c r="AV97" s="11" t="s">
        <v>84</v>
      </c>
      <c r="AW97" s="11" t="s">
        <v>39</v>
      </c>
      <c r="AX97" s="11" t="s">
        <v>76</v>
      </c>
      <c r="AY97" s="218" t="s">
        <v>159</v>
      </c>
    </row>
    <row r="98" spans="2:65" s="1" customFormat="1" ht="31.5" customHeight="1">
      <c r="B98" s="41"/>
      <c r="C98" s="193" t="s">
        <v>182</v>
      </c>
      <c r="D98" s="193" t="s">
        <v>161</v>
      </c>
      <c r="E98" s="194" t="s">
        <v>866</v>
      </c>
      <c r="F98" s="195" t="s">
        <v>867</v>
      </c>
      <c r="G98" s="196" t="s">
        <v>256</v>
      </c>
      <c r="H98" s="197">
        <v>32.15</v>
      </c>
      <c r="I98" s="198"/>
      <c r="J98" s="199">
        <f>ROUND(I98*H98,2)</f>
        <v>0</v>
      </c>
      <c r="K98" s="195" t="s">
        <v>165</v>
      </c>
      <c r="L98" s="61"/>
      <c r="M98" s="200" t="s">
        <v>21</v>
      </c>
      <c r="N98" s="201" t="s">
        <v>47</v>
      </c>
      <c r="O98" s="42"/>
      <c r="P98" s="202">
        <f>O98*H98</f>
        <v>0</v>
      </c>
      <c r="Q98" s="202">
        <v>0</v>
      </c>
      <c r="R98" s="202">
        <f>Q98*H98</f>
        <v>0</v>
      </c>
      <c r="S98" s="202">
        <v>0</v>
      </c>
      <c r="T98" s="203">
        <f>S98*H98</f>
        <v>0</v>
      </c>
      <c r="AR98" s="24" t="s">
        <v>166</v>
      </c>
      <c r="AT98" s="24" t="s">
        <v>161</v>
      </c>
      <c r="AU98" s="24" t="s">
        <v>87</v>
      </c>
      <c r="AY98" s="24" t="s">
        <v>159</v>
      </c>
      <c r="BE98" s="204">
        <f>IF(N98="základní",J98,0)</f>
        <v>0</v>
      </c>
      <c r="BF98" s="204">
        <f>IF(N98="snížená",J98,0)</f>
        <v>0</v>
      </c>
      <c r="BG98" s="204">
        <f>IF(N98="zákl. přenesená",J98,0)</f>
        <v>0</v>
      </c>
      <c r="BH98" s="204">
        <f>IF(N98="sníž. přenesená",J98,0)</f>
        <v>0</v>
      </c>
      <c r="BI98" s="204">
        <f>IF(N98="nulová",J98,0)</f>
        <v>0</v>
      </c>
      <c r="BJ98" s="24" t="s">
        <v>84</v>
      </c>
      <c r="BK98" s="204">
        <f>ROUND(I98*H98,2)</f>
        <v>0</v>
      </c>
      <c r="BL98" s="24" t="s">
        <v>166</v>
      </c>
      <c r="BM98" s="24" t="s">
        <v>868</v>
      </c>
    </row>
    <row r="99" spans="2:47" s="1" customFormat="1" ht="202.5">
      <c r="B99" s="41"/>
      <c r="C99" s="63"/>
      <c r="D99" s="205" t="s">
        <v>168</v>
      </c>
      <c r="E99" s="63"/>
      <c r="F99" s="206" t="s">
        <v>863</v>
      </c>
      <c r="G99" s="63"/>
      <c r="H99" s="63"/>
      <c r="I99" s="163"/>
      <c r="J99" s="63"/>
      <c r="K99" s="63"/>
      <c r="L99" s="61"/>
      <c r="M99" s="207"/>
      <c r="N99" s="42"/>
      <c r="O99" s="42"/>
      <c r="P99" s="42"/>
      <c r="Q99" s="42"/>
      <c r="R99" s="42"/>
      <c r="S99" s="42"/>
      <c r="T99" s="78"/>
      <c r="AT99" s="24" t="s">
        <v>168</v>
      </c>
      <c r="AU99" s="24" t="s">
        <v>87</v>
      </c>
    </row>
    <row r="100" spans="2:51" s="12" customFormat="1" ht="13.5">
      <c r="B100" s="219"/>
      <c r="C100" s="220"/>
      <c r="D100" s="232" t="s">
        <v>170</v>
      </c>
      <c r="E100" s="242" t="s">
        <v>21</v>
      </c>
      <c r="F100" s="243" t="s">
        <v>869</v>
      </c>
      <c r="G100" s="220"/>
      <c r="H100" s="244">
        <v>32.15</v>
      </c>
      <c r="I100" s="224"/>
      <c r="J100" s="220"/>
      <c r="K100" s="220"/>
      <c r="L100" s="225"/>
      <c r="M100" s="226"/>
      <c r="N100" s="227"/>
      <c r="O100" s="227"/>
      <c r="P100" s="227"/>
      <c r="Q100" s="227"/>
      <c r="R100" s="227"/>
      <c r="S100" s="227"/>
      <c r="T100" s="228"/>
      <c r="AT100" s="229" t="s">
        <v>170</v>
      </c>
      <c r="AU100" s="229" t="s">
        <v>87</v>
      </c>
      <c r="AV100" s="12" t="s">
        <v>87</v>
      </c>
      <c r="AW100" s="12" t="s">
        <v>39</v>
      </c>
      <c r="AX100" s="12" t="s">
        <v>84</v>
      </c>
      <c r="AY100" s="229" t="s">
        <v>159</v>
      </c>
    </row>
    <row r="101" spans="2:65" s="1" customFormat="1" ht="44.25" customHeight="1">
      <c r="B101" s="41"/>
      <c r="C101" s="193" t="s">
        <v>166</v>
      </c>
      <c r="D101" s="193" t="s">
        <v>161</v>
      </c>
      <c r="E101" s="194" t="s">
        <v>870</v>
      </c>
      <c r="F101" s="195" t="s">
        <v>871</v>
      </c>
      <c r="G101" s="196" t="s">
        <v>256</v>
      </c>
      <c r="H101" s="197">
        <v>1.08</v>
      </c>
      <c r="I101" s="198"/>
      <c r="J101" s="199">
        <f>ROUND(I101*H101,2)</f>
        <v>0</v>
      </c>
      <c r="K101" s="195" t="s">
        <v>165</v>
      </c>
      <c r="L101" s="61"/>
      <c r="M101" s="200" t="s">
        <v>21</v>
      </c>
      <c r="N101" s="201" t="s">
        <v>47</v>
      </c>
      <c r="O101" s="42"/>
      <c r="P101" s="202">
        <f>O101*H101</f>
        <v>0</v>
      </c>
      <c r="Q101" s="202">
        <v>0</v>
      </c>
      <c r="R101" s="202">
        <f>Q101*H101</f>
        <v>0</v>
      </c>
      <c r="S101" s="202">
        <v>0</v>
      </c>
      <c r="T101" s="203">
        <f>S101*H101</f>
        <v>0</v>
      </c>
      <c r="AR101" s="24" t="s">
        <v>166</v>
      </c>
      <c r="AT101" s="24" t="s">
        <v>161</v>
      </c>
      <c r="AU101" s="24" t="s">
        <v>87</v>
      </c>
      <c r="AY101" s="24" t="s">
        <v>159</v>
      </c>
      <c r="BE101" s="204">
        <f>IF(N101="základní",J101,0)</f>
        <v>0</v>
      </c>
      <c r="BF101" s="204">
        <f>IF(N101="snížená",J101,0)</f>
        <v>0</v>
      </c>
      <c r="BG101" s="204">
        <f>IF(N101="zákl. přenesená",J101,0)</f>
        <v>0</v>
      </c>
      <c r="BH101" s="204">
        <f>IF(N101="sníž. přenesená",J101,0)</f>
        <v>0</v>
      </c>
      <c r="BI101" s="204">
        <f>IF(N101="nulová",J101,0)</f>
        <v>0</v>
      </c>
      <c r="BJ101" s="24" t="s">
        <v>84</v>
      </c>
      <c r="BK101" s="204">
        <f>ROUND(I101*H101,2)</f>
        <v>0</v>
      </c>
      <c r="BL101" s="24" t="s">
        <v>166</v>
      </c>
      <c r="BM101" s="24" t="s">
        <v>872</v>
      </c>
    </row>
    <row r="102" spans="2:47" s="1" customFormat="1" ht="54">
      <c r="B102" s="41"/>
      <c r="C102" s="63"/>
      <c r="D102" s="205" t="s">
        <v>168</v>
      </c>
      <c r="E102" s="63"/>
      <c r="F102" s="206" t="s">
        <v>873</v>
      </c>
      <c r="G102" s="63"/>
      <c r="H102" s="63"/>
      <c r="I102" s="163"/>
      <c r="J102" s="63"/>
      <c r="K102" s="63"/>
      <c r="L102" s="61"/>
      <c r="M102" s="207"/>
      <c r="N102" s="42"/>
      <c r="O102" s="42"/>
      <c r="P102" s="42"/>
      <c r="Q102" s="42"/>
      <c r="R102" s="42"/>
      <c r="S102" s="42"/>
      <c r="T102" s="78"/>
      <c r="AT102" s="24" t="s">
        <v>168</v>
      </c>
      <c r="AU102" s="24" t="s">
        <v>87</v>
      </c>
    </row>
    <row r="103" spans="2:51" s="12" customFormat="1" ht="13.5">
      <c r="B103" s="219"/>
      <c r="C103" s="220"/>
      <c r="D103" s="205" t="s">
        <v>170</v>
      </c>
      <c r="E103" s="221" t="s">
        <v>21</v>
      </c>
      <c r="F103" s="222" t="s">
        <v>874</v>
      </c>
      <c r="G103" s="220"/>
      <c r="H103" s="223">
        <v>1.08</v>
      </c>
      <c r="I103" s="224"/>
      <c r="J103" s="220"/>
      <c r="K103" s="220"/>
      <c r="L103" s="225"/>
      <c r="M103" s="226"/>
      <c r="N103" s="227"/>
      <c r="O103" s="227"/>
      <c r="P103" s="227"/>
      <c r="Q103" s="227"/>
      <c r="R103" s="227"/>
      <c r="S103" s="227"/>
      <c r="T103" s="228"/>
      <c r="AT103" s="229" t="s">
        <v>170</v>
      </c>
      <c r="AU103" s="229" t="s">
        <v>87</v>
      </c>
      <c r="AV103" s="12" t="s">
        <v>87</v>
      </c>
      <c r="AW103" s="12" t="s">
        <v>39</v>
      </c>
      <c r="AX103" s="12" t="s">
        <v>84</v>
      </c>
      <c r="AY103" s="229" t="s">
        <v>159</v>
      </c>
    </row>
    <row r="104" spans="2:51" s="11" customFormat="1" ht="13.5">
      <c r="B104" s="208"/>
      <c r="C104" s="209"/>
      <c r="D104" s="232" t="s">
        <v>170</v>
      </c>
      <c r="E104" s="266" t="s">
        <v>21</v>
      </c>
      <c r="F104" s="267" t="s">
        <v>859</v>
      </c>
      <c r="G104" s="209"/>
      <c r="H104" s="268" t="s">
        <v>21</v>
      </c>
      <c r="I104" s="213"/>
      <c r="J104" s="209"/>
      <c r="K104" s="209"/>
      <c r="L104" s="214"/>
      <c r="M104" s="215"/>
      <c r="N104" s="216"/>
      <c r="O104" s="216"/>
      <c r="P104" s="216"/>
      <c r="Q104" s="216"/>
      <c r="R104" s="216"/>
      <c r="S104" s="216"/>
      <c r="T104" s="217"/>
      <c r="AT104" s="218" t="s">
        <v>170</v>
      </c>
      <c r="AU104" s="218" t="s">
        <v>87</v>
      </c>
      <c r="AV104" s="11" t="s">
        <v>84</v>
      </c>
      <c r="AW104" s="11" t="s">
        <v>39</v>
      </c>
      <c r="AX104" s="11" t="s">
        <v>76</v>
      </c>
      <c r="AY104" s="218" t="s">
        <v>159</v>
      </c>
    </row>
    <row r="105" spans="2:65" s="1" customFormat="1" ht="44.25" customHeight="1">
      <c r="B105" s="41"/>
      <c r="C105" s="193" t="s">
        <v>196</v>
      </c>
      <c r="D105" s="193" t="s">
        <v>161</v>
      </c>
      <c r="E105" s="194" t="s">
        <v>875</v>
      </c>
      <c r="F105" s="195" t="s">
        <v>876</v>
      </c>
      <c r="G105" s="196" t="s">
        <v>256</v>
      </c>
      <c r="H105" s="197">
        <v>0.54</v>
      </c>
      <c r="I105" s="198"/>
      <c r="J105" s="199">
        <f>ROUND(I105*H105,2)</f>
        <v>0</v>
      </c>
      <c r="K105" s="195" t="s">
        <v>165</v>
      </c>
      <c r="L105" s="61"/>
      <c r="M105" s="200" t="s">
        <v>21</v>
      </c>
      <c r="N105" s="201" t="s">
        <v>47</v>
      </c>
      <c r="O105" s="42"/>
      <c r="P105" s="202">
        <f>O105*H105</f>
        <v>0</v>
      </c>
      <c r="Q105" s="202">
        <v>0</v>
      </c>
      <c r="R105" s="202">
        <f>Q105*H105</f>
        <v>0</v>
      </c>
      <c r="S105" s="202">
        <v>0</v>
      </c>
      <c r="T105" s="203">
        <f>S105*H105</f>
        <v>0</v>
      </c>
      <c r="AR105" s="24" t="s">
        <v>166</v>
      </c>
      <c r="AT105" s="24" t="s">
        <v>161</v>
      </c>
      <c r="AU105" s="24" t="s">
        <v>87</v>
      </c>
      <c r="AY105" s="24" t="s">
        <v>159</v>
      </c>
      <c r="BE105" s="204">
        <f>IF(N105="základní",J105,0)</f>
        <v>0</v>
      </c>
      <c r="BF105" s="204">
        <f>IF(N105="snížená",J105,0)</f>
        <v>0</v>
      </c>
      <c r="BG105" s="204">
        <f>IF(N105="zákl. přenesená",J105,0)</f>
        <v>0</v>
      </c>
      <c r="BH105" s="204">
        <f>IF(N105="sníž. přenesená",J105,0)</f>
        <v>0</v>
      </c>
      <c r="BI105" s="204">
        <f>IF(N105="nulová",J105,0)</f>
        <v>0</v>
      </c>
      <c r="BJ105" s="24" t="s">
        <v>84</v>
      </c>
      <c r="BK105" s="204">
        <f>ROUND(I105*H105,2)</f>
        <v>0</v>
      </c>
      <c r="BL105" s="24" t="s">
        <v>166</v>
      </c>
      <c r="BM105" s="24" t="s">
        <v>877</v>
      </c>
    </row>
    <row r="106" spans="2:47" s="1" customFormat="1" ht="54">
      <c r="B106" s="41"/>
      <c r="C106" s="63"/>
      <c r="D106" s="205" t="s">
        <v>168</v>
      </c>
      <c r="E106" s="63"/>
      <c r="F106" s="206" t="s">
        <v>873</v>
      </c>
      <c r="G106" s="63"/>
      <c r="H106" s="63"/>
      <c r="I106" s="163"/>
      <c r="J106" s="63"/>
      <c r="K106" s="63"/>
      <c r="L106" s="61"/>
      <c r="M106" s="207"/>
      <c r="N106" s="42"/>
      <c r="O106" s="42"/>
      <c r="P106" s="42"/>
      <c r="Q106" s="42"/>
      <c r="R106" s="42"/>
      <c r="S106" s="42"/>
      <c r="T106" s="78"/>
      <c r="AT106" s="24" t="s">
        <v>168</v>
      </c>
      <c r="AU106" s="24" t="s">
        <v>87</v>
      </c>
    </row>
    <row r="107" spans="2:51" s="12" customFormat="1" ht="13.5">
      <c r="B107" s="219"/>
      <c r="C107" s="220"/>
      <c r="D107" s="232" t="s">
        <v>170</v>
      </c>
      <c r="E107" s="242" t="s">
        <v>21</v>
      </c>
      <c r="F107" s="243" t="s">
        <v>878</v>
      </c>
      <c r="G107" s="220"/>
      <c r="H107" s="244">
        <v>0.54</v>
      </c>
      <c r="I107" s="224"/>
      <c r="J107" s="220"/>
      <c r="K107" s="220"/>
      <c r="L107" s="225"/>
      <c r="M107" s="226"/>
      <c r="N107" s="227"/>
      <c r="O107" s="227"/>
      <c r="P107" s="227"/>
      <c r="Q107" s="227"/>
      <c r="R107" s="227"/>
      <c r="S107" s="227"/>
      <c r="T107" s="228"/>
      <c r="AT107" s="229" t="s">
        <v>170</v>
      </c>
      <c r="AU107" s="229" t="s">
        <v>87</v>
      </c>
      <c r="AV107" s="12" t="s">
        <v>87</v>
      </c>
      <c r="AW107" s="12" t="s">
        <v>39</v>
      </c>
      <c r="AX107" s="12" t="s">
        <v>84</v>
      </c>
      <c r="AY107" s="229" t="s">
        <v>159</v>
      </c>
    </row>
    <row r="108" spans="2:65" s="1" customFormat="1" ht="31.5" customHeight="1">
      <c r="B108" s="41"/>
      <c r="C108" s="193" t="s">
        <v>202</v>
      </c>
      <c r="D108" s="193" t="s">
        <v>161</v>
      </c>
      <c r="E108" s="194" t="s">
        <v>879</v>
      </c>
      <c r="F108" s="195" t="s">
        <v>880</v>
      </c>
      <c r="G108" s="196" t="s">
        <v>164</v>
      </c>
      <c r="H108" s="197">
        <v>87.656</v>
      </c>
      <c r="I108" s="198"/>
      <c r="J108" s="199">
        <f>ROUND(I108*H108,2)</f>
        <v>0</v>
      </c>
      <c r="K108" s="195" t="s">
        <v>165</v>
      </c>
      <c r="L108" s="61"/>
      <c r="M108" s="200" t="s">
        <v>21</v>
      </c>
      <c r="N108" s="201" t="s">
        <v>47</v>
      </c>
      <c r="O108" s="42"/>
      <c r="P108" s="202">
        <f>O108*H108</f>
        <v>0</v>
      </c>
      <c r="Q108" s="202">
        <v>0.00084</v>
      </c>
      <c r="R108" s="202">
        <f>Q108*H108</f>
        <v>0.07363104000000001</v>
      </c>
      <c r="S108" s="202">
        <v>0</v>
      </c>
      <c r="T108" s="203">
        <f>S108*H108</f>
        <v>0</v>
      </c>
      <c r="AR108" s="24" t="s">
        <v>166</v>
      </c>
      <c r="AT108" s="24" t="s">
        <v>161</v>
      </c>
      <c r="AU108" s="24" t="s">
        <v>87</v>
      </c>
      <c r="AY108" s="24" t="s">
        <v>159</v>
      </c>
      <c r="BE108" s="204">
        <f>IF(N108="základní",J108,0)</f>
        <v>0</v>
      </c>
      <c r="BF108" s="204">
        <f>IF(N108="snížená",J108,0)</f>
        <v>0</v>
      </c>
      <c r="BG108" s="204">
        <f>IF(N108="zákl. přenesená",J108,0)</f>
        <v>0</v>
      </c>
      <c r="BH108" s="204">
        <f>IF(N108="sníž. přenesená",J108,0)</f>
        <v>0</v>
      </c>
      <c r="BI108" s="204">
        <f>IF(N108="nulová",J108,0)</f>
        <v>0</v>
      </c>
      <c r="BJ108" s="24" t="s">
        <v>84</v>
      </c>
      <c r="BK108" s="204">
        <f>ROUND(I108*H108,2)</f>
        <v>0</v>
      </c>
      <c r="BL108" s="24" t="s">
        <v>166</v>
      </c>
      <c r="BM108" s="24" t="s">
        <v>881</v>
      </c>
    </row>
    <row r="109" spans="2:47" s="1" customFormat="1" ht="148.5">
      <c r="B109" s="41"/>
      <c r="C109" s="63"/>
      <c r="D109" s="205" t="s">
        <v>168</v>
      </c>
      <c r="E109" s="63"/>
      <c r="F109" s="206" t="s">
        <v>882</v>
      </c>
      <c r="G109" s="63"/>
      <c r="H109" s="63"/>
      <c r="I109" s="163"/>
      <c r="J109" s="63"/>
      <c r="K109" s="63"/>
      <c r="L109" s="61"/>
      <c r="M109" s="207"/>
      <c r="N109" s="42"/>
      <c r="O109" s="42"/>
      <c r="P109" s="42"/>
      <c r="Q109" s="42"/>
      <c r="R109" s="42"/>
      <c r="S109" s="42"/>
      <c r="T109" s="78"/>
      <c r="AT109" s="24" t="s">
        <v>168</v>
      </c>
      <c r="AU109" s="24" t="s">
        <v>87</v>
      </c>
    </row>
    <row r="110" spans="2:51" s="12" customFormat="1" ht="13.5">
      <c r="B110" s="219"/>
      <c r="C110" s="220"/>
      <c r="D110" s="205" t="s">
        <v>170</v>
      </c>
      <c r="E110" s="221" t="s">
        <v>21</v>
      </c>
      <c r="F110" s="222" t="s">
        <v>883</v>
      </c>
      <c r="G110" s="220"/>
      <c r="H110" s="223">
        <v>73.26</v>
      </c>
      <c r="I110" s="224"/>
      <c r="J110" s="220"/>
      <c r="K110" s="220"/>
      <c r="L110" s="225"/>
      <c r="M110" s="226"/>
      <c r="N110" s="227"/>
      <c r="O110" s="227"/>
      <c r="P110" s="227"/>
      <c r="Q110" s="227"/>
      <c r="R110" s="227"/>
      <c r="S110" s="227"/>
      <c r="T110" s="228"/>
      <c r="AT110" s="229" t="s">
        <v>170</v>
      </c>
      <c r="AU110" s="229" t="s">
        <v>87</v>
      </c>
      <c r="AV110" s="12" t="s">
        <v>87</v>
      </c>
      <c r="AW110" s="12" t="s">
        <v>39</v>
      </c>
      <c r="AX110" s="12" t="s">
        <v>76</v>
      </c>
      <c r="AY110" s="229" t="s">
        <v>159</v>
      </c>
    </row>
    <row r="111" spans="2:51" s="12" customFormat="1" ht="13.5">
      <c r="B111" s="219"/>
      <c r="C111" s="220"/>
      <c r="D111" s="205" t="s">
        <v>170</v>
      </c>
      <c r="E111" s="221" t="s">
        <v>21</v>
      </c>
      <c r="F111" s="222" t="s">
        <v>884</v>
      </c>
      <c r="G111" s="220"/>
      <c r="H111" s="223">
        <v>14.396</v>
      </c>
      <c r="I111" s="224"/>
      <c r="J111" s="220"/>
      <c r="K111" s="220"/>
      <c r="L111" s="225"/>
      <c r="M111" s="226"/>
      <c r="N111" s="227"/>
      <c r="O111" s="227"/>
      <c r="P111" s="227"/>
      <c r="Q111" s="227"/>
      <c r="R111" s="227"/>
      <c r="S111" s="227"/>
      <c r="T111" s="228"/>
      <c r="AT111" s="229" t="s">
        <v>170</v>
      </c>
      <c r="AU111" s="229" t="s">
        <v>87</v>
      </c>
      <c r="AV111" s="12" t="s">
        <v>87</v>
      </c>
      <c r="AW111" s="12" t="s">
        <v>39</v>
      </c>
      <c r="AX111" s="12" t="s">
        <v>76</v>
      </c>
      <c r="AY111" s="229" t="s">
        <v>159</v>
      </c>
    </row>
    <row r="112" spans="2:51" s="13" customFormat="1" ht="13.5">
      <c r="B112" s="230"/>
      <c r="C112" s="231"/>
      <c r="D112" s="205" t="s">
        <v>170</v>
      </c>
      <c r="E112" s="269" t="s">
        <v>21</v>
      </c>
      <c r="F112" s="270" t="s">
        <v>175</v>
      </c>
      <c r="G112" s="231"/>
      <c r="H112" s="271">
        <v>87.656</v>
      </c>
      <c r="I112" s="236"/>
      <c r="J112" s="231"/>
      <c r="K112" s="231"/>
      <c r="L112" s="237"/>
      <c r="M112" s="238"/>
      <c r="N112" s="239"/>
      <c r="O112" s="239"/>
      <c r="P112" s="239"/>
      <c r="Q112" s="239"/>
      <c r="R112" s="239"/>
      <c r="S112" s="239"/>
      <c r="T112" s="240"/>
      <c r="AT112" s="241" t="s">
        <v>170</v>
      </c>
      <c r="AU112" s="241" t="s">
        <v>87</v>
      </c>
      <c r="AV112" s="13" t="s">
        <v>166</v>
      </c>
      <c r="AW112" s="13" t="s">
        <v>39</v>
      </c>
      <c r="AX112" s="13" t="s">
        <v>84</v>
      </c>
      <c r="AY112" s="241" t="s">
        <v>159</v>
      </c>
    </row>
    <row r="113" spans="2:51" s="11" customFormat="1" ht="13.5">
      <c r="B113" s="208"/>
      <c r="C113" s="209"/>
      <c r="D113" s="232" t="s">
        <v>170</v>
      </c>
      <c r="E113" s="266" t="s">
        <v>21</v>
      </c>
      <c r="F113" s="267" t="s">
        <v>859</v>
      </c>
      <c r="G113" s="209"/>
      <c r="H113" s="268" t="s">
        <v>21</v>
      </c>
      <c r="I113" s="213"/>
      <c r="J113" s="209"/>
      <c r="K113" s="209"/>
      <c r="L113" s="214"/>
      <c r="M113" s="215"/>
      <c r="N113" s="216"/>
      <c r="O113" s="216"/>
      <c r="P113" s="216"/>
      <c r="Q113" s="216"/>
      <c r="R113" s="216"/>
      <c r="S113" s="216"/>
      <c r="T113" s="217"/>
      <c r="AT113" s="218" t="s">
        <v>170</v>
      </c>
      <c r="AU113" s="218" t="s">
        <v>87</v>
      </c>
      <c r="AV113" s="11" t="s">
        <v>84</v>
      </c>
      <c r="AW113" s="11" t="s">
        <v>39</v>
      </c>
      <c r="AX113" s="11" t="s">
        <v>76</v>
      </c>
      <c r="AY113" s="218" t="s">
        <v>159</v>
      </c>
    </row>
    <row r="114" spans="2:65" s="1" customFormat="1" ht="31.5" customHeight="1">
      <c r="B114" s="41"/>
      <c r="C114" s="193" t="s">
        <v>209</v>
      </c>
      <c r="D114" s="193" t="s">
        <v>161</v>
      </c>
      <c r="E114" s="194" t="s">
        <v>885</v>
      </c>
      <c r="F114" s="195" t="s">
        <v>886</v>
      </c>
      <c r="G114" s="196" t="s">
        <v>164</v>
      </c>
      <c r="H114" s="197">
        <v>87.656</v>
      </c>
      <c r="I114" s="198"/>
      <c r="J114" s="199">
        <f>ROUND(I114*H114,2)</f>
        <v>0</v>
      </c>
      <c r="K114" s="195" t="s">
        <v>165</v>
      </c>
      <c r="L114" s="61"/>
      <c r="M114" s="200" t="s">
        <v>21</v>
      </c>
      <c r="N114" s="201" t="s">
        <v>47</v>
      </c>
      <c r="O114" s="42"/>
      <c r="P114" s="202">
        <f>O114*H114</f>
        <v>0</v>
      </c>
      <c r="Q114" s="202">
        <v>0</v>
      </c>
      <c r="R114" s="202">
        <f>Q114*H114</f>
        <v>0</v>
      </c>
      <c r="S114" s="202">
        <v>0</v>
      </c>
      <c r="T114" s="203">
        <f>S114*H114</f>
        <v>0</v>
      </c>
      <c r="AR114" s="24" t="s">
        <v>166</v>
      </c>
      <c r="AT114" s="24" t="s">
        <v>161</v>
      </c>
      <c r="AU114" s="24" t="s">
        <v>87</v>
      </c>
      <c r="AY114" s="24" t="s">
        <v>159</v>
      </c>
      <c r="BE114" s="204">
        <f>IF(N114="základní",J114,0)</f>
        <v>0</v>
      </c>
      <c r="BF114" s="204">
        <f>IF(N114="snížená",J114,0)</f>
        <v>0</v>
      </c>
      <c r="BG114" s="204">
        <f>IF(N114="zákl. přenesená",J114,0)</f>
        <v>0</v>
      </c>
      <c r="BH114" s="204">
        <f>IF(N114="sníž. přenesená",J114,0)</f>
        <v>0</v>
      </c>
      <c r="BI114" s="204">
        <f>IF(N114="nulová",J114,0)</f>
        <v>0</v>
      </c>
      <c r="BJ114" s="24" t="s">
        <v>84</v>
      </c>
      <c r="BK114" s="204">
        <f>ROUND(I114*H114,2)</f>
        <v>0</v>
      </c>
      <c r="BL114" s="24" t="s">
        <v>166</v>
      </c>
      <c r="BM114" s="24" t="s">
        <v>887</v>
      </c>
    </row>
    <row r="115" spans="2:51" s="12" customFormat="1" ht="13.5">
      <c r="B115" s="219"/>
      <c r="C115" s="220"/>
      <c r="D115" s="232" t="s">
        <v>170</v>
      </c>
      <c r="E115" s="242" t="s">
        <v>21</v>
      </c>
      <c r="F115" s="243" t="s">
        <v>888</v>
      </c>
      <c r="G115" s="220"/>
      <c r="H115" s="244">
        <v>87.656</v>
      </c>
      <c r="I115" s="224"/>
      <c r="J115" s="220"/>
      <c r="K115" s="220"/>
      <c r="L115" s="225"/>
      <c r="M115" s="226"/>
      <c r="N115" s="227"/>
      <c r="O115" s="227"/>
      <c r="P115" s="227"/>
      <c r="Q115" s="227"/>
      <c r="R115" s="227"/>
      <c r="S115" s="227"/>
      <c r="T115" s="228"/>
      <c r="AT115" s="229" t="s">
        <v>170</v>
      </c>
      <c r="AU115" s="229" t="s">
        <v>87</v>
      </c>
      <c r="AV115" s="12" t="s">
        <v>87</v>
      </c>
      <c r="AW115" s="12" t="s">
        <v>39</v>
      </c>
      <c r="AX115" s="12" t="s">
        <v>84</v>
      </c>
      <c r="AY115" s="229" t="s">
        <v>159</v>
      </c>
    </row>
    <row r="116" spans="2:65" s="1" customFormat="1" ht="44.25" customHeight="1">
      <c r="B116" s="41"/>
      <c r="C116" s="193" t="s">
        <v>214</v>
      </c>
      <c r="D116" s="193" t="s">
        <v>161</v>
      </c>
      <c r="E116" s="194" t="s">
        <v>889</v>
      </c>
      <c r="F116" s="195" t="s">
        <v>890</v>
      </c>
      <c r="G116" s="196" t="s">
        <v>256</v>
      </c>
      <c r="H116" s="197">
        <v>65.38</v>
      </c>
      <c r="I116" s="198"/>
      <c r="J116" s="199">
        <f>ROUND(I116*H116,2)</f>
        <v>0</v>
      </c>
      <c r="K116" s="195" t="s">
        <v>165</v>
      </c>
      <c r="L116" s="61"/>
      <c r="M116" s="200" t="s">
        <v>21</v>
      </c>
      <c r="N116" s="201" t="s">
        <v>47</v>
      </c>
      <c r="O116" s="42"/>
      <c r="P116" s="202">
        <f>O116*H116</f>
        <v>0</v>
      </c>
      <c r="Q116" s="202">
        <v>0</v>
      </c>
      <c r="R116" s="202">
        <f>Q116*H116</f>
        <v>0</v>
      </c>
      <c r="S116" s="202">
        <v>0</v>
      </c>
      <c r="T116" s="203">
        <f>S116*H116</f>
        <v>0</v>
      </c>
      <c r="AR116" s="24" t="s">
        <v>166</v>
      </c>
      <c r="AT116" s="24" t="s">
        <v>161</v>
      </c>
      <c r="AU116" s="24" t="s">
        <v>87</v>
      </c>
      <c r="AY116" s="24" t="s">
        <v>159</v>
      </c>
      <c r="BE116" s="204">
        <f>IF(N116="základní",J116,0)</f>
        <v>0</v>
      </c>
      <c r="BF116" s="204">
        <f>IF(N116="snížená",J116,0)</f>
        <v>0</v>
      </c>
      <c r="BG116" s="204">
        <f>IF(N116="zákl. přenesená",J116,0)</f>
        <v>0</v>
      </c>
      <c r="BH116" s="204">
        <f>IF(N116="sníž. přenesená",J116,0)</f>
        <v>0</v>
      </c>
      <c r="BI116" s="204">
        <f>IF(N116="nulová",J116,0)</f>
        <v>0</v>
      </c>
      <c r="BJ116" s="24" t="s">
        <v>84</v>
      </c>
      <c r="BK116" s="204">
        <f>ROUND(I116*H116,2)</f>
        <v>0</v>
      </c>
      <c r="BL116" s="24" t="s">
        <v>166</v>
      </c>
      <c r="BM116" s="24" t="s">
        <v>891</v>
      </c>
    </row>
    <row r="117" spans="2:47" s="1" customFormat="1" ht="94.5">
      <c r="B117" s="41"/>
      <c r="C117" s="63"/>
      <c r="D117" s="205" t="s">
        <v>168</v>
      </c>
      <c r="E117" s="63"/>
      <c r="F117" s="206" t="s">
        <v>892</v>
      </c>
      <c r="G117" s="63"/>
      <c r="H117" s="63"/>
      <c r="I117" s="163"/>
      <c r="J117" s="63"/>
      <c r="K117" s="63"/>
      <c r="L117" s="61"/>
      <c r="M117" s="207"/>
      <c r="N117" s="42"/>
      <c r="O117" s="42"/>
      <c r="P117" s="42"/>
      <c r="Q117" s="42"/>
      <c r="R117" s="42"/>
      <c r="S117" s="42"/>
      <c r="T117" s="78"/>
      <c r="AT117" s="24" t="s">
        <v>168</v>
      </c>
      <c r="AU117" s="24" t="s">
        <v>87</v>
      </c>
    </row>
    <row r="118" spans="2:51" s="12" customFormat="1" ht="13.5">
      <c r="B118" s="219"/>
      <c r="C118" s="220"/>
      <c r="D118" s="232" t="s">
        <v>170</v>
      </c>
      <c r="E118" s="242" t="s">
        <v>21</v>
      </c>
      <c r="F118" s="243" t="s">
        <v>893</v>
      </c>
      <c r="G118" s="220"/>
      <c r="H118" s="244">
        <v>65.38</v>
      </c>
      <c r="I118" s="224"/>
      <c r="J118" s="220"/>
      <c r="K118" s="220"/>
      <c r="L118" s="225"/>
      <c r="M118" s="226"/>
      <c r="N118" s="227"/>
      <c r="O118" s="227"/>
      <c r="P118" s="227"/>
      <c r="Q118" s="227"/>
      <c r="R118" s="227"/>
      <c r="S118" s="227"/>
      <c r="T118" s="228"/>
      <c r="AT118" s="229" t="s">
        <v>170</v>
      </c>
      <c r="AU118" s="229" t="s">
        <v>87</v>
      </c>
      <c r="AV118" s="12" t="s">
        <v>87</v>
      </c>
      <c r="AW118" s="12" t="s">
        <v>39</v>
      </c>
      <c r="AX118" s="12" t="s">
        <v>84</v>
      </c>
      <c r="AY118" s="229" t="s">
        <v>159</v>
      </c>
    </row>
    <row r="119" spans="2:65" s="1" customFormat="1" ht="44.25" customHeight="1">
      <c r="B119" s="41"/>
      <c r="C119" s="193" t="s">
        <v>219</v>
      </c>
      <c r="D119" s="193" t="s">
        <v>161</v>
      </c>
      <c r="E119" s="194" t="s">
        <v>894</v>
      </c>
      <c r="F119" s="195" t="s">
        <v>895</v>
      </c>
      <c r="G119" s="196" t="s">
        <v>256</v>
      </c>
      <c r="H119" s="197">
        <v>65.38</v>
      </c>
      <c r="I119" s="198"/>
      <c r="J119" s="199">
        <f>ROUND(I119*H119,2)</f>
        <v>0</v>
      </c>
      <c r="K119" s="195" t="s">
        <v>165</v>
      </c>
      <c r="L119" s="61"/>
      <c r="M119" s="200" t="s">
        <v>21</v>
      </c>
      <c r="N119" s="201" t="s">
        <v>47</v>
      </c>
      <c r="O119" s="42"/>
      <c r="P119" s="202">
        <f>O119*H119</f>
        <v>0</v>
      </c>
      <c r="Q119" s="202">
        <v>0</v>
      </c>
      <c r="R119" s="202">
        <f>Q119*H119</f>
        <v>0</v>
      </c>
      <c r="S119" s="202">
        <v>0</v>
      </c>
      <c r="T119" s="203">
        <f>S119*H119</f>
        <v>0</v>
      </c>
      <c r="AR119" s="24" t="s">
        <v>166</v>
      </c>
      <c r="AT119" s="24" t="s">
        <v>161</v>
      </c>
      <c r="AU119" s="24" t="s">
        <v>87</v>
      </c>
      <c r="AY119" s="24" t="s">
        <v>159</v>
      </c>
      <c r="BE119" s="204">
        <f>IF(N119="základní",J119,0)</f>
        <v>0</v>
      </c>
      <c r="BF119" s="204">
        <f>IF(N119="snížená",J119,0)</f>
        <v>0</v>
      </c>
      <c r="BG119" s="204">
        <f>IF(N119="zákl. přenesená",J119,0)</f>
        <v>0</v>
      </c>
      <c r="BH119" s="204">
        <f>IF(N119="sníž. přenesená",J119,0)</f>
        <v>0</v>
      </c>
      <c r="BI119" s="204">
        <f>IF(N119="nulová",J119,0)</f>
        <v>0</v>
      </c>
      <c r="BJ119" s="24" t="s">
        <v>84</v>
      </c>
      <c r="BK119" s="204">
        <f>ROUND(I119*H119,2)</f>
        <v>0</v>
      </c>
      <c r="BL119" s="24" t="s">
        <v>166</v>
      </c>
      <c r="BM119" s="24" t="s">
        <v>896</v>
      </c>
    </row>
    <row r="120" spans="2:47" s="1" customFormat="1" ht="189">
      <c r="B120" s="41"/>
      <c r="C120" s="63"/>
      <c r="D120" s="205" t="s">
        <v>168</v>
      </c>
      <c r="E120" s="63"/>
      <c r="F120" s="206" t="s">
        <v>321</v>
      </c>
      <c r="G120" s="63"/>
      <c r="H120" s="63"/>
      <c r="I120" s="163"/>
      <c r="J120" s="63"/>
      <c r="K120" s="63"/>
      <c r="L120" s="61"/>
      <c r="M120" s="207"/>
      <c r="N120" s="42"/>
      <c r="O120" s="42"/>
      <c r="P120" s="42"/>
      <c r="Q120" s="42"/>
      <c r="R120" s="42"/>
      <c r="S120" s="42"/>
      <c r="T120" s="78"/>
      <c r="AT120" s="24" t="s">
        <v>168</v>
      </c>
      <c r="AU120" s="24" t="s">
        <v>87</v>
      </c>
    </row>
    <row r="121" spans="2:51" s="12" customFormat="1" ht="13.5">
      <c r="B121" s="219"/>
      <c r="C121" s="220"/>
      <c r="D121" s="232" t="s">
        <v>170</v>
      </c>
      <c r="E121" s="242" t="s">
        <v>21</v>
      </c>
      <c r="F121" s="243" t="s">
        <v>893</v>
      </c>
      <c r="G121" s="220"/>
      <c r="H121" s="244">
        <v>65.38</v>
      </c>
      <c r="I121" s="224"/>
      <c r="J121" s="220"/>
      <c r="K121" s="220"/>
      <c r="L121" s="225"/>
      <c r="M121" s="226"/>
      <c r="N121" s="227"/>
      <c r="O121" s="227"/>
      <c r="P121" s="227"/>
      <c r="Q121" s="227"/>
      <c r="R121" s="227"/>
      <c r="S121" s="227"/>
      <c r="T121" s="228"/>
      <c r="AT121" s="229" t="s">
        <v>170</v>
      </c>
      <c r="AU121" s="229" t="s">
        <v>87</v>
      </c>
      <c r="AV121" s="12" t="s">
        <v>87</v>
      </c>
      <c r="AW121" s="12" t="s">
        <v>39</v>
      </c>
      <c r="AX121" s="12" t="s">
        <v>84</v>
      </c>
      <c r="AY121" s="229" t="s">
        <v>159</v>
      </c>
    </row>
    <row r="122" spans="2:65" s="1" customFormat="1" ht="44.25" customHeight="1">
      <c r="B122" s="41"/>
      <c r="C122" s="193" t="s">
        <v>225</v>
      </c>
      <c r="D122" s="193" t="s">
        <v>161</v>
      </c>
      <c r="E122" s="194" t="s">
        <v>897</v>
      </c>
      <c r="F122" s="195" t="s">
        <v>898</v>
      </c>
      <c r="G122" s="196" t="s">
        <v>256</v>
      </c>
      <c r="H122" s="197">
        <v>326.9</v>
      </c>
      <c r="I122" s="198"/>
      <c r="J122" s="199">
        <f>ROUND(I122*H122,2)</f>
        <v>0</v>
      </c>
      <c r="K122" s="195" t="s">
        <v>165</v>
      </c>
      <c r="L122" s="61"/>
      <c r="M122" s="200" t="s">
        <v>21</v>
      </c>
      <c r="N122" s="201" t="s">
        <v>47</v>
      </c>
      <c r="O122" s="42"/>
      <c r="P122" s="202">
        <f>O122*H122</f>
        <v>0</v>
      </c>
      <c r="Q122" s="202">
        <v>0</v>
      </c>
      <c r="R122" s="202">
        <f>Q122*H122</f>
        <v>0</v>
      </c>
      <c r="S122" s="202">
        <v>0</v>
      </c>
      <c r="T122" s="203">
        <f>S122*H122</f>
        <v>0</v>
      </c>
      <c r="AR122" s="24" t="s">
        <v>166</v>
      </c>
      <c r="AT122" s="24" t="s">
        <v>161</v>
      </c>
      <c r="AU122" s="24" t="s">
        <v>87</v>
      </c>
      <c r="AY122" s="24" t="s">
        <v>159</v>
      </c>
      <c r="BE122" s="204">
        <f>IF(N122="základní",J122,0)</f>
        <v>0</v>
      </c>
      <c r="BF122" s="204">
        <f>IF(N122="snížená",J122,0)</f>
        <v>0</v>
      </c>
      <c r="BG122" s="204">
        <f>IF(N122="zákl. přenesená",J122,0)</f>
        <v>0</v>
      </c>
      <c r="BH122" s="204">
        <f>IF(N122="sníž. přenesená",J122,0)</f>
        <v>0</v>
      </c>
      <c r="BI122" s="204">
        <f>IF(N122="nulová",J122,0)</f>
        <v>0</v>
      </c>
      <c r="BJ122" s="24" t="s">
        <v>84</v>
      </c>
      <c r="BK122" s="204">
        <f>ROUND(I122*H122,2)</f>
        <v>0</v>
      </c>
      <c r="BL122" s="24" t="s">
        <v>166</v>
      </c>
      <c r="BM122" s="24" t="s">
        <v>899</v>
      </c>
    </row>
    <row r="123" spans="2:47" s="1" customFormat="1" ht="189">
      <c r="B123" s="41"/>
      <c r="C123" s="63"/>
      <c r="D123" s="205" t="s">
        <v>168</v>
      </c>
      <c r="E123" s="63"/>
      <c r="F123" s="206" t="s">
        <v>321</v>
      </c>
      <c r="G123" s="63"/>
      <c r="H123" s="63"/>
      <c r="I123" s="163"/>
      <c r="J123" s="63"/>
      <c r="K123" s="63"/>
      <c r="L123" s="61"/>
      <c r="M123" s="207"/>
      <c r="N123" s="42"/>
      <c r="O123" s="42"/>
      <c r="P123" s="42"/>
      <c r="Q123" s="42"/>
      <c r="R123" s="42"/>
      <c r="S123" s="42"/>
      <c r="T123" s="78"/>
      <c r="AT123" s="24" t="s">
        <v>168</v>
      </c>
      <c r="AU123" s="24" t="s">
        <v>87</v>
      </c>
    </row>
    <row r="124" spans="2:51" s="12" customFormat="1" ht="13.5">
      <c r="B124" s="219"/>
      <c r="C124" s="220"/>
      <c r="D124" s="232" t="s">
        <v>170</v>
      </c>
      <c r="E124" s="242" t="s">
        <v>21</v>
      </c>
      <c r="F124" s="243" t="s">
        <v>900</v>
      </c>
      <c r="G124" s="220"/>
      <c r="H124" s="244">
        <v>326.9</v>
      </c>
      <c r="I124" s="224"/>
      <c r="J124" s="220"/>
      <c r="K124" s="220"/>
      <c r="L124" s="225"/>
      <c r="M124" s="226"/>
      <c r="N124" s="227"/>
      <c r="O124" s="227"/>
      <c r="P124" s="227"/>
      <c r="Q124" s="227"/>
      <c r="R124" s="227"/>
      <c r="S124" s="227"/>
      <c r="T124" s="228"/>
      <c r="AT124" s="229" t="s">
        <v>170</v>
      </c>
      <c r="AU124" s="229" t="s">
        <v>87</v>
      </c>
      <c r="AV124" s="12" t="s">
        <v>87</v>
      </c>
      <c r="AW124" s="12" t="s">
        <v>39</v>
      </c>
      <c r="AX124" s="12" t="s">
        <v>84</v>
      </c>
      <c r="AY124" s="229" t="s">
        <v>159</v>
      </c>
    </row>
    <row r="125" spans="2:65" s="1" customFormat="1" ht="22.5" customHeight="1">
      <c r="B125" s="41"/>
      <c r="C125" s="193" t="s">
        <v>230</v>
      </c>
      <c r="D125" s="193" t="s">
        <v>161</v>
      </c>
      <c r="E125" s="194" t="s">
        <v>349</v>
      </c>
      <c r="F125" s="195" t="s">
        <v>350</v>
      </c>
      <c r="G125" s="196" t="s">
        <v>256</v>
      </c>
      <c r="H125" s="197">
        <v>65.38</v>
      </c>
      <c r="I125" s="198"/>
      <c r="J125" s="199">
        <f>ROUND(I125*H125,2)</f>
        <v>0</v>
      </c>
      <c r="K125" s="195" t="s">
        <v>165</v>
      </c>
      <c r="L125" s="61"/>
      <c r="M125" s="200" t="s">
        <v>21</v>
      </c>
      <c r="N125" s="201" t="s">
        <v>47</v>
      </c>
      <c r="O125" s="42"/>
      <c r="P125" s="202">
        <f>O125*H125</f>
        <v>0</v>
      </c>
      <c r="Q125" s="202">
        <v>0</v>
      </c>
      <c r="R125" s="202">
        <f>Q125*H125</f>
        <v>0</v>
      </c>
      <c r="S125" s="202">
        <v>0</v>
      </c>
      <c r="T125" s="203">
        <f>S125*H125</f>
        <v>0</v>
      </c>
      <c r="AR125" s="24" t="s">
        <v>166</v>
      </c>
      <c r="AT125" s="24" t="s">
        <v>161</v>
      </c>
      <c r="AU125" s="24" t="s">
        <v>87</v>
      </c>
      <c r="AY125" s="24" t="s">
        <v>159</v>
      </c>
      <c r="BE125" s="204">
        <f>IF(N125="základní",J125,0)</f>
        <v>0</v>
      </c>
      <c r="BF125" s="204">
        <f>IF(N125="snížená",J125,0)</f>
        <v>0</v>
      </c>
      <c r="BG125" s="204">
        <f>IF(N125="zákl. přenesená",J125,0)</f>
        <v>0</v>
      </c>
      <c r="BH125" s="204">
        <f>IF(N125="sníž. přenesená",J125,0)</f>
        <v>0</v>
      </c>
      <c r="BI125" s="204">
        <f>IF(N125="nulová",J125,0)</f>
        <v>0</v>
      </c>
      <c r="BJ125" s="24" t="s">
        <v>84</v>
      </c>
      <c r="BK125" s="204">
        <f>ROUND(I125*H125,2)</f>
        <v>0</v>
      </c>
      <c r="BL125" s="24" t="s">
        <v>166</v>
      </c>
      <c r="BM125" s="24" t="s">
        <v>901</v>
      </c>
    </row>
    <row r="126" spans="2:47" s="1" customFormat="1" ht="297">
      <c r="B126" s="41"/>
      <c r="C126" s="63"/>
      <c r="D126" s="205" t="s">
        <v>168</v>
      </c>
      <c r="E126" s="63"/>
      <c r="F126" s="206" t="s">
        <v>352</v>
      </c>
      <c r="G126" s="63"/>
      <c r="H126" s="63"/>
      <c r="I126" s="163"/>
      <c r="J126" s="63"/>
      <c r="K126" s="63"/>
      <c r="L126" s="61"/>
      <c r="M126" s="207"/>
      <c r="N126" s="42"/>
      <c r="O126" s="42"/>
      <c r="P126" s="42"/>
      <c r="Q126" s="42"/>
      <c r="R126" s="42"/>
      <c r="S126" s="42"/>
      <c r="T126" s="78"/>
      <c r="AT126" s="24" t="s">
        <v>168</v>
      </c>
      <c r="AU126" s="24" t="s">
        <v>87</v>
      </c>
    </row>
    <row r="127" spans="2:51" s="12" customFormat="1" ht="13.5">
      <c r="B127" s="219"/>
      <c r="C127" s="220"/>
      <c r="D127" s="232" t="s">
        <v>170</v>
      </c>
      <c r="E127" s="242" t="s">
        <v>21</v>
      </c>
      <c r="F127" s="243" t="s">
        <v>902</v>
      </c>
      <c r="G127" s="220"/>
      <c r="H127" s="244">
        <v>65.38</v>
      </c>
      <c r="I127" s="224"/>
      <c r="J127" s="220"/>
      <c r="K127" s="220"/>
      <c r="L127" s="225"/>
      <c r="M127" s="226"/>
      <c r="N127" s="227"/>
      <c r="O127" s="227"/>
      <c r="P127" s="227"/>
      <c r="Q127" s="227"/>
      <c r="R127" s="227"/>
      <c r="S127" s="227"/>
      <c r="T127" s="228"/>
      <c r="AT127" s="229" t="s">
        <v>170</v>
      </c>
      <c r="AU127" s="229" t="s">
        <v>87</v>
      </c>
      <c r="AV127" s="12" t="s">
        <v>87</v>
      </c>
      <c r="AW127" s="12" t="s">
        <v>39</v>
      </c>
      <c r="AX127" s="12" t="s">
        <v>84</v>
      </c>
      <c r="AY127" s="229" t="s">
        <v>159</v>
      </c>
    </row>
    <row r="128" spans="2:65" s="1" customFormat="1" ht="22.5" customHeight="1">
      <c r="B128" s="41"/>
      <c r="C128" s="193" t="s">
        <v>236</v>
      </c>
      <c r="D128" s="193" t="s">
        <v>161</v>
      </c>
      <c r="E128" s="194" t="s">
        <v>355</v>
      </c>
      <c r="F128" s="195" t="s">
        <v>356</v>
      </c>
      <c r="G128" s="196" t="s">
        <v>345</v>
      </c>
      <c r="H128" s="197">
        <v>124.222</v>
      </c>
      <c r="I128" s="198"/>
      <c r="J128" s="199">
        <f>ROUND(I128*H128,2)</f>
        <v>0</v>
      </c>
      <c r="K128" s="195" t="s">
        <v>165</v>
      </c>
      <c r="L128" s="61"/>
      <c r="M128" s="200" t="s">
        <v>21</v>
      </c>
      <c r="N128" s="201" t="s">
        <v>47</v>
      </c>
      <c r="O128" s="42"/>
      <c r="P128" s="202">
        <f>O128*H128</f>
        <v>0</v>
      </c>
      <c r="Q128" s="202">
        <v>0</v>
      </c>
      <c r="R128" s="202">
        <f>Q128*H128</f>
        <v>0</v>
      </c>
      <c r="S128" s="202">
        <v>0</v>
      </c>
      <c r="T128" s="203">
        <f>S128*H128</f>
        <v>0</v>
      </c>
      <c r="AR128" s="24" t="s">
        <v>166</v>
      </c>
      <c r="AT128" s="24" t="s">
        <v>161</v>
      </c>
      <c r="AU128" s="24" t="s">
        <v>87</v>
      </c>
      <c r="AY128" s="24" t="s">
        <v>159</v>
      </c>
      <c r="BE128" s="204">
        <f>IF(N128="základní",J128,0)</f>
        <v>0</v>
      </c>
      <c r="BF128" s="204">
        <f>IF(N128="snížená",J128,0)</f>
        <v>0</v>
      </c>
      <c r="BG128" s="204">
        <f>IF(N128="zákl. přenesená",J128,0)</f>
        <v>0</v>
      </c>
      <c r="BH128" s="204">
        <f>IF(N128="sníž. přenesená",J128,0)</f>
        <v>0</v>
      </c>
      <c r="BI128" s="204">
        <f>IF(N128="nulová",J128,0)</f>
        <v>0</v>
      </c>
      <c r="BJ128" s="24" t="s">
        <v>84</v>
      </c>
      <c r="BK128" s="204">
        <f>ROUND(I128*H128,2)</f>
        <v>0</v>
      </c>
      <c r="BL128" s="24" t="s">
        <v>166</v>
      </c>
      <c r="BM128" s="24" t="s">
        <v>903</v>
      </c>
    </row>
    <row r="129" spans="2:47" s="1" customFormat="1" ht="297">
      <c r="B129" s="41"/>
      <c r="C129" s="63"/>
      <c r="D129" s="205" t="s">
        <v>168</v>
      </c>
      <c r="E129" s="63"/>
      <c r="F129" s="206" t="s">
        <v>352</v>
      </c>
      <c r="G129" s="63"/>
      <c r="H129" s="63"/>
      <c r="I129" s="163"/>
      <c r="J129" s="63"/>
      <c r="K129" s="63"/>
      <c r="L129" s="61"/>
      <c r="M129" s="207"/>
      <c r="N129" s="42"/>
      <c r="O129" s="42"/>
      <c r="P129" s="42"/>
      <c r="Q129" s="42"/>
      <c r="R129" s="42"/>
      <c r="S129" s="42"/>
      <c r="T129" s="78"/>
      <c r="AT129" s="24" t="s">
        <v>168</v>
      </c>
      <c r="AU129" s="24" t="s">
        <v>87</v>
      </c>
    </row>
    <row r="130" spans="2:51" s="12" customFormat="1" ht="13.5">
      <c r="B130" s="219"/>
      <c r="C130" s="220"/>
      <c r="D130" s="232" t="s">
        <v>170</v>
      </c>
      <c r="E130" s="242" t="s">
        <v>21</v>
      </c>
      <c r="F130" s="243" t="s">
        <v>904</v>
      </c>
      <c r="G130" s="220"/>
      <c r="H130" s="244">
        <v>124.222</v>
      </c>
      <c r="I130" s="224"/>
      <c r="J130" s="220"/>
      <c r="K130" s="220"/>
      <c r="L130" s="225"/>
      <c r="M130" s="226"/>
      <c r="N130" s="227"/>
      <c r="O130" s="227"/>
      <c r="P130" s="227"/>
      <c r="Q130" s="227"/>
      <c r="R130" s="227"/>
      <c r="S130" s="227"/>
      <c r="T130" s="228"/>
      <c r="AT130" s="229" t="s">
        <v>170</v>
      </c>
      <c r="AU130" s="229" t="s">
        <v>87</v>
      </c>
      <c r="AV130" s="12" t="s">
        <v>87</v>
      </c>
      <c r="AW130" s="12" t="s">
        <v>39</v>
      </c>
      <c r="AX130" s="12" t="s">
        <v>84</v>
      </c>
      <c r="AY130" s="229" t="s">
        <v>159</v>
      </c>
    </row>
    <row r="131" spans="2:65" s="1" customFormat="1" ht="31.5" customHeight="1">
      <c r="B131" s="41"/>
      <c r="C131" s="193" t="s">
        <v>242</v>
      </c>
      <c r="D131" s="193" t="s">
        <v>161</v>
      </c>
      <c r="E131" s="194" t="s">
        <v>364</v>
      </c>
      <c r="F131" s="195" t="s">
        <v>365</v>
      </c>
      <c r="G131" s="196" t="s">
        <v>256</v>
      </c>
      <c r="H131" s="197">
        <v>54.694</v>
      </c>
      <c r="I131" s="198"/>
      <c r="J131" s="199">
        <f>ROUND(I131*H131,2)</f>
        <v>0</v>
      </c>
      <c r="K131" s="195" t="s">
        <v>165</v>
      </c>
      <c r="L131" s="61"/>
      <c r="M131" s="200" t="s">
        <v>21</v>
      </c>
      <c r="N131" s="201" t="s">
        <v>47</v>
      </c>
      <c r="O131" s="42"/>
      <c r="P131" s="202">
        <f>O131*H131</f>
        <v>0</v>
      </c>
      <c r="Q131" s="202">
        <v>0</v>
      </c>
      <c r="R131" s="202">
        <f>Q131*H131</f>
        <v>0</v>
      </c>
      <c r="S131" s="202">
        <v>0</v>
      </c>
      <c r="T131" s="203">
        <f>S131*H131</f>
        <v>0</v>
      </c>
      <c r="AR131" s="24" t="s">
        <v>166</v>
      </c>
      <c r="AT131" s="24" t="s">
        <v>161</v>
      </c>
      <c r="AU131" s="24" t="s">
        <v>87</v>
      </c>
      <c r="AY131" s="24" t="s">
        <v>159</v>
      </c>
      <c r="BE131" s="204">
        <f>IF(N131="základní",J131,0)</f>
        <v>0</v>
      </c>
      <c r="BF131" s="204">
        <f>IF(N131="snížená",J131,0)</f>
        <v>0</v>
      </c>
      <c r="BG131" s="204">
        <f>IF(N131="zákl. přenesená",J131,0)</f>
        <v>0</v>
      </c>
      <c r="BH131" s="204">
        <f>IF(N131="sníž. přenesená",J131,0)</f>
        <v>0</v>
      </c>
      <c r="BI131" s="204">
        <f>IF(N131="nulová",J131,0)</f>
        <v>0</v>
      </c>
      <c r="BJ131" s="24" t="s">
        <v>84</v>
      </c>
      <c r="BK131" s="204">
        <f>ROUND(I131*H131,2)</f>
        <v>0</v>
      </c>
      <c r="BL131" s="24" t="s">
        <v>166</v>
      </c>
      <c r="BM131" s="24" t="s">
        <v>905</v>
      </c>
    </row>
    <row r="132" spans="2:47" s="1" customFormat="1" ht="409.5">
      <c r="B132" s="41"/>
      <c r="C132" s="63"/>
      <c r="D132" s="205" t="s">
        <v>168</v>
      </c>
      <c r="E132" s="63"/>
      <c r="F132" s="206" t="s">
        <v>367</v>
      </c>
      <c r="G132" s="63"/>
      <c r="H132" s="63"/>
      <c r="I132" s="163"/>
      <c r="J132" s="63"/>
      <c r="K132" s="63"/>
      <c r="L132" s="61"/>
      <c r="M132" s="207"/>
      <c r="N132" s="42"/>
      <c r="O132" s="42"/>
      <c r="P132" s="42"/>
      <c r="Q132" s="42"/>
      <c r="R132" s="42"/>
      <c r="S132" s="42"/>
      <c r="T132" s="78"/>
      <c r="AT132" s="24" t="s">
        <v>168</v>
      </c>
      <c r="AU132" s="24" t="s">
        <v>87</v>
      </c>
    </row>
    <row r="133" spans="2:51" s="12" customFormat="1" ht="13.5">
      <c r="B133" s="219"/>
      <c r="C133" s="220"/>
      <c r="D133" s="205" t="s">
        <v>170</v>
      </c>
      <c r="E133" s="221" t="s">
        <v>21</v>
      </c>
      <c r="F133" s="222" t="s">
        <v>883</v>
      </c>
      <c r="G133" s="220"/>
      <c r="H133" s="223">
        <v>73.26</v>
      </c>
      <c r="I133" s="224"/>
      <c r="J133" s="220"/>
      <c r="K133" s="220"/>
      <c r="L133" s="225"/>
      <c r="M133" s="226"/>
      <c r="N133" s="227"/>
      <c r="O133" s="227"/>
      <c r="P133" s="227"/>
      <c r="Q133" s="227"/>
      <c r="R133" s="227"/>
      <c r="S133" s="227"/>
      <c r="T133" s="228"/>
      <c r="AT133" s="229" t="s">
        <v>170</v>
      </c>
      <c r="AU133" s="229" t="s">
        <v>87</v>
      </c>
      <c r="AV133" s="12" t="s">
        <v>87</v>
      </c>
      <c r="AW133" s="12" t="s">
        <v>39</v>
      </c>
      <c r="AX133" s="12" t="s">
        <v>76</v>
      </c>
      <c r="AY133" s="229" t="s">
        <v>159</v>
      </c>
    </row>
    <row r="134" spans="2:51" s="12" customFormat="1" ht="13.5">
      <c r="B134" s="219"/>
      <c r="C134" s="220"/>
      <c r="D134" s="205" t="s">
        <v>170</v>
      </c>
      <c r="E134" s="221" t="s">
        <v>21</v>
      </c>
      <c r="F134" s="222" t="s">
        <v>884</v>
      </c>
      <c r="G134" s="220"/>
      <c r="H134" s="223">
        <v>14.396</v>
      </c>
      <c r="I134" s="224"/>
      <c r="J134" s="220"/>
      <c r="K134" s="220"/>
      <c r="L134" s="225"/>
      <c r="M134" s="226"/>
      <c r="N134" s="227"/>
      <c r="O134" s="227"/>
      <c r="P134" s="227"/>
      <c r="Q134" s="227"/>
      <c r="R134" s="227"/>
      <c r="S134" s="227"/>
      <c r="T134" s="228"/>
      <c r="AT134" s="229" t="s">
        <v>170</v>
      </c>
      <c r="AU134" s="229" t="s">
        <v>87</v>
      </c>
      <c r="AV134" s="12" t="s">
        <v>87</v>
      </c>
      <c r="AW134" s="12" t="s">
        <v>39</v>
      </c>
      <c r="AX134" s="12" t="s">
        <v>76</v>
      </c>
      <c r="AY134" s="229" t="s">
        <v>159</v>
      </c>
    </row>
    <row r="135" spans="2:51" s="12" customFormat="1" ht="13.5">
      <c r="B135" s="219"/>
      <c r="C135" s="220"/>
      <c r="D135" s="205" t="s">
        <v>170</v>
      </c>
      <c r="E135" s="221" t="s">
        <v>21</v>
      </c>
      <c r="F135" s="222" t="s">
        <v>906</v>
      </c>
      <c r="G135" s="220"/>
      <c r="H135" s="223">
        <v>-27.076</v>
      </c>
      <c r="I135" s="224"/>
      <c r="J135" s="220"/>
      <c r="K135" s="220"/>
      <c r="L135" s="225"/>
      <c r="M135" s="226"/>
      <c r="N135" s="227"/>
      <c r="O135" s="227"/>
      <c r="P135" s="227"/>
      <c r="Q135" s="227"/>
      <c r="R135" s="227"/>
      <c r="S135" s="227"/>
      <c r="T135" s="228"/>
      <c r="AT135" s="229" t="s">
        <v>170</v>
      </c>
      <c r="AU135" s="229" t="s">
        <v>87</v>
      </c>
      <c r="AV135" s="12" t="s">
        <v>87</v>
      </c>
      <c r="AW135" s="12" t="s">
        <v>39</v>
      </c>
      <c r="AX135" s="12" t="s">
        <v>76</v>
      </c>
      <c r="AY135" s="229" t="s">
        <v>159</v>
      </c>
    </row>
    <row r="136" spans="2:51" s="12" customFormat="1" ht="13.5">
      <c r="B136" s="219"/>
      <c r="C136" s="220"/>
      <c r="D136" s="205" t="s">
        <v>170</v>
      </c>
      <c r="E136" s="221" t="s">
        <v>21</v>
      </c>
      <c r="F136" s="222" t="s">
        <v>907</v>
      </c>
      <c r="G136" s="220"/>
      <c r="H136" s="223">
        <v>-5.886</v>
      </c>
      <c r="I136" s="224"/>
      <c r="J136" s="220"/>
      <c r="K136" s="220"/>
      <c r="L136" s="225"/>
      <c r="M136" s="226"/>
      <c r="N136" s="227"/>
      <c r="O136" s="227"/>
      <c r="P136" s="227"/>
      <c r="Q136" s="227"/>
      <c r="R136" s="227"/>
      <c r="S136" s="227"/>
      <c r="T136" s="228"/>
      <c r="AT136" s="229" t="s">
        <v>170</v>
      </c>
      <c r="AU136" s="229" t="s">
        <v>87</v>
      </c>
      <c r="AV136" s="12" t="s">
        <v>87</v>
      </c>
      <c r="AW136" s="12" t="s">
        <v>39</v>
      </c>
      <c r="AX136" s="12" t="s">
        <v>76</v>
      </c>
      <c r="AY136" s="229" t="s">
        <v>159</v>
      </c>
    </row>
    <row r="137" spans="2:51" s="13" customFormat="1" ht="13.5">
      <c r="B137" s="230"/>
      <c r="C137" s="231"/>
      <c r="D137" s="205" t="s">
        <v>170</v>
      </c>
      <c r="E137" s="269" t="s">
        <v>21</v>
      </c>
      <c r="F137" s="270" t="s">
        <v>175</v>
      </c>
      <c r="G137" s="231"/>
      <c r="H137" s="271">
        <v>54.694</v>
      </c>
      <c r="I137" s="236"/>
      <c r="J137" s="231"/>
      <c r="K137" s="231"/>
      <c r="L137" s="237"/>
      <c r="M137" s="238"/>
      <c r="N137" s="239"/>
      <c r="O137" s="239"/>
      <c r="P137" s="239"/>
      <c r="Q137" s="239"/>
      <c r="R137" s="239"/>
      <c r="S137" s="239"/>
      <c r="T137" s="240"/>
      <c r="AT137" s="241" t="s">
        <v>170</v>
      </c>
      <c r="AU137" s="241" t="s">
        <v>87</v>
      </c>
      <c r="AV137" s="13" t="s">
        <v>166</v>
      </c>
      <c r="AW137" s="13" t="s">
        <v>39</v>
      </c>
      <c r="AX137" s="13" t="s">
        <v>84</v>
      </c>
      <c r="AY137" s="241" t="s">
        <v>159</v>
      </c>
    </row>
    <row r="138" spans="2:51" s="11" customFormat="1" ht="13.5">
      <c r="B138" s="208"/>
      <c r="C138" s="209"/>
      <c r="D138" s="232" t="s">
        <v>170</v>
      </c>
      <c r="E138" s="266" t="s">
        <v>21</v>
      </c>
      <c r="F138" s="267" t="s">
        <v>859</v>
      </c>
      <c r="G138" s="209"/>
      <c r="H138" s="268" t="s">
        <v>21</v>
      </c>
      <c r="I138" s="213"/>
      <c r="J138" s="209"/>
      <c r="K138" s="209"/>
      <c r="L138" s="214"/>
      <c r="M138" s="215"/>
      <c r="N138" s="216"/>
      <c r="O138" s="216"/>
      <c r="P138" s="216"/>
      <c r="Q138" s="216"/>
      <c r="R138" s="216"/>
      <c r="S138" s="216"/>
      <c r="T138" s="217"/>
      <c r="AT138" s="218" t="s">
        <v>170</v>
      </c>
      <c r="AU138" s="218" t="s">
        <v>87</v>
      </c>
      <c r="AV138" s="11" t="s">
        <v>84</v>
      </c>
      <c r="AW138" s="11" t="s">
        <v>39</v>
      </c>
      <c r="AX138" s="11" t="s">
        <v>76</v>
      </c>
      <c r="AY138" s="218" t="s">
        <v>159</v>
      </c>
    </row>
    <row r="139" spans="2:65" s="1" customFormat="1" ht="22.5" customHeight="1">
      <c r="B139" s="41"/>
      <c r="C139" s="256" t="s">
        <v>253</v>
      </c>
      <c r="D139" s="256" t="s">
        <v>342</v>
      </c>
      <c r="E139" s="257" t="s">
        <v>908</v>
      </c>
      <c r="F139" s="258" t="s">
        <v>909</v>
      </c>
      <c r="G139" s="259" t="s">
        <v>345</v>
      </c>
      <c r="H139" s="260">
        <v>98.449</v>
      </c>
      <c r="I139" s="261"/>
      <c r="J139" s="262">
        <f>ROUND(I139*H139,2)</f>
        <v>0</v>
      </c>
      <c r="K139" s="258" t="s">
        <v>165</v>
      </c>
      <c r="L139" s="263"/>
      <c r="M139" s="264" t="s">
        <v>21</v>
      </c>
      <c r="N139" s="265" t="s">
        <v>47</v>
      </c>
      <c r="O139" s="42"/>
      <c r="P139" s="202">
        <f>O139*H139</f>
        <v>0</v>
      </c>
      <c r="Q139" s="202">
        <v>1</v>
      </c>
      <c r="R139" s="202">
        <f>Q139*H139</f>
        <v>98.449</v>
      </c>
      <c r="S139" s="202">
        <v>0</v>
      </c>
      <c r="T139" s="203">
        <f>S139*H139</f>
        <v>0</v>
      </c>
      <c r="AR139" s="24" t="s">
        <v>214</v>
      </c>
      <c r="AT139" s="24" t="s">
        <v>342</v>
      </c>
      <c r="AU139" s="24" t="s">
        <v>87</v>
      </c>
      <c r="AY139" s="24" t="s">
        <v>159</v>
      </c>
      <c r="BE139" s="204">
        <f>IF(N139="základní",J139,0)</f>
        <v>0</v>
      </c>
      <c r="BF139" s="204">
        <f>IF(N139="snížená",J139,0)</f>
        <v>0</v>
      </c>
      <c r="BG139" s="204">
        <f>IF(N139="zákl. přenesená",J139,0)</f>
        <v>0</v>
      </c>
      <c r="BH139" s="204">
        <f>IF(N139="sníž. přenesená",J139,0)</f>
        <v>0</v>
      </c>
      <c r="BI139" s="204">
        <f>IF(N139="nulová",J139,0)</f>
        <v>0</v>
      </c>
      <c r="BJ139" s="24" t="s">
        <v>84</v>
      </c>
      <c r="BK139" s="204">
        <f>ROUND(I139*H139,2)</f>
        <v>0</v>
      </c>
      <c r="BL139" s="24" t="s">
        <v>166</v>
      </c>
      <c r="BM139" s="24" t="s">
        <v>910</v>
      </c>
    </row>
    <row r="140" spans="2:51" s="12" customFormat="1" ht="13.5">
      <c r="B140" s="219"/>
      <c r="C140" s="220"/>
      <c r="D140" s="232" t="s">
        <v>170</v>
      </c>
      <c r="E140" s="242" t="s">
        <v>21</v>
      </c>
      <c r="F140" s="243" t="s">
        <v>911</v>
      </c>
      <c r="G140" s="220"/>
      <c r="H140" s="244">
        <v>98.449</v>
      </c>
      <c r="I140" s="224"/>
      <c r="J140" s="220"/>
      <c r="K140" s="220"/>
      <c r="L140" s="225"/>
      <c r="M140" s="226"/>
      <c r="N140" s="227"/>
      <c r="O140" s="227"/>
      <c r="P140" s="227"/>
      <c r="Q140" s="227"/>
      <c r="R140" s="227"/>
      <c r="S140" s="227"/>
      <c r="T140" s="228"/>
      <c r="AT140" s="229" t="s">
        <v>170</v>
      </c>
      <c r="AU140" s="229" t="s">
        <v>87</v>
      </c>
      <c r="AV140" s="12" t="s">
        <v>87</v>
      </c>
      <c r="AW140" s="12" t="s">
        <v>39</v>
      </c>
      <c r="AX140" s="12" t="s">
        <v>84</v>
      </c>
      <c r="AY140" s="229" t="s">
        <v>159</v>
      </c>
    </row>
    <row r="141" spans="2:65" s="1" customFormat="1" ht="44.25" customHeight="1">
      <c r="B141" s="41"/>
      <c r="C141" s="193" t="s">
        <v>10</v>
      </c>
      <c r="D141" s="193" t="s">
        <v>161</v>
      </c>
      <c r="E141" s="194" t="s">
        <v>912</v>
      </c>
      <c r="F141" s="195" t="s">
        <v>913</v>
      </c>
      <c r="G141" s="196" t="s">
        <v>256</v>
      </c>
      <c r="H141" s="197">
        <v>25.761</v>
      </c>
      <c r="I141" s="198"/>
      <c r="J141" s="199">
        <f>ROUND(I141*H141,2)</f>
        <v>0</v>
      </c>
      <c r="K141" s="195" t="s">
        <v>165</v>
      </c>
      <c r="L141" s="61"/>
      <c r="M141" s="200" t="s">
        <v>21</v>
      </c>
      <c r="N141" s="201" t="s">
        <v>47</v>
      </c>
      <c r="O141" s="42"/>
      <c r="P141" s="202">
        <f>O141*H141</f>
        <v>0</v>
      </c>
      <c r="Q141" s="202">
        <v>0</v>
      </c>
      <c r="R141" s="202">
        <f>Q141*H141</f>
        <v>0</v>
      </c>
      <c r="S141" s="202">
        <v>0</v>
      </c>
      <c r="T141" s="203">
        <f>S141*H141</f>
        <v>0</v>
      </c>
      <c r="AR141" s="24" t="s">
        <v>166</v>
      </c>
      <c r="AT141" s="24" t="s">
        <v>161</v>
      </c>
      <c r="AU141" s="24" t="s">
        <v>87</v>
      </c>
      <c r="AY141" s="24" t="s">
        <v>159</v>
      </c>
      <c r="BE141" s="204">
        <f>IF(N141="základní",J141,0)</f>
        <v>0</v>
      </c>
      <c r="BF141" s="204">
        <f>IF(N141="snížená",J141,0)</f>
        <v>0</v>
      </c>
      <c r="BG141" s="204">
        <f>IF(N141="zákl. přenesená",J141,0)</f>
        <v>0</v>
      </c>
      <c r="BH141" s="204">
        <f>IF(N141="sníž. přenesená",J141,0)</f>
        <v>0</v>
      </c>
      <c r="BI141" s="204">
        <f>IF(N141="nulová",J141,0)</f>
        <v>0</v>
      </c>
      <c r="BJ141" s="24" t="s">
        <v>84</v>
      </c>
      <c r="BK141" s="204">
        <f>ROUND(I141*H141,2)</f>
        <v>0</v>
      </c>
      <c r="BL141" s="24" t="s">
        <v>166</v>
      </c>
      <c r="BM141" s="24" t="s">
        <v>914</v>
      </c>
    </row>
    <row r="142" spans="2:47" s="1" customFormat="1" ht="108">
      <c r="B142" s="41"/>
      <c r="C142" s="63"/>
      <c r="D142" s="205" t="s">
        <v>168</v>
      </c>
      <c r="E142" s="63"/>
      <c r="F142" s="206" t="s">
        <v>915</v>
      </c>
      <c r="G142" s="63"/>
      <c r="H142" s="63"/>
      <c r="I142" s="163"/>
      <c r="J142" s="63"/>
      <c r="K142" s="63"/>
      <c r="L142" s="61"/>
      <c r="M142" s="207"/>
      <c r="N142" s="42"/>
      <c r="O142" s="42"/>
      <c r="P142" s="42"/>
      <c r="Q142" s="42"/>
      <c r="R142" s="42"/>
      <c r="S142" s="42"/>
      <c r="T142" s="78"/>
      <c r="AT142" s="24" t="s">
        <v>168</v>
      </c>
      <c r="AU142" s="24" t="s">
        <v>87</v>
      </c>
    </row>
    <row r="143" spans="2:51" s="12" customFormat="1" ht="13.5">
      <c r="B143" s="219"/>
      <c r="C143" s="220"/>
      <c r="D143" s="232" t="s">
        <v>170</v>
      </c>
      <c r="E143" s="242" t="s">
        <v>21</v>
      </c>
      <c r="F143" s="243" t="s">
        <v>916</v>
      </c>
      <c r="G143" s="220"/>
      <c r="H143" s="244">
        <v>25.761</v>
      </c>
      <c r="I143" s="224"/>
      <c r="J143" s="220"/>
      <c r="K143" s="220"/>
      <c r="L143" s="225"/>
      <c r="M143" s="226"/>
      <c r="N143" s="227"/>
      <c r="O143" s="227"/>
      <c r="P143" s="227"/>
      <c r="Q143" s="227"/>
      <c r="R143" s="227"/>
      <c r="S143" s="227"/>
      <c r="T143" s="228"/>
      <c r="AT143" s="229" t="s">
        <v>170</v>
      </c>
      <c r="AU143" s="229" t="s">
        <v>87</v>
      </c>
      <c r="AV143" s="12" t="s">
        <v>87</v>
      </c>
      <c r="AW143" s="12" t="s">
        <v>39</v>
      </c>
      <c r="AX143" s="12" t="s">
        <v>84</v>
      </c>
      <c r="AY143" s="229" t="s">
        <v>159</v>
      </c>
    </row>
    <row r="144" spans="2:65" s="1" customFormat="1" ht="22.5" customHeight="1">
      <c r="B144" s="41"/>
      <c r="C144" s="256" t="s">
        <v>285</v>
      </c>
      <c r="D144" s="256" t="s">
        <v>342</v>
      </c>
      <c r="E144" s="257" t="s">
        <v>917</v>
      </c>
      <c r="F144" s="258" t="s">
        <v>918</v>
      </c>
      <c r="G144" s="259" t="s">
        <v>345</v>
      </c>
      <c r="H144" s="260">
        <v>46.37</v>
      </c>
      <c r="I144" s="261"/>
      <c r="J144" s="262">
        <f>ROUND(I144*H144,2)</f>
        <v>0</v>
      </c>
      <c r="K144" s="258" t="s">
        <v>165</v>
      </c>
      <c r="L144" s="263"/>
      <c r="M144" s="264" t="s">
        <v>21</v>
      </c>
      <c r="N144" s="265" t="s">
        <v>47</v>
      </c>
      <c r="O144" s="42"/>
      <c r="P144" s="202">
        <f>O144*H144</f>
        <v>0</v>
      </c>
      <c r="Q144" s="202">
        <v>1</v>
      </c>
      <c r="R144" s="202">
        <f>Q144*H144</f>
        <v>46.37</v>
      </c>
      <c r="S144" s="202">
        <v>0</v>
      </c>
      <c r="T144" s="203">
        <f>S144*H144</f>
        <v>0</v>
      </c>
      <c r="AR144" s="24" t="s">
        <v>214</v>
      </c>
      <c r="AT144" s="24" t="s">
        <v>342</v>
      </c>
      <c r="AU144" s="24" t="s">
        <v>87</v>
      </c>
      <c r="AY144" s="24" t="s">
        <v>159</v>
      </c>
      <c r="BE144" s="204">
        <f>IF(N144="základní",J144,0)</f>
        <v>0</v>
      </c>
      <c r="BF144" s="204">
        <f>IF(N144="snížená",J144,0)</f>
        <v>0</v>
      </c>
      <c r="BG144" s="204">
        <f>IF(N144="zákl. přenesená",J144,0)</f>
        <v>0</v>
      </c>
      <c r="BH144" s="204">
        <f>IF(N144="sníž. přenesená",J144,0)</f>
        <v>0</v>
      </c>
      <c r="BI144" s="204">
        <f>IF(N144="nulová",J144,0)</f>
        <v>0</v>
      </c>
      <c r="BJ144" s="24" t="s">
        <v>84</v>
      </c>
      <c r="BK144" s="204">
        <f>ROUND(I144*H144,2)</f>
        <v>0</v>
      </c>
      <c r="BL144" s="24" t="s">
        <v>166</v>
      </c>
      <c r="BM144" s="24" t="s">
        <v>919</v>
      </c>
    </row>
    <row r="145" spans="2:51" s="12" customFormat="1" ht="13.5">
      <c r="B145" s="219"/>
      <c r="C145" s="220"/>
      <c r="D145" s="205" t="s">
        <v>170</v>
      </c>
      <c r="E145" s="221" t="s">
        <v>21</v>
      </c>
      <c r="F145" s="222" t="s">
        <v>920</v>
      </c>
      <c r="G145" s="220"/>
      <c r="H145" s="223">
        <v>46.37</v>
      </c>
      <c r="I145" s="224"/>
      <c r="J145" s="220"/>
      <c r="K145" s="220"/>
      <c r="L145" s="225"/>
      <c r="M145" s="226"/>
      <c r="N145" s="227"/>
      <c r="O145" s="227"/>
      <c r="P145" s="227"/>
      <c r="Q145" s="227"/>
      <c r="R145" s="227"/>
      <c r="S145" s="227"/>
      <c r="T145" s="228"/>
      <c r="AT145" s="229" t="s">
        <v>170</v>
      </c>
      <c r="AU145" s="229" t="s">
        <v>87</v>
      </c>
      <c r="AV145" s="12" t="s">
        <v>87</v>
      </c>
      <c r="AW145" s="12" t="s">
        <v>39</v>
      </c>
      <c r="AX145" s="12" t="s">
        <v>84</v>
      </c>
      <c r="AY145" s="229" t="s">
        <v>159</v>
      </c>
    </row>
    <row r="146" spans="2:63" s="10" customFormat="1" ht="29.85" customHeight="1">
      <c r="B146" s="176"/>
      <c r="C146" s="177"/>
      <c r="D146" s="190" t="s">
        <v>75</v>
      </c>
      <c r="E146" s="191" t="s">
        <v>230</v>
      </c>
      <c r="F146" s="191" t="s">
        <v>921</v>
      </c>
      <c r="G146" s="177"/>
      <c r="H146" s="177"/>
      <c r="I146" s="180"/>
      <c r="J146" s="192">
        <f>BK146</f>
        <v>0</v>
      </c>
      <c r="K146" s="177"/>
      <c r="L146" s="182"/>
      <c r="M146" s="183"/>
      <c r="N146" s="184"/>
      <c r="O146" s="184"/>
      <c r="P146" s="185">
        <f>SUM(P147:P152)</f>
        <v>0</v>
      </c>
      <c r="Q146" s="184"/>
      <c r="R146" s="185">
        <f>SUM(R147:R152)</f>
        <v>0</v>
      </c>
      <c r="S146" s="184"/>
      <c r="T146" s="186">
        <f>SUM(T147:T152)</f>
        <v>46.4994</v>
      </c>
      <c r="AR146" s="187" t="s">
        <v>84</v>
      </c>
      <c r="AT146" s="188" t="s">
        <v>75</v>
      </c>
      <c r="AU146" s="188" t="s">
        <v>84</v>
      </c>
      <c r="AY146" s="187" t="s">
        <v>159</v>
      </c>
      <c r="BK146" s="189">
        <f>SUM(BK147:BK152)</f>
        <v>0</v>
      </c>
    </row>
    <row r="147" spans="2:65" s="1" customFormat="1" ht="44.25" customHeight="1">
      <c r="B147" s="41"/>
      <c r="C147" s="193" t="s">
        <v>303</v>
      </c>
      <c r="D147" s="193" t="s">
        <v>161</v>
      </c>
      <c r="E147" s="194" t="s">
        <v>197</v>
      </c>
      <c r="F147" s="195" t="s">
        <v>198</v>
      </c>
      <c r="G147" s="196" t="s">
        <v>164</v>
      </c>
      <c r="H147" s="197">
        <v>58.86</v>
      </c>
      <c r="I147" s="198"/>
      <c r="J147" s="199">
        <f>ROUND(I147*H147,2)</f>
        <v>0</v>
      </c>
      <c r="K147" s="195" t="s">
        <v>165</v>
      </c>
      <c r="L147" s="61"/>
      <c r="M147" s="200" t="s">
        <v>21</v>
      </c>
      <c r="N147" s="201" t="s">
        <v>47</v>
      </c>
      <c r="O147" s="42"/>
      <c r="P147" s="202">
        <f>O147*H147</f>
        <v>0</v>
      </c>
      <c r="Q147" s="202">
        <v>0</v>
      </c>
      <c r="R147" s="202">
        <f>Q147*H147</f>
        <v>0</v>
      </c>
      <c r="S147" s="202">
        <v>0.17</v>
      </c>
      <c r="T147" s="203">
        <f>S147*H147</f>
        <v>10.0062</v>
      </c>
      <c r="AR147" s="24" t="s">
        <v>166</v>
      </c>
      <c r="AT147" s="24" t="s">
        <v>161</v>
      </c>
      <c r="AU147" s="24" t="s">
        <v>87</v>
      </c>
      <c r="AY147" s="24" t="s">
        <v>159</v>
      </c>
      <c r="BE147" s="204">
        <f>IF(N147="základní",J147,0)</f>
        <v>0</v>
      </c>
      <c r="BF147" s="204">
        <f>IF(N147="snížená",J147,0)</f>
        <v>0</v>
      </c>
      <c r="BG147" s="204">
        <f>IF(N147="zákl. přenesená",J147,0)</f>
        <v>0</v>
      </c>
      <c r="BH147" s="204">
        <f>IF(N147="sníž. přenesená",J147,0)</f>
        <v>0</v>
      </c>
      <c r="BI147" s="204">
        <f>IF(N147="nulová",J147,0)</f>
        <v>0</v>
      </c>
      <c r="BJ147" s="24" t="s">
        <v>84</v>
      </c>
      <c r="BK147" s="204">
        <f>ROUND(I147*H147,2)</f>
        <v>0</v>
      </c>
      <c r="BL147" s="24" t="s">
        <v>166</v>
      </c>
      <c r="BM147" s="24" t="s">
        <v>922</v>
      </c>
    </row>
    <row r="148" spans="2:47" s="1" customFormat="1" ht="256.5">
      <c r="B148" s="41"/>
      <c r="C148" s="63"/>
      <c r="D148" s="205" t="s">
        <v>168</v>
      </c>
      <c r="E148" s="63"/>
      <c r="F148" s="206" t="s">
        <v>194</v>
      </c>
      <c r="G148" s="63"/>
      <c r="H148" s="63"/>
      <c r="I148" s="163"/>
      <c r="J148" s="63"/>
      <c r="K148" s="63"/>
      <c r="L148" s="61"/>
      <c r="M148" s="207"/>
      <c r="N148" s="42"/>
      <c r="O148" s="42"/>
      <c r="P148" s="42"/>
      <c r="Q148" s="42"/>
      <c r="R148" s="42"/>
      <c r="S148" s="42"/>
      <c r="T148" s="78"/>
      <c r="AT148" s="24" t="s">
        <v>168</v>
      </c>
      <c r="AU148" s="24" t="s">
        <v>87</v>
      </c>
    </row>
    <row r="149" spans="2:51" s="12" customFormat="1" ht="13.5">
      <c r="B149" s="219"/>
      <c r="C149" s="220"/>
      <c r="D149" s="232" t="s">
        <v>170</v>
      </c>
      <c r="E149" s="242" t="s">
        <v>21</v>
      </c>
      <c r="F149" s="243" t="s">
        <v>923</v>
      </c>
      <c r="G149" s="220"/>
      <c r="H149" s="244">
        <v>58.86</v>
      </c>
      <c r="I149" s="224"/>
      <c r="J149" s="220"/>
      <c r="K149" s="220"/>
      <c r="L149" s="225"/>
      <c r="M149" s="226"/>
      <c r="N149" s="227"/>
      <c r="O149" s="227"/>
      <c r="P149" s="227"/>
      <c r="Q149" s="227"/>
      <c r="R149" s="227"/>
      <c r="S149" s="227"/>
      <c r="T149" s="228"/>
      <c r="AT149" s="229" t="s">
        <v>170</v>
      </c>
      <c r="AU149" s="229" t="s">
        <v>87</v>
      </c>
      <c r="AV149" s="12" t="s">
        <v>87</v>
      </c>
      <c r="AW149" s="12" t="s">
        <v>39</v>
      </c>
      <c r="AX149" s="12" t="s">
        <v>84</v>
      </c>
      <c r="AY149" s="229" t="s">
        <v>159</v>
      </c>
    </row>
    <row r="150" spans="2:65" s="1" customFormat="1" ht="44.25" customHeight="1">
      <c r="B150" s="41"/>
      <c r="C150" s="193" t="s">
        <v>310</v>
      </c>
      <c r="D150" s="193" t="s">
        <v>161</v>
      </c>
      <c r="E150" s="194" t="s">
        <v>924</v>
      </c>
      <c r="F150" s="195" t="s">
        <v>925</v>
      </c>
      <c r="G150" s="196" t="s">
        <v>164</v>
      </c>
      <c r="H150" s="197">
        <v>58.86</v>
      </c>
      <c r="I150" s="198"/>
      <c r="J150" s="199">
        <f>ROUND(I150*H150,2)</f>
        <v>0</v>
      </c>
      <c r="K150" s="195" t="s">
        <v>165</v>
      </c>
      <c r="L150" s="61"/>
      <c r="M150" s="200" t="s">
        <v>21</v>
      </c>
      <c r="N150" s="201" t="s">
        <v>47</v>
      </c>
      <c r="O150" s="42"/>
      <c r="P150" s="202">
        <f>O150*H150</f>
        <v>0</v>
      </c>
      <c r="Q150" s="202">
        <v>0</v>
      </c>
      <c r="R150" s="202">
        <f>Q150*H150</f>
        <v>0</v>
      </c>
      <c r="S150" s="202">
        <v>0.62</v>
      </c>
      <c r="T150" s="203">
        <f>S150*H150</f>
        <v>36.4932</v>
      </c>
      <c r="AR150" s="24" t="s">
        <v>166</v>
      </c>
      <c r="AT150" s="24" t="s">
        <v>161</v>
      </c>
      <c r="AU150" s="24" t="s">
        <v>87</v>
      </c>
      <c r="AY150" s="24" t="s">
        <v>159</v>
      </c>
      <c r="BE150" s="204">
        <f>IF(N150="základní",J150,0)</f>
        <v>0</v>
      </c>
      <c r="BF150" s="204">
        <f>IF(N150="snížená",J150,0)</f>
        <v>0</v>
      </c>
      <c r="BG150" s="204">
        <f>IF(N150="zákl. přenesená",J150,0)</f>
        <v>0</v>
      </c>
      <c r="BH150" s="204">
        <f>IF(N150="sníž. přenesená",J150,0)</f>
        <v>0</v>
      </c>
      <c r="BI150" s="204">
        <f>IF(N150="nulová",J150,0)</f>
        <v>0</v>
      </c>
      <c r="BJ150" s="24" t="s">
        <v>84</v>
      </c>
      <c r="BK150" s="204">
        <f>ROUND(I150*H150,2)</f>
        <v>0</v>
      </c>
      <c r="BL150" s="24" t="s">
        <v>166</v>
      </c>
      <c r="BM150" s="24" t="s">
        <v>926</v>
      </c>
    </row>
    <row r="151" spans="2:47" s="1" customFormat="1" ht="256.5">
      <c r="B151" s="41"/>
      <c r="C151" s="63"/>
      <c r="D151" s="205" t="s">
        <v>168</v>
      </c>
      <c r="E151" s="63"/>
      <c r="F151" s="206" t="s">
        <v>194</v>
      </c>
      <c r="G151" s="63"/>
      <c r="H151" s="63"/>
      <c r="I151" s="163"/>
      <c r="J151" s="63"/>
      <c r="K151" s="63"/>
      <c r="L151" s="61"/>
      <c r="M151" s="207"/>
      <c r="N151" s="42"/>
      <c r="O151" s="42"/>
      <c r="P151" s="42"/>
      <c r="Q151" s="42"/>
      <c r="R151" s="42"/>
      <c r="S151" s="42"/>
      <c r="T151" s="78"/>
      <c r="AT151" s="24" t="s">
        <v>168</v>
      </c>
      <c r="AU151" s="24" t="s">
        <v>87</v>
      </c>
    </row>
    <row r="152" spans="2:51" s="12" customFormat="1" ht="13.5">
      <c r="B152" s="219"/>
      <c r="C152" s="220"/>
      <c r="D152" s="205" t="s">
        <v>170</v>
      </c>
      <c r="E152" s="221" t="s">
        <v>21</v>
      </c>
      <c r="F152" s="222" t="s">
        <v>927</v>
      </c>
      <c r="G152" s="220"/>
      <c r="H152" s="223">
        <v>58.86</v>
      </c>
      <c r="I152" s="224"/>
      <c r="J152" s="220"/>
      <c r="K152" s="220"/>
      <c r="L152" s="225"/>
      <c r="M152" s="226"/>
      <c r="N152" s="227"/>
      <c r="O152" s="227"/>
      <c r="P152" s="227"/>
      <c r="Q152" s="227"/>
      <c r="R152" s="227"/>
      <c r="S152" s="227"/>
      <c r="T152" s="228"/>
      <c r="AT152" s="229" t="s">
        <v>170</v>
      </c>
      <c r="AU152" s="229" t="s">
        <v>87</v>
      </c>
      <c r="AV152" s="12" t="s">
        <v>87</v>
      </c>
      <c r="AW152" s="12" t="s">
        <v>39</v>
      </c>
      <c r="AX152" s="12" t="s">
        <v>84</v>
      </c>
      <c r="AY152" s="229" t="s">
        <v>159</v>
      </c>
    </row>
    <row r="153" spans="2:63" s="10" customFormat="1" ht="29.85" customHeight="1">
      <c r="B153" s="176"/>
      <c r="C153" s="177"/>
      <c r="D153" s="190" t="s">
        <v>75</v>
      </c>
      <c r="E153" s="191" t="s">
        <v>166</v>
      </c>
      <c r="F153" s="191" t="s">
        <v>928</v>
      </c>
      <c r="G153" s="177"/>
      <c r="H153" s="177"/>
      <c r="I153" s="180"/>
      <c r="J153" s="192">
        <f>BK153</f>
        <v>0</v>
      </c>
      <c r="K153" s="177"/>
      <c r="L153" s="182"/>
      <c r="M153" s="183"/>
      <c r="N153" s="184"/>
      <c r="O153" s="184"/>
      <c r="P153" s="185">
        <f>SUM(P154:P156)</f>
        <v>0</v>
      </c>
      <c r="Q153" s="184"/>
      <c r="R153" s="185">
        <f>SUM(R154:R156)</f>
        <v>0</v>
      </c>
      <c r="S153" s="184"/>
      <c r="T153" s="186">
        <f>SUM(T154:T156)</f>
        <v>0</v>
      </c>
      <c r="AR153" s="187" t="s">
        <v>84</v>
      </c>
      <c r="AT153" s="188" t="s">
        <v>75</v>
      </c>
      <c r="AU153" s="188" t="s">
        <v>84</v>
      </c>
      <c r="AY153" s="187" t="s">
        <v>159</v>
      </c>
      <c r="BK153" s="189">
        <f>SUM(BK154:BK156)</f>
        <v>0</v>
      </c>
    </row>
    <row r="154" spans="2:65" s="1" customFormat="1" ht="31.5" customHeight="1">
      <c r="B154" s="41"/>
      <c r="C154" s="193" t="s">
        <v>317</v>
      </c>
      <c r="D154" s="193" t="s">
        <v>161</v>
      </c>
      <c r="E154" s="194" t="s">
        <v>929</v>
      </c>
      <c r="F154" s="195" t="s">
        <v>930</v>
      </c>
      <c r="G154" s="196" t="s">
        <v>256</v>
      </c>
      <c r="H154" s="197">
        <v>5.886</v>
      </c>
      <c r="I154" s="198"/>
      <c r="J154" s="199">
        <f>ROUND(I154*H154,2)</f>
        <v>0</v>
      </c>
      <c r="K154" s="195" t="s">
        <v>165</v>
      </c>
      <c r="L154" s="61"/>
      <c r="M154" s="200" t="s">
        <v>21</v>
      </c>
      <c r="N154" s="201" t="s">
        <v>47</v>
      </c>
      <c r="O154" s="42"/>
      <c r="P154" s="202">
        <f>O154*H154</f>
        <v>0</v>
      </c>
      <c r="Q154" s="202">
        <v>0</v>
      </c>
      <c r="R154" s="202">
        <f>Q154*H154</f>
        <v>0</v>
      </c>
      <c r="S154" s="202">
        <v>0</v>
      </c>
      <c r="T154" s="203">
        <f>S154*H154</f>
        <v>0</v>
      </c>
      <c r="AR154" s="24" t="s">
        <v>166</v>
      </c>
      <c r="AT154" s="24" t="s">
        <v>161</v>
      </c>
      <c r="AU154" s="24" t="s">
        <v>87</v>
      </c>
      <c r="AY154" s="24" t="s">
        <v>159</v>
      </c>
      <c r="BE154" s="204">
        <f>IF(N154="základní",J154,0)</f>
        <v>0</v>
      </c>
      <c r="BF154" s="204">
        <f>IF(N154="snížená",J154,0)</f>
        <v>0</v>
      </c>
      <c r="BG154" s="204">
        <f>IF(N154="zákl. přenesená",J154,0)</f>
        <v>0</v>
      </c>
      <c r="BH154" s="204">
        <f>IF(N154="sníž. přenesená",J154,0)</f>
        <v>0</v>
      </c>
      <c r="BI154" s="204">
        <f>IF(N154="nulová",J154,0)</f>
        <v>0</v>
      </c>
      <c r="BJ154" s="24" t="s">
        <v>84</v>
      </c>
      <c r="BK154" s="204">
        <f>ROUND(I154*H154,2)</f>
        <v>0</v>
      </c>
      <c r="BL154" s="24" t="s">
        <v>166</v>
      </c>
      <c r="BM154" s="24" t="s">
        <v>931</v>
      </c>
    </row>
    <row r="155" spans="2:47" s="1" customFormat="1" ht="54">
      <c r="B155" s="41"/>
      <c r="C155" s="63"/>
      <c r="D155" s="205" t="s">
        <v>168</v>
      </c>
      <c r="E155" s="63"/>
      <c r="F155" s="206" t="s">
        <v>932</v>
      </c>
      <c r="G155" s="63"/>
      <c r="H155" s="63"/>
      <c r="I155" s="163"/>
      <c r="J155" s="63"/>
      <c r="K155" s="63"/>
      <c r="L155" s="61"/>
      <c r="M155" s="207"/>
      <c r="N155" s="42"/>
      <c r="O155" s="42"/>
      <c r="P155" s="42"/>
      <c r="Q155" s="42"/>
      <c r="R155" s="42"/>
      <c r="S155" s="42"/>
      <c r="T155" s="78"/>
      <c r="AT155" s="24" t="s">
        <v>168</v>
      </c>
      <c r="AU155" s="24" t="s">
        <v>87</v>
      </c>
    </row>
    <row r="156" spans="2:51" s="12" customFormat="1" ht="13.5">
      <c r="B156" s="219"/>
      <c r="C156" s="220"/>
      <c r="D156" s="205" t="s">
        <v>170</v>
      </c>
      <c r="E156" s="221" t="s">
        <v>21</v>
      </c>
      <c r="F156" s="222" t="s">
        <v>933</v>
      </c>
      <c r="G156" s="220"/>
      <c r="H156" s="223">
        <v>5.886</v>
      </c>
      <c r="I156" s="224"/>
      <c r="J156" s="220"/>
      <c r="K156" s="220"/>
      <c r="L156" s="225"/>
      <c r="M156" s="226"/>
      <c r="N156" s="227"/>
      <c r="O156" s="227"/>
      <c r="P156" s="227"/>
      <c r="Q156" s="227"/>
      <c r="R156" s="227"/>
      <c r="S156" s="227"/>
      <c r="T156" s="228"/>
      <c r="AT156" s="229" t="s">
        <v>170</v>
      </c>
      <c r="AU156" s="229" t="s">
        <v>87</v>
      </c>
      <c r="AV156" s="12" t="s">
        <v>87</v>
      </c>
      <c r="AW156" s="12" t="s">
        <v>39</v>
      </c>
      <c r="AX156" s="12" t="s">
        <v>84</v>
      </c>
      <c r="AY156" s="229" t="s">
        <v>159</v>
      </c>
    </row>
    <row r="157" spans="2:63" s="10" customFormat="1" ht="29.85" customHeight="1">
      <c r="B157" s="176"/>
      <c r="C157" s="177"/>
      <c r="D157" s="190" t="s">
        <v>75</v>
      </c>
      <c r="E157" s="191" t="s">
        <v>214</v>
      </c>
      <c r="F157" s="191" t="s">
        <v>591</v>
      </c>
      <c r="G157" s="177"/>
      <c r="H157" s="177"/>
      <c r="I157" s="180"/>
      <c r="J157" s="192">
        <f>BK157</f>
        <v>0</v>
      </c>
      <c r="K157" s="177"/>
      <c r="L157" s="182"/>
      <c r="M157" s="183"/>
      <c r="N157" s="184"/>
      <c r="O157" s="184"/>
      <c r="P157" s="185">
        <f>SUM(P158:P188)</f>
        <v>0</v>
      </c>
      <c r="Q157" s="184"/>
      <c r="R157" s="185">
        <f>SUM(R158:R188)</f>
        <v>0.81591476</v>
      </c>
      <c r="S157" s="184"/>
      <c r="T157" s="186">
        <f>SUM(T158:T188)</f>
        <v>0</v>
      </c>
      <c r="AR157" s="187" t="s">
        <v>84</v>
      </c>
      <c r="AT157" s="188" t="s">
        <v>75</v>
      </c>
      <c r="AU157" s="188" t="s">
        <v>84</v>
      </c>
      <c r="AY157" s="187" t="s">
        <v>159</v>
      </c>
      <c r="BK157" s="189">
        <f>SUM(BK158:BK188)</f>
        <v>0</v>
      </c>
    </row>
    <row r="158" spans="2:65" s="1" customFormat="1" ht="31.5" customHeight="1">
      <c r="B158" s="41"/>
      <c r="C158" s="193" t="s">
        <v>330</v>
      </c>
      <c r="D158" s="193" t="s">
        <v>161</v>
      </c>
      <c r="E158" s="194" t="s">
        <v>934</v>
      </c>
      <c r="F158" s="195" t="s">
        <v>935</v>
      </c>
      <c r="G158" s="196" t="s">
        <v>245</v>
      </c>
      <c r="H158" s="197">
        <v>65.4</v>
      </c>
      <c r="I158" s="198"/>
      <c r="J158" s="199">
        <f>ROUND(I158*H158,2)</f>
        <v>0</v>
      </c>
      <c r="K158" s="195" t="s">
        <v>165</v>
      </c>
      <c r="L158" s="61"/>
      <c r="M158" s="200" t="s">
        <v>21</v>
      </c>
      <c r="N158" s="201" t="s">
        <v>47</v>
      </c>
      <c r="O158" s="42"/>
      <c r="P158" s="202">
        <f>O158*H158</f>
        <v>0</v>
      </c>
      <c r="Q158" s="202">
        <v>0</v>
      </c>
      <c r="R158" s="202">
        <f>Q158*H158</f>
        <v>0</v>
      </c>
      <c r="S158" s="202">
        <v>0</v>
      </c>
      <c r="T158" s="203">
        <f>S158*H158</f>
        <v>0</v>
      </c>
      <c r="AR158" s="24" t="s">
        <v>166</v>
      </c>
      <c r="AT158" s="24" t="s">
        <v>161</v>
      </c>
      <c r="AU158" s="24" t="s">
        <v>87</v>
      </c>
      <c r="AY158" s="24" t="s">
        <v>159</v>
      </c>
      <c r="BE158" s="204">
        <f>IF(N158="základní",J158,0)</f>
        <v>0</v>
      </c>
      <c r="BF158" s="204">
        <f>IF(N158="snížená",J158,0)</f>
        <v>0</v>
      </c>
      <c r="BG158" s="204">
        <f>IF(N158="zákl. přenesená",J158,0)</f>
        <v>0</v>
      </c>
      <c r="BH158" s="204">
        <f>IF(N158="sníž. přenesená",J158,0)</f>
        <v>0</v>
      </c>
      <c r="BI158" s="204">
        <f>IF(N158="nulová",J158,0)</f>
        <v>0</v>
      </c>
      <c r="BJ158" s="24" t="s">
        <v>84</v>
      </c>
      <c r="BK158" s="204">
        <f>ROUND(I158*H158,2)</f>
        <v>0</v>
      </c>
      <c r="BL158" s="24" t="s">
        <v>166</v>
      </c>
      <c r="BM158" s="24" t="s">
        <v>936</v>
      </c>
    </row>
    <row r="159" spans="2:47" s="1" customFormat="1" ht="67.5">
      <c r="B159" s="41"/>
      <c r="C159" s="63"/>
      <c r="D159" s="205" t="s">
        <v>168</v>
      </c>
      <c r="E159" s="63"/>
      <c r="F159" s="206" t="s">
        <v>937</v>
      </c>
      <c r="G159" s="63"/>
      <c r="H159" s="63"/>
      <c r="I159" s="163"/>
      <c r="J159" s="63"/>
      <c r="K159" s="63"/>
      <c r="L159" s="61"/>
      <c r="M159" s="207"/>
      <c r="N159" s="42"/>
      <c r="O159" s="42"/>
      <c r="P159" s="42"/>
      <c r="Q159" s="42"/>
      <c r="R159" s="42"/>
      <c r="S159" s="42"/>
      <c r="T159" s="78"/>
      <c r="AT159" s="24" t="s">
        <v>168</v>
      </c>
      <c r="AU159" s="24" t="s">
        <v>87</v>
      </c>
    </row>
    <row r="160" spans="2:51" s="12" customFormat="1" ht="13.5">
      <c r="B160" s="219"/>
      <c r="C160" s="220"/>
      <c r="D160" s="232" t="s">
        <v>170</v>
      </c>
      <c r="E160" s="242" t="s">
        <v>21</v>
      </c>
      <c r="F160" s="243" t="s">
        <v>938</v>
      </c>
      <c r="G160" s="220"/>
      <c r="H160" s="244">
        <v>65.4</v>
      </c>
      <c r="I160" s="224"/>
      <c r="J160" s="220"/>
      <c r="K160" s="220"/>
      <c r="L160" s="225"/>
      <c r="M160" s="226"/>
      <c r="N160" s="227"/>
      <c r="O160" s="227"/>
      <c r="P160" s="227"/>
      <c r="Q160" s="227"/>
      <c r="R160" s="227"/>
      <c r="S160" s="227"/>
      <c r="T160" s="228"/>
      <c r="AT160" s="229" t="s">
        <v>170</v>
      </c>
      <c r="AU160" s="229" t="s">
        <v>87</v>
      </c>
      <c r="AV160" s="12" t="s">
        <v>87</v>
      </c>
      <c r="AW160" s="12" t="s">
        <v>39</v>
      </c>
      <c r="AX160" s="12" t="s">
        <v>84</v>
      </c>
      <c r="AY160" s="229" t="s">
        <v>159</v>
      </c>
    </row>
    <row r="161" spans="2:65" s="1" customFormat="1" ht="31.5" customHeight="1">
      <c r="B161" s="41"/>
      <c r="C161" s="256" t="s">
        <v>9</v>
      </c>
      <c r="D161" s="256" t="s">
        <v>342</v>
      </c>
      <c r="E161" s="257" t="s">
        <v>939</v>
      </c>
      <c r="F161" s="258" t="s">
        <v>940</v>
      </c>
      <c r="G161" s="259" t="s">
        <v>245</v>
      </c>
      <c r="H161" s="260">
        <v>65.468</v>
      </c>
      <c r="I161" s="261"/>
      <c r="J161" s="262">
        <f>ROUND(I161*H161,2)</f>
        <v>0</v>
      </c>
      <c r="K161" s="258" t="s">
        <v>165</v>
      </c>
      <c r="L161" s="263"/>
      <c r="M161" s="264" t="s">
        <v>21</v>
      </c>
      <c r="N161" s="265" t="s">
        <v>47</v>
      </c>
      <c r="O161" s="42"/>
      <c r="P161" s="202">
        <f>O161*H161</f>
        <v>0</v>
      </c>
      <c r="Q161" s="202">
        <v>0.00457</v>
      </c>
      <c r="R161" s="202">
        <f>Q161*H161</f>
        <v>0.29918876000000005</v>
      </c>
      <c r="S161" s="202">
        <v>0</v>
      </c>
      <c r="T161" s="203">
        <f>S161*H161</f>
        <v>0</v>
      </c>
      <c r="AR161" s="24" t="s">
        <v>214</v>
      </c>
      <c r="AT161" s="24" t="s">
        <v>342</v>
      </c>
      <c r="AU161" s="24" t="s">
        <v>87</v>
      </c>
      <c r="AY161" s="24" t="s">
        <v>159</v>
      </c>
      <c r="BE161" s="204">
        <f>IF(N161="základní",J161,0)</f>
        <v>0</v>
      </c>
      <c r="BF161" s="204">
        <f>IF(N161="snížená",J161,0)</f>
        <v>0</v>
      </c>
      <c r="BG161" s="204">
        <f>IF(N161="zákl. přenesená",J161,0)</f>
        <v>0</v>
      </c>
      <c r="BH161" s="204">
        <f>IF(N161="sníž. přenesená",J161,0)</f>
        <v>0</v>
      </c>
      <c r="BI161" s="204">
        <f>IF(N161="nulová",J161,0)</f>
        <v>0</v>
      </c>
      <c r="BJ161" s="24" t="s">
        <v>84</v>
      </c>
      <c r="BK161" s="204">
        <f>ROUND(I161*H161,2)</f>
        <v>0</v>
      </c>
      <c r="BL161" s="24" t="s">
        <v>166</v>
      </c>
      <c r="BM161" s="24" t="s">
        <v>941</v>
      </c>
    </row>
    <row r="162" spans="2:51" s="12" customFormat="1" ht="13.5">
      <c r="B162" s="219"/>
      <c r="C162" s="220"/>
      <c r="D162" s="232" t="s">
        <v>170</v>
      </c>
      <c r="E162" s="242" t="s">
        <v>21</v>
      </c>
      <c r="F162" s="243" t="s">
        <v>942</v>
      </c>
      <c r="G162" s="220"/>
      <c r="H162" s="244">
        <v>65.468</v>
      </c>
      <c r="I162" s="224"/>
      <c r="J162" s="220"/>
      <c r="K162" s="220"/>
      <c r="L162" s="225"/>
      <c r="M162" s="226"/>
      <c r="N162" s="227"/>
      <c r="O162" s="227"/>
      <c r="P162" s="227"/>
      <c r="Q162" s="227"/>
      <c r="R162" s="227"/>
      <c r="S162" s="227"/>
      <c r="T162" s="228"/>
      <c r="AT162" s="229" t="s">
        <v>170</v>
      </c>
      <c r="AU162" s="229" t="s">
        <v>87</v>
      </c>
      <c r="AV162" s="12" t="s">
        <v>87</v>
      </c>
      <c r="AW162" s="12" t="s">
        <v>39</v>
      </c>
      <c r="AX162" s="12" t="s">
        <v>84</v>
      </c>
      <c r="AY162" s="229" t="s">
        <v>159</v>
      </c>
    </row>
    <row r="163" spans="2:65" s="1" customFormat="1" ht="31.5" customHeight="1">
      <c r="B163" s="41"/>
      <c r="C163" s="193" t="s">
        <v>341</v>
      </c>
      <c r="D163" s="193" t="s">
        <v>161</v>
      </c>
      <c r="E163" s="194" t="s">
        <v>943</v>
      </c>
      <c r="F163" s="195" t="s">
        <v>944</v>
      </c>
      <c r="G163" s="196" t="s">
        <v>595</v>
      </c>
      <c r="H163" s="197">
        <v>2</v>
      </c>
      <c r="I163" s="198"/>
      <c r="J163" s="199">
        <f>ROUND(I163*H163,2)</f>
        <v>0</v>
      </c>
      <c r="K163" s="195" t="s">
        <v>165</v>
      </c>
      <c r="L163" s="61"/>
      <c r="M163" s="200" t="s">
        <v>21</v>
      </c>
      <c r="N163" s="201" t="s">
        <v>47</v>
      </c>
      <c r="O163" s="42"/>
      <c r="P163" s="202">
        <f>O163*H163</f>
        <v>0</v>
      </c>
      <c r="Q163" s="202">
        <v>0</v>
      </c>
      <c r="R163" s="202">
        <f>Q163*H163</f>
        <v>0</v>
      </c>
      <c r="S163" s="202">
        <v>0</v>
      </c>
      <c r="T163" s="203">
        <f>S163*H163</f>
        <v>0</v>
      </c>
      <c r="AR163" s="24" t="s">
        <v>166</v>
      </c>
      <c r="AT163" s="24" t="s">
        <v>161</v>
      </c>
      <c r="AU163" s="24" t="s">
        <v>87</v>
      </c>
      <c r="AY163" s="24" t="s">
        <v>159</v>
      </c>
      <c r="BE163" s="204">
        <f>IF(N163="základní",J163,0)</f>
        <v>0</v>
      </c>
      <c r="BF163" s="204">
        <f>IF(N163="snížená",J163,0)</f>
        <v>0</v>
      </c>
      <c r="BG163" s="204">
        <f>IF(N163="zákl. přenesená",J163,0)</f>
        <v>0</v>
      </c>
      <c r="BH163" s="204">
        <f>IF(N163="sníž. přenesená",J163,0)</f>
        <v>0</v>
      </c>
      <c r="BI163" s="204">
        <f>IF(N163="nulová",J163,0)</f>
        <v>0</v>
      </c>
      <c r="BJ163" s="24" t="s">
        <v>84</v>
      </c>
      <c r="BK163" s="204">
        <f>ROUND(I163*H163,2)</f>
        <v>0</v>
      </c>
      <c r="BL163" s="24" t="s">
        <v>166</v>
      </c>
      <c r="BM163" s="24" t="s">
        <v>945</v>
      </c>
    </row>
    <row r="164" spans="2:47" s="1" customFormat="1" ht="40.5">
      <c r="B164" s="41"/>
      <c r="C164" s="63"/>
      <c r="D164" s="205" t="s">
        <v>168</v>
      </c>
      <c r="E164" s="63"/>
      <c r="F164" s="206" t="s">
        <v>946</v>
      </c>
      <c r="G164" s="63"/>
      <c r="H164" s="63"/>
      <c r="I164" s="163"/>
      <c r="J164" s="63"/>
      <c r="K164" s="63"/>
      <c r="L164" s="61"/>
      <c r="M164" s="207"/>
      <c r="N164" s="42"/>
      <c r="O164" s="42"/>
      <c r="P164" s="42"/>
      <c r="Q164" s="42"/>
      <c r="R164" s="42"/>
      <c r="S164" s="42"/>
      <c r="T164" s="78"/>
      <c r="AT164" s="24" t="s">
        <v>168</v>
      </c>
      <c r="AU164" s="24" t="s">
        <v>87</v>
      </c>
    </row>
    <row r="165" spans="2:51" s="12" customFormat="1" ht="13.5">
      <c r="B165" s="219"/>
      <c r="C165" s="220"/>
      <c r="D165" s="232" t="s">
        <v>170</v>
      </c>
      <c r="E165" s="242" t="s">
        <v>21</v>
      </c>
      <c r="F165" s="243" t="s">
        <v>947</v>
      </c>
      <c r="G165" s="220"/>
      <c r="H165" s="244">
        <v>2</v>
      </c>
      <c r="I165" s="224"/>
      <c r="J165" s="220"/>
      <c r="K165" s="220"/>
      <c r="L165" s="225"/>
      <c r="M165" s="226"/>
      <c r="N165" s="227"/>
      <c r="O165" s="227"/>
      <c r="P165" s="227"/>
      <c r="Q165" s="227"/>
      <c r="R165" s="227"/>
      <c r="S165" s="227"/>
      <c r="T165" s="228"/>
      <c r="AT165" s="229" t="s">
        <v>170</v>
      </c>
      <c r="AU165" s="229" t="s">
        <v>87</v>
      </c>
      <c r="AV165" s="12" t="s">
        <v>87</v>
      </c>
      <c r="AW165" s="12" t="s">
        <v>39</v>
      </c>
      <c r="AX165" s="12" t="s">
        <v>84</v>
      </c>
      <c r="AY165" s="229" t="s">
        <v>159</v>
      </c>
    </row>
    <row r="166" spans="2:65" s="1" customFormat="1" ht="31.5" customHeight="1">
      <c r="B166" s="41"/>
      <c r="C166" s="256" t="s">
        <v>348</v>
      </c>
      <c r="D166" s="256" t="s">
        <v>342</v>
      </c>
      <c r="E166" s="257" t="s">
        <v>948</v>
      </c>
      <c r="F166" s="258" t="s">
        <v>949</v>
      </c>
      <c r="G166" s="259" t="s">
        <v>595</v>
      </c>
      <c r="H166" s="260">
        <v>2</v>
      </c>
      <c r="I166" s="261"/>
      <c r="J166" s="262">
        <f>ROUND(I166*H166,2)</f>
        <v>0</v>
      </c>
      <c r="K166" s="258" t="s">
        <v>21</v>
      </c>
      <c r="L166" s="263"/>
      <c r="M166" s="264" t="s">
        <v>21</v>
      </c>
      <c r="N166" s="265" t="s">
        <v>47</v>
      </c>
      <c r="O166" s="42"/>
      <c r="P166" s="202">
        <f>O166*H166</f>
        <v>0</v>
      </c>
      <c r="Q166" s="202">
        <v>0.00239</v>
      </c>
      <c r="R166" s="202">
        <f>Q166*H166</f>
        <v>0.00478</v>
      </c>
      <c r="S166" s="202">
        <v>0</v>
      </c>
      <c r="T166" s="203">
        <f>S166*H166</f>
        <v>0</v>
      </c>
      <c r="AR166" s="24" t="s">
        <v>214</v>
      </c>
      <c r="AT166" s="24" t="s">
        <v>342</v>
      </c>
      <c r="AU166" s="24" t="s">
        <v>87</v>
      </c>
      <c r="AY166" s="24" t="s">
        <v>159</v>
      </c>
      <c r="BE166" s="204">
        <f>IF(N166="základní",J166,0)</f>
        <v>0</v>
      </c>
      <c r="BF166" s="204">
        <f>IF(N166="snížená",J166,0)</f>
        <v>0</v>
      </c>
      <c r="BG166" s="204">
        <f>IF(N166="zákl. přenesená",J166,0)</f>
        <v>0</v>
      </c>
      <c r="BH166" s="204">
        <f>IF(N166="sníž. přenesená",J166,0)</f>
        <v>0</v>
      </c>
      <c r="BI166" s="204">
        <f>IF(N166="nulová",J166,0)</f>
        <v>0</v>
      </c>
      <c r="BJ166" s="24" t="s">
        <v>84</v>
      </c>
      <c r="BK166" s="204">
        <f>ROUND(I166*H166,2)</f>
        <v>0</v>
      </c>
      <c r="BL166" s="24" t="s">
        <v>166</v>
      </c>
      <c r="BM166" s="24" t="s">
        <v>950</v>
      </c>
    </row>
    <row r="167" spans="2:65" s="1" customFormat="1" ht="22.5" customHeight="1">
      <c r="B167" s="41"/>
      <c r="C167" s="193" t="s">
        <v>354</v>
      </c>
      <c r="D167" s="193" t="s">
        <v>161</v>
      </c>
      <c r="E167" s="194" t="s">
        <v>951</v>
      </c>
      <c r="F167" s="195" t="s">
        <v>952</v>
      </c>
      <c r="G167" s="196" t="s">
        <v>595</v>
      </c>
      <c r="H167" s="197">
        <v>2</v>
      </c>
      <c r="I167" s="198"/>
      <c r="J167" s="199">
        <f>ROUND(I167*H167,2)</f>
        <v>0</v>
      </c>
      <c r="K167" s="195" t="s">
        <v>21</v>
      </c>
      <c r="L167" s="61"/>
      <c r="M167" s="200" t="s">
        <v>21</v>
      </c>
      <c r="N167" s="201" t="s">
        <v>47</v>
      </c>
      <c r="O167" s="42"/>
      <c r="P167" s="202">
        <f>O167*H167</f>
        <v>0</v>
      </c>
      <c r="Q167" s="202">
        <v>0</v>
      </c>
      <c r="R167" s="202">
        <f>Q167*H167</f>
        <v>0</v>
      </c>
      <c r="S167" s="202">
        <v>0</v>
      </c>
      <c r="T167" s="203">
        <f>S167*H167</f>
        <v>0</v>
      </c>
      <c r="AR167" s="24" t="s">
        <v>166</v>
      </c>
      <c r="AT167" s="24" t="s">
        <v>161</v>
      </c>
      <c r="AU167" s="24" t="s">
        <v>87</v>
      </c>
      <c r="AY167" s="24" t="s">
        <v>159</v>
      </c>
      <c r="BE167" s="204">
        <f>IF(N167="základní",J167,0)</f>
        <v>0</v>
      </c>
      <c r="BF167" s="204">
        <f>IF(N167="snížená",J167,0)</f>
        <v>0</v>
      </c>
      <c r="BG167" s="204">
        <f>IF(N167="zákl. přenesená",J167,0)</f>
        <v>0</v>
      </c>
      <c r="BH167" s="204">
        <f>IF(N167="sníž. přenesená",J167,0)</f>
        <v>0</v>
      </c>
      <c r="BI167" s="204">
        <f>IF(N167="nulová",J167,0)</f>
        <v>0</v>
      </c>
      <c r="BJ167" s="24" t="s">
        <v>84</v>
      </c>
      <c r="BK167" s="204">
        <f>ROUND(I167*H167,2)</f>
        <v>0</v>
      </c>
      <c r="BL167" s="24" t="s">
        <v>166</v>
      </c>
      <c r="BM167" s="24" t="s">
        <v>953</v>
      </c>
    </row>
    <row r="168" spans="2:51" s="12" customFormat="1" ht="13.5">
      <c r="B168" s="219"/>
      <c r="C168" s="220"/>
      <c r="D168" s="232" t="s">
        <v>170</v>
      </c>
      <c r="E168" s="242" t="s">
        <v>21</v>
      </c>
      <c r="F168" s="243" t="s">
        <v>947</v>
      </c>
      <c r="G168" s="220"/>
      <c r="H168" s="244">
        <v>2</v>
      </c>
      <c r="I168" s="224"/>
      <c r="J168" s="220"/>
      <c r="K168" s="220"/>
      <c r="L168" s="225"/>
      <c r="M168" s="226"/>
      <c r="N168" s="227"/>
      <c r="O168" s="227"/>
      <c r="P168" s="227"/>
      <c r="Q168" s="227"/>
      <c r="R168" s="227"/>
      <c r="S168" s="227"/>
      <c r="T168" s="228"/>
      <c r="AT168" s="229" t="s">
        <v>170</v>
      </c>
      <c r="AU168" s="229" t="s">
        <v>87</v>
      </c>
      <c r="AV168" s="12" t="s">
        <v>87</v>
      </c>
      <c r="AW168" s="12" t="s">
        <v>39</v>
      </c>
      <c r="AX168" s="12" t="s">
        <v>84</v>
      </c>
      <c r="AY168" s="229" t="s">
        <v>159</v>
      </c>
    </row>
    <row r="169" spans="2:65" s="1" customFormat="1" ht="31.5" customHeight="1">
      <c r="B169" s="41"/>
      <c r="C169" s="193" t="s">
        <v>363</v>
      </c>
      <c r="D169" s="193" t="s">
        <v>161</v>
      </c>
      <c r="E169" s="194" t="s">
        <v>954</v>
      </c>
      <c r="F169" s="195" t="s">
        <v>955</v>
      </c>
      <c r="G169" s="196" t="s">
        <v>595</v>
      </c>
      <c r="H169" s="197">
        <v>2</v>
      </c>
      <c r="I169" s="198"/>
      <c r="J169" s="199">
        <f>ROUND(I169*H169,2)</f>
        <v>0</v>
      </c>
      <c r="K169" s="195" t="s">
        <v>165</v>
      </c>
      <c r="L169" s="61"/>
      <c r="M169" s="200" t="s">
        <v>21</v>
      </c>
      <c r="N169" s="201" t="s">
        <v>47</v>
      </c>
      <c r="O169" s="42"/>
      <c r="P169" s="202">
        <f>O169*H169</f>
        <v>0</v>
      </c>
      <c r="Q169" s="202">
        <v>0.00296</v>
      </c>
      <c r="R169" s="202">
        <f>Q169*H169</f>
        <v>0.00592</v>
      </c>
      <c r="S169" s="202">
        <v>0</v>
      </c>
      <c r="T169" s="203">
        <f>S169*H169</f>
        <v>0</v>
      </c>
      <c r="AR169" s="24" t="s">
        <v>166</v>
      </c>
      <c r="AT169" s="24" t="s">
        <v>161</v>
      </c>
      <c r="AU169" s="24" t="s">
        <v>87</v>
      </c>
      <c r="AY169" s="24" t="s">
        <v>159</v>
      </c>
      <c r="BE169" s="204">
        <f>IF(N169="základní",J169,0)</f>
        <v>0</v>
      </c>
      <c r="BF169" s="204">
        <f>IF(N169="snížená",J169,0)</f>
        <v>0</v>
      </c>
      <c r="BG169" s="204">
        <f>IF(N169="zákl. přenesená",J169,0)</f>
        <v>0</v>
      </c>
      <c r="BH169" s="204">
        <f>IF(N169="sníž. přenesená",J169,0)</f>
        <v>0</v>
      </c>
      <c r="BI169" s="204">
        <f>IF(N169="nulová",J169,0)</f>
        <v>0</v>
      </c>
      <c r="BJ169" s="24" t="s">
        <v>84</v>
      </c>
      <c r="BK169" s="204">
        <f>ROUND(I169*H169,2)</f>
        <v>0</v>
      </c>
      <c r="BL169" s="24" t="s">
        <v>166</v>
      </c>
      <c r="BM169" s="24" t="s">
        <v>956</v>
      </c>
    </row>
    <row r="170" spans="2:47" s="1" customFormat="1" ht="256.5">
      <c r="B170" s="41"/>
      <c r="C170" s="63"/>
      <c r="D170" s="205" t="s">
        <v>168</v>
      </c>
      <c r="E170" s="63"/>
      <c r="F170" s="206" t="s">
        <v>957</v>
      </c>
      <c r="G170" s="63"/>
      <c r="H170" s="63"/>
      <c r="I170" s="163"/>
      <c r="J170" s="63"/>
      <c r="K170" s="63"/>
      <c r="L170" s="61"/>
      <c r="M170" s="207"/>
      <c r="N170" s="42"/>
      <c r="O170" s="42"/>
      <c r="P170" s="42"/>
      <c r="Q170" s="42"/>
      <c r="R170" s="42"/>
      <c r="S170" s="42"/>
      <c r="T170" s="78"/>
      <c r="AT170" s="24" t="s">
        <v>168</v>
      </c>
      <c r="AU170" s="24" t="s">
        <v>87</v>
      </c>
    </row>
    <row r="171" spans="2:51" s="12" customFormat="1" ht="13.5">
      <c r="B171" s="219"/>
      <c r="C171" s="220"/>
      <c r="D171" s="232" t="s">
        <v>170</v>
      </c>
      <c r="E171" s="242" t="s">
        <v>21</v>
      </c>
      <c r="F171" s="243" t="s">
        <v>947</v>
      </c>
      <c r="G171" s="220"/>
      <c r="H171" s="244">
        <v>2</v>
      </c>
      <c r="I171" s="224"/>
      <c r="J171" s="220"/>
      <c r="K171" s="220"/>
      <c r="L171" s="225"/>
      <c r="M171" s="226"/>
      <c r="N171" s="227"/>
      <c r="O171" s="227"/>
      <c r="P171" s="227"/>
      <c r="Q171" s="227"/>
      <c r="R171" s="227"/>
      <c r="S171" s="227"/>
      <c r="T171" s="228"/>
      <c r="AT171" s="229" t="s">
        <v>170</v>
      </c>
      <c r="AU171" s="229" t="s">
        <v>87</v>
      </c>
      <c r="AV171" s="12" t="s">
        <v>87</v>
      </c>
      <c r="AW171" s="12" t="s">
        <v>39</v>
      </c>
      <c r="AX171" s="12" t="s">
        <v>84</v>
      </c>
      <c r="AY171" s="229" t="s">
        <v>159</v>
      </c>
    </row>
    <row r="172" spans="2:65" s="1" customFormat="1" ht="22.5" customHeight="1">
      <c r="B172" s="41"/>
      <c r="C172" s="256" t="s">
        <v>370</v>
      </c>
      <c r="D172" s="256" t="s">
        <v>342</v>
      </c>
      <c r="E172" s="257" t="s">
        <v>958</v>
      </c>
      <c r="F172" s="258" t="s">
        <v>959</v>
      </c>
      <c r="G172" s="259" t="s">
        <v>595</v>
      </c>
      <c r="H172" s="260">
        <v>2</v>
      </c>
      <c r="I172" s="261"/>
      <c r="J172" s="262">
        <f>ROUND(I172*H172,2)</f>
        <v>0</v>
      </c>
      <c r="K172" s="258" t="s">
        <v>165</v>
      </c>
      <c r="L172" s="263"/>
      <c r="M172" s="264" t="s">
        <v>21</v>
      </c>
      <c r="N172" s="265" t="s">
        <v>47</v>
      </c>
      <c r="O172" s="42"/>
      <c r="P172" s="202">
        <f>O172*H172</f>
        <v>0</v>
      </c>
      <c r="Q172" s="202">
        <v>0.0516</v>
      </c>
      <c r="R172" s="202">
        <f>Q172*H172</f>
        <v>0.1032</v>
      </c>
      <c r="S172" s="202">
        <v>0</v>
      </c>
      <c r="T172" s="203">
        <f>S172*H172</f>
        <v>0</v>
      </c>
      <c r="AR172" s="24" t="s">
        <v>214</v>
      </c>
      <c r="AT172" s="24" t="s">
        <v>342</v>
      </c>
      <c r="AU172" s="24" t="s">
        <v>87</v>
      </c>
      <c r="AY172" s="24" t="s">
        <v>159</v>
      </c>
      <c r="BE172" s="204">
        <f>IF(N172="základní",J172,0)</f>
        <v>0</v>
      </c>
      <c r="BF172" s="204">
        <f>IF(N172="snížená",J172,0)</f>
        <v>0</v>
      </c>
      <c r="BG172" s="204">
        <f>IF(N172="zákl. přenesená",J172,0)</f>
        <v>0</v>
      </c>
      <c r="BH172" s="204">
        <f>IF(N172="sníž. přenesená",J172,0)</f>
        <v>0</v>
      </c>
      <c r="BI172" s="204">
        <f>IF(N172="nulová",J172,0)</f>
        <v>0</v>
      </c>
      <c r="BJ172" s="24" t="s">
        <v>84</v>
      </c>
      <c r="BK172" s="204">
        <f>ROUND(I172*H172,2)</f>
        <v>0</v>
      </c>
      <c r="BL172" s="24" t="s">
        <v>166</v>
      </c>
      <c r="BM172" s="24" t="s">
        <v>960</v>
      </c>
    </row>
    <row r="173" spans="2:65" s="1" customFormat="1" ht="31.5" customHeight="1">
      <c r="B173" s="41"/>
      <c r="C173" s="256" t="s">
        <v>375</v>
      </c>
      <c r="D173" s="256" t="s">
        <v>342</v>
      </c>
      <c r="E173" s="257" t="s">
        <v>961</v>
      </c>
      <c r="F173" s="258" t="s">
        <v>962</v>
      </c>
      <c r="G173" s="259" t="s">
        <v>595</v>
      </c>
      <c r="H173" s="260">
        <v>2</v>
      </c>
      <c r="I173" s="261"/>
      <c r="J173" s="262">
        <f>ROUND(I173*H173,2)</f>
        <v>0</v>
      </c>
      <c r="K173" s="258" t="s">
        <v>21</v>
      </c>
      <c r="L173" s="263"/>
      <c r="M173" s="264" t="s">
        <v>21</v>
      </c>
      <c r="N173" s="265" t="s">
        <v>47</v>
      </c>
      <c r="O173" s="42"/>
      <c r="P173" s="202">
        <f>O173*H173</f>
        <v>0</v>
      </c>
      <c r="Q173" s="202">
        <v>0.0516</v>
      </c>
      <c r="R173" s="202">
        <f>Q173*H173</f>
        <v>0.1032</v>
      </c>
      <c r="S173" s="202">
        <v>0</v>
      </c>
      <c r="T173" s="203">
        <f>S173*H173</f>
        <v>0</v>
      </c>
      <c r="AR173" s="24" t="s">
        <v>214</v>
      </c>
      <c r="AT173" s="24" t="s">
        <v>342</v>
      </c>
      <c r="AU173" s="24" t="s">
        <v>87</v>
      </c>
      <c r="AY173" s="24" t="s">
        <v>159</v>
      </c>
      <c r="BE173" s="204">
        <f>IF(N173="základní",J173,0)</f>
        <v>0</v>
      </c>
      <c r="BF173" s="204">
        <f>IF(N173="snížená",J173,0)</f>
        <v>0</v>
      </c>
      <c r="BG173" s="204">
        <f>IF(N173="zákl. přenesená",J173,0)</f>
        <v>0</v>
      </c>
      <c r="BH173" s="204">
        <f>IF(N173="sníž. přenesená",J173,0)</f>
        <v>0</v>
      </c>
      <c r="BI173" s="204">
        <f>IF(N173="nulová",J173,0)</f>
        <v>0</v>
      </c>
      <c r="BJ173" s="24" t="s">
        <v>84</v>
      </c>
      <c r="BK173" s="204">
        <f>ROUND(I173*H173,2)</f>
        <v>0</v>
      </c>
      <c r="BL173" s="24" t="s">
        <v>166</v>
      </c>
      <c r="BM173" s="24" t="s">
        <v>963</v>
      </c>
    </row>
    <row r="174" spans="2:65" s="1" customFormat="1" ht="22.5" customHeight="1">
      <c r="B174" s="41"/>
      <c r="C174" s="256" t="s">
        <v>394</v>
      </c>
      <c r="D174" s="256" t="s">
        <v>342</v>
      </c>
      <c r="E174" s="257" t="s">
        <v>964</v>
      </c>
      <c r="F174" s="258" t="s">
        <v>965</v>
      </c>
      <c r="G174" s="259" t="s">
        <v>595</v>
      </c>
      <c r="H174" s="260">
        <v>2</v>
      </c>
      <c r="I174" s="261"/>
      <c r="J174" s="262">
        <f>ROUND(I174*H174,2)</f>
        <v>0</v>
      </c>
      <c r="K174" s="258" t="s">
        <v>21</v>
      </c>
      <c r="L174" s="263"/>
      <c r="M174" s="264" t="s">
        <v>21</v>
      </c>
      <c r="N174" s="265" t="s">
        <v>47</v>
      </c>
      <c r="O174" s="42"/>
      <c r="P174" s="202">
        <f>O174*H174</f>
        <v>0</v>
      </c>
      <c r="Q174" s="202">
        <v>0.004</v>
      </c>
      <c r="R174" s="202">
        <f>Q174*H174</f>
        <v>0.008</v>
      </c>
      <c r="S174" s="202">
        <v>0</v>
      </c>
      <c r="T174" s="203">
        <f>S174*H174</f>
        <v>0</v>
      </c>
      <c r="AR174" s="24" t="s">
        <v>214</v>
      </c>
      <c r="AT174" s="24" t="s">
        <v>342</v>
      </c>
      <c r="AU174" s="24" t="s">
        <v>87</v>
      </c>
      <c r="AY174" s="24" t="s">
        <v>159</v>
      </c>
      <c r="BE174" s="204">
        <f>IF(N174="základní",J174,0)</f>
        <v>0</v>
      </c>
      <c r="BF174" s="204">
        <f>IF(N174="snížená",J174,0)</f>
        <v>0</v>
      </c>
      <c r="BG174" s="204">
        <f>IF(N174="zákl. přenesená",J174,0)</f>
        <v>0</v>
      </c>
      <c r="BH174" s="204">
        <f>IF(N174="sníž. přenesená",J174,0)</f>
        <v>0</v>
      </c>
      <c r="BI174" s="204">
        <f>IF(N174="nulová",J174,0)</f>
        <v>0</v>
      </c>
      <c r="BJ174" s="24" t="s">
        <v>84</v>
      </c>
      <c r="BK174" s="204">
        <f>ROUND(I174*H174,2)</f>
        <v>0</v>
      </c>
      <c r="BL174" s="24" t="s">
        <v>166</v>
      </c>
      <c r="BM174" s="24" t="s">
        <v>966</v>
      </c>
    </row>
    <row r="175" spans="2:65" s="1" customFormat="1" ht="22.5" customHeight="1">
      <c r="B175" s="41"/>
      <c r="C175" s="193" t="s">
        <v>402</v>
      </c>
      <c r="D175" s="193" t="s">
        <v>161</v>
      </c>
      <c r="E175" s="194" t="s">
        <v>967</v>
      </c>
      <c r="F175" s="195" t="s">
        <v>968</v>
      </c>
      <c r="G175" s="196" t="s">
        <v>245</v>
      </c>
      <c r="H175" s="197">
        <v>65.4</v>
      </c>
      <c r="I175" s="198"/>
      <c r="J175" s="199">
        <f>ROUND(I175*H175,2)</f>
        <v>0</v>
      </c>
      <c r="K175" s="195" t="s">
        <v>165</v>
      </c>
      <c r="L175" s="61"/>
      <c r="M175" s="200" t="s">
        <v>21</v>
      </c>
      <c r="N175" s="201" t="s">
        <v>47</v>
      </c>
      <c r="O175" s="42"/>
      <c r="P175" s="202">
        <f>O175*H175</f>
        <v>0</v>
      </c>
      <c r="Q175" s="202">
        <v>0</v>
      </c>
      <c r="R175" s="202">
        <f>Q175*H175</f>
        <v>0</v>
      </c>
      <c r="S175" s="202">
        <v>0</v>
      </c>
      <c r="T175" s="203">
        <f>S175*H175</f>
        <v>0</v>
      </c>
      <c r="AR175" s="24" t="s">
        <v>166</v>
      </c>
      <c r="AT175" s="24" t="s">
        <v>161</v>
      </c>
      <c r="AU175" s="24" t="s">
        <v>87</v>
      </c>
      <c r="AY175" s="24" t="s">
        <v>159</v>
      </c>
      <c r="BE175" s="204">
        <f>IF(N175="základní",J175,0)</f>
        <v>0</v>
      </c>
      <c r="BF175" s="204">
        <f>IF(N175="snížená",J175,0)</f>
        <v>0</v>
      </c>
      <c r="BG175" s="204">
        <f>IF(N175="zákl. přenesená",J175,0)</f>
        <v>0</v>
      </c>
      <c r="BH175" s="204">
        <f>IF(N175="sníž. přenesená",J175,0)</f>
        <v>0</v>
      </c>
      <c r="BI175" s="204">
        <f>IF(N175="nulová",J175,0)</f>
        <v>0</v>
      </c>
      <c r="BJ175" s="24" t="s">
        <v>84</v>
      </c>
      <c r="BK175" s="204">
        <f>ROUND(I175*H175,2)</f>
        <v>0</v>
      </c>
      <c r="BL175" s="24" t="s">
        <v>166</v>
      </c>
      <c r="BM175" s="24" t="s">
        <v>969</v>
      </c>
    </row>
    <row r="176" spans="2:47" s="1" customFormat="1" ht="94.5">
      <c r="B176" s="41"/>
      <c r="C176" s="63"/>
      <c r="D176" s="205" t="s">
        <v>168</v>
      </c>
      <c r="E176" s="63"/>
      <c r="F176" s="206" t="s">
        <v>970</v>
      </c>
      <c r="G176" s="63"/>
      <c r="H176" s="63"/>
      <c r="I176" s="163"/>
      <c r="J176" s="63"/>
      <c r="K176" s="63"/>
      <c r="L176" s="61"/>
      <c r="M176" s="207"/>
      <c r="N176" s="42"/>
      <c r="O176" s="42"/>
      <c r="P176" s="42"/>
      <c r="Q176" s="42"/>
      <c r="R176" s="42"/>
      <c r="S176" s="42"/>
      <c r="T176" s="78"/>
      <c r="AT176" s="24" t="s">
        <v>168</v>
      </c>
      <c r="AU176" s="24" t="s">
        <v>87</v>
      </c>
    </row>
    <row r="177" spans="2:51" s="12" customFormat="1" ht="13.5">
      <c r="B177" s="219"/>
      <c r="C177" s="220"/>
      <c r="D177" s="232" t="s">
        <v>170</v>
      </c>
      <c r="E177" s="242" t="s">
        <v>21</v>
      </c>
      <c r="F177" s="243" t="s">
        <v>938</v>
      </c>
      <c r="G177" s="220"/>
      <c r="H177" s="244">
        <v>65.4</v>
      </c>
      <c r="I177" s="224"/>
      <c r="J177" s="220"/>
      <c r="K177" s="220"/>
      <c r="L177" s="225"/>
      <c r="M177" s="226"/>
      <c r="N177" s="227"/>
      <c r="O177" s="227"/>
      <c r="P177" s="227"/>
      <c r="Q177" s="227"/>
      <c r="R177" s="227"/>
      <c r="S177" s="227"/>
      <c r="T177" s="228"/>
      <c r="AT177" s="229" t="s">
        <v>170</v>
      </c>
      <c r="AU177" s="229" t="s">
        <v>87</v>
      </c>
      <c r="AV177" s="12" t="s">
        <v>87</v>
      </c>
      <c r="AW177" s="12" t="s">
        <v>39</v>
      </c>
      <c r="AX177" s="12" t="s">
        <v>84</v>
      </c>
      <c r="AY177" s="229" t="s">
        <v>159</v>
      </c>
    </row>
    <row r="178" spans="2:65" s="1" customFormat="1" ht="22.5" customHeight="1">
      <c r="B178" s="41"/>
      <c r="C178" s="193" t="s">
        <v>409</v>
      </c>
      <c r="D178" s="193" t="s">
        <v>161</v>
      </c>
      <c r="E178" s="194" t="s">
        <v>971</v>
      </c>
      <c r="F178" s="195" t="s">
        <v>972</v>
      </c>
      <c r="G178" s="196" t="s">
        <v>245</v>
      </c>
      <c r="H178" s="197">
        <v>65.4</v>
      </c>
      <c r="I178" s="198"/>
      <c r="J178" s="199">
        <f>ROUND(I178*H178,2)</f>
        <v>0</v>
      </c>
      <c r="K178" s="195" t="s">
        <v>165</v>
      </c>
      <c r="L178" s="61"/>
      <c r="M178" s="200" t="s">
        <v>21</v>
      </c>
      <c r="N178" s="201" t="s">
        <v>47</v>
      </c>
      <c r="O178" s="42"/>
      <c r="P178" s="202">
        <f>O178*H178</f>
        <v>0</v>
      </c>
      <c r="Q178" s="202">
        <v>0</v>
      </c>
      <c r="R178" s="202">
        <f>Q178*H178</f>
        <v>0</v>
      </c>
      <c r="S178" s="202">
        <v>0</v>
      </c>
      <c r="T178" s="203">
        <f>S178*H178</f>
        <v>0</v>
      </c>
      <c r="AR178" s="24" t="s">
        <v>166</v>
      </c>
      <c r="AT178" s="24" t="s">
        <v>161</v>
      </c>
      <c r="AU178" s="24" t="s">
        <v>87</v>
      </c>
      <c r="AY178" s="24" t="s">
        <v>159</v>
      </c>
      <c r="BE178" s="204">
        <f>IF(N178="základní",J178,0)</f>
        <v>0</v>
      </c>
      <c r="BF178" s="204">
        <f>IF(N178="snížená",J178,0)</f>
        <v>0</v>
      </c>
      <c r="BG178" s="204">
        <f>IF(N178="zákl. přenesená",J178,0)</f>
        <v>0</v>
      </c>
      <c r="BH178" s="204">
        <f>IF(N178="sníž. přenesená",J178,0)</f>
        <v>0</v>
      </c>
      <c r="BI178" s="204">
        <f>IF(N178="nulová",J178,0)</f>
        <v>0</v>
      </c>
      <c r="BJ178" s="24" t="s">
        <v>84</v>
      </c>
      <c r="BK178" s="204">
        <f>ROUND(I178*H178,2)</f>
        <v>0</v>
      </c>
      <c r="BL178" s="24" t="s">
        <v>166</v>
      </c>
      <c r="BM178" s="24" t="s">
        <v>973</v>
      </c>
    </row>
    <row r="179" spans="2:47" s="1" customFormat="1" ht="40.5">
      <c r="B179" s="41"/>
      <c r="C179" s="63"/>
      <c r="D179" s="205" t="s">
        <v>168</v>
      </c>
      <c r="E179" s="63"/>
      <c r="F179" s="206" t="s">
        <v>974</v>
      </c>
      <c r="G179" s="63"/>
      <c r="H179" s="63"/>
      <c r="I179" s="163"/>
      <c r="J179" s="63"/>
      <c r="K179" s="63"/>
      <c r="L179" s="61"/>
      <c r="M179" s="207"/>
      <c r="N179" s="42"/>
      <c r="O179" s="42"/>
      <c r="P179" s="42"/>
      <c r="Q179" s="42"/>
      <c r="R179" s="42"/>
      <c r="S179" s="42"/>
      <c r="T179" s="78"/>
      <c r="AT179" s="24" t="s">
        <v>168</v>
      </c>
      <c r="AU179" s="24" t="s">
        <v>87</v>
      </c>
    </row>
    <row r="180" spans="2:51" s="12" customFormat="1" ht="13.5">
      <c r="B180" s="219"/>
      <c r="C180" s="220"/>
      <c r="D180" s="232" t="s">
        <v>170</v>
      </c>
      <c r="E180" s="242" t="s">
        <v>21</v>
      </c>
      <c r="F180" s="243" t="s">
        <v>938</v>
      </c>
      <c r="G180" s="220"/>
      <c r="H180" s="244">
        <v>65.4</v>
      </c>
      <c r="I180" s="224"/>
      <c r="J180" s="220"/>
      <c r="K180" s="220"/>
      <c r="L180" s="225"/>
      <c r="M180" s="226"/>
      <c r="N180" s="227"/>
      <c r="O180" s="227"/>
      <c r="P180" s="227"/>
      <c r="Q180" s="227"/>
      <c r="R180" s="227"/>
      <c r="S180" s="227"/>
      <c r="T180" s="228"/>
      <c r="AT180" s="229" t="s">
        <v>170</v>
      </c>
      <c r="AU180" s="229" t="s">
        <v>87</v>
      </c>
      <c r="AV180" s="12" t="s">
        <v>87</v>
      </c>
      <c r="AW180" s="12" t="s">
        <v>39</v>
      </c>
      <c r="AX180" s="12" t="s">
        <v>84</v>
      </c>
      <c r="AY180" s="229" t="s">
        <v>159</v>
      </c>
    </row>
    <row r="181" spans="2:65" s="1" customFormat="1" ht="22.5" customHeight="1">
      <c r="B181" s="41"/>
      <c r="C181" s="193" t="s">
        <v>413</v>
      </c>
      <c r="D181" s="193" t="s">
        <v>161</v>
      </c>
      <c r="E181" s="194" t="s">
        <v>975</v>
      </c>
      <c r="F181" s="195" t="s">
        <v>976</v>
      </c>
      <c r="G181" s="196" t="s">
        <v>595</v>
      </c>
      <c r="H181" s="197">
        <v>2</v>
      </c>
      <c r="I181" s="198"/>
      <c r="J181" s="199">
        <f>ROUND(I181*H181,2)</f>
        <v>0</v>
      </c>
      <c r="K181" s="195" t="s">
        <v>165</v>
      </c>
      <c r="L181" s="61"/>
      <c r="M181" s="200" t="s">
        <v>21</v>
      </c>
      <c r="N181" s="201" t="s">
        <v>47</v>
      </c>
      <c r="O181" s="42"/>
      <c r="P181" s="202">
        <f>O181*H181</f>
        <v>0</v>
      </c>
      <c r="Q181" s="202">
        <v>0.12303</v>
      </c>
      <c r="R181" s="202">
        <f>Q181*H181</f>
        <v>0.24606</v>
      </c>
      <c r="S181" s="202">
        <v>0</v>
      </c>
      <c r="T181" s="203">
        <f>S181*H181</f>
        <v>0</v>
      </c>
      <c r="AR181" s="24" t="s">
        <v>166</v>
      </c>
      <c r="AT181" s="24" t="s">
        <v>161</v>
      </c>
      <c r="AU181" s="24" t="s">
        <v>87</v>
      </c>
      <c r="AY181" s="24" t="s">
        <v>159</v>
      </c>
      <c r="BE181" s="204">
        <f>IF(N181="základní",J181,0)</f>
        <v>0</v>
      </c>
      <c r="BF181" s="204">
        <f>IF(N181="snížená",J181,0)</f>
        <v>0</v>
      </c>
      <c r="BG181" s="204">
        <f>IF(N181="zákl. přenesená",J181,0)</f>
        <v>0</v>
      </c>
      <c r="BH181" s="204">
        <f>IF(N181="sníž. přenesená",J181,0)</f>
        <v>0</v>
      </c>
      <c r="BI181" s="204">
        <f>IF(N181="nulová",J181,0)</f>
        <v>0</v>
      </c>
      <c r="BJ181" s="24" t="s">
        <v>84</v>
      </c>
      <c r="BK181" s="204">
        <f>ROUND(I181*H181,2)</f>
        <v>0</v>
      </c>
      <c r="BL181" s="24" t="s">
        <v>166</v>
      </c>
      <c r="BM181" s="24" t="s">
        <v>977</v>
      </c>
    </row>
    <row r="182" spans="2:47" s="1" customFormat="1" ht="40.5">
      <c r="B182" s="41"/>
      <c r="C182" s="63"/>
      <c r="D182" s="205" t="s">
        <v>168</v>
      </c>
      <c r="E182" s="63"/>
      <c r="F182" s="206" t="s">
        <v>978</v>
      </c>
      <c r="G182" s="63"/>
      <c r="H182" s="63"/>
      <c r="I182" s="163"/>
      <c r="J182" s="63"/>
      <c r="K182" s="63"/>
      <c r="L182" s="61"/>
      <c r="M182" s="207"/>
      <c r="N182" s="42"/>
      <c r="O182" s="42"/>
      <c r="P182" s="42"/>
      <c r="Q182" s="42"/>
      <c r="R182" s="42"/>
      <c r="S182" s="42"/>
      <c r="T182" s="78"/>
      <c r="AT182" s="24" t="s">
        <v>168</v>
      </c>
      <c r="AU182" s="24" t="s">
        <v>87</v>
      </c>
    </row>
    <row r="183" spans="2:51" s="12" customFormat="1" ht="13.5">
      <c r="B183" s="219"/>
      <c r="C183" s="220"/>
      <c r="D183" s="232" t="s">
        <v>170</v>
      </c>
      <c r="E183" s="242" t="s">
        <v>21</v>
      </c>
      <c r="F183" s="243" t="s">
        <v>947</v>
      </c>
      <c r="G183" s="220"/>
      <c r="H183" s="244">
        <v>2</v>
      </c>
      <c r="I183" s="224"/>
      <c r="J183" s="220"/>
      <c r="K183" s="220"/>
      <c r="L183" s="225"/>
      <c r="M183" s="226"/>
      <c r="N183" s="227"/>
      <c r="O183" s="227"/>
      <c r="P183" s="227"/>
      <c r="Q183" s="227"/>
      <c r="R183" s="227"/>
      <c r="S183" s="227"/>
      <c r="T183" s="228"/>
      <c r="AT183" s="229" t="s">
        <v>170</v>
      </c>
      <c r="AU183" s="229" t="s">
        <v>87</v>
      </c>
      <c r="AV183" s="12" t="s">
        <v>87</v>
      </c>
      <c r="AW183" s="12" t="s">
        <v>39</v>
      </c>
      <c r="AX183" s="12" t="s">
        <v>84</v>
      </c>
      <c r="AY183" s="229" t="s">
        <v>159</v>
      </c>
    </row>
    <row r="184" spans="2:65" s="1" customFormat="1" ht="22.5" customHeight="1">
      <c r="B184" s="41"/>
      <c r="C184" s="256" t="s">
        <v>419</v>
      </c>
      <c r="D184" s="256" t="s">
        <v>342</v>
      </c>
      <c r="E184" s="257" t="s">
        <v>979</v>
      </c>
      <c r="F184" s="258" t="s">
        <v>980</v>
      </c>
      <c r="G184" s="259" t="s">
        <v>595</v>
      </c>
      <c r="H184" s="260">
        <v>2</v>
      </c>
      <c r="I184" s="261"/>
      <c r="J184" s="262">
        <f>ROUND(I184*H184,2)</f>
        <v>0</v>
      </c>
      <c r="K184" s="258" t="s">
        <v>165</v>
      </c>
      <c r="L184" s="263"/>
      <c r="M184" s="264" t="s">
        <v>21</v>
      </c>
      <c r="N184" s="265" t="s">
        <v>47</v>
      </c>
      <c r="O184" s="42"/>
      <c r="P184" s="202">
        <f>O184*H184</f>
        <v>0</v>
      </c>
      <c r="Q184" s="202">
        <v>0.0133</v>
      </c>
      <c r="R184" s="202">
        <f>Q184*H184</f>
        <v>0.0266</v>
      </c>
      <c r="S184" s="202">
        <v>0</v>
      </c>
      <c r="T184" s="203">
        <f>S184*H184</f>
        <v>0</v>
      </c>
      <c r="AR184" s="24" t="s">
        <v>214</v>
      </c>
      <c r="AT184" s="24" t="s">
        <v>342</v>
      </c>
      <c r="AU184" s="24" t="s">
        <v>87</v>
      </c>
      <c r="AY184" s="24" t="s">
        <v>159</v>
      </c>
      <c r="BE184" s="204">
        <f>IF(N184="základní",J184,0)</f>
        <v>0</v>
      </c>
      <c r="BF184" s="204">
        <f>IF(N184="snížená",J184,0)</f>
        <v>0</v>
      </c>
      <c r="BG184" s="204">
        <f>IF(N184="zákl. přenesená",J184,0)</f>
        <v>0</v>
      </c>
      <c r="BH184" s="204">
        <f>IF(N184="sníž. přenesená",J184,0)</f>
        <v>0</v>
      </c>
      <c r="BI184" s="204">
        <f>IF(N184="nulová",J184,0)</f>
        <v>0</v>
      </c>
      <c r="BJ184" s="24" t="s">
        <v>84</v>
      </c>
      <c r="BK184" s="204">
        <f>ROUND(I184*H184,2)</f>
        <v>0</v>
      </c>
      <c r="BL184" s="24" t="s">
        <v>166</v>
      </c>
      <c r="BM184" s="24" t="s">
        <v>981</v>
      </c>
    </row>
    <row r="185" spans="2:65" s="1" customFormat="1" ht="22.5" customHeight="1">
      <c r="B185" s="41"/>
      <c r="C185" s="193" t="s">
        <v>425</v>
      </c>
      <c r="D185" s="193" t="s">
        <v>161</v>
      </c>
      <c r="E185" s="194" t="s">
        <v>982</v>
      </c>
      <c r="F185" s="195" t="s">
        <v>983</v>
      </c>
      <c r="G185" s="196" t="s">
        <v>245</v>
      </c>
      <c r="H185" s="197">
        <v>65.4</v>
      </c>
      <c r="I185" s="198"/>
      <c r="J185" s="199">
        <f>ROUND(I185*H185,2)</f>
        <v>0</v>
      </c>
      <c r="K185" s="195" t="s">
        <v>165</v>
      </c>
      <c r="L185" s="61"/>
      <c r="M185" s="200" t="s">
        <v>21</v>
      </c>
      <c r="N185" s="201" t="s">
        <v>47</v>
      </c>
      <c r="O185" s="42"/>
      <c r="P185" s="202">
        <f>O185*H185</f>
        <v>0</v>
      </c>
      <c r="Q185" s="202">
        <v>0.0002</v>
      </c>
      <c r="R185" s="202">
        <f>Q185*H185</f>
        <v>0.013080000000000001</v>
      </c>
      <c r="S185" s="202">
        <v>0</v>
      </c>
      <c r="T185" s="203">
        <f>S185*H185</f>
        <v>0</v>
      </c>
      <c r="AR185" s="24" t="s">
        <v>166</v>
      </c>
      <c r="AT185" s="24" t="s">
        <v>161</v>
      </c>
      <c r="AU185" s="24" t="s">
        <v>87</v>
      </c>
      <c r="AY185" s="24" t="s">
        <v>159</v>
      </c>
      <c r="BE185" s="204">
        <f>IF(N185="základní",J185,0)</f>
        <v>0</v>
      </c>
      <c r="BF185" s="204">
        <f>IF(N185="snížená",J185,0)</f>
        <v>0</v>
      </c>
      <c r="BG185" s="204">
        <f>IF(N185="zákl. přenesená",J185,0)</f>
        <v>0</v>
      </c>
      <c r="BH185" s="204">
        <f>IF(N185="sníž. přenesená",J185,0)</f>
        <v>0</v>
      </c>
      <c r="BI185" s="204">
        <f>IF(N185="nulová",J185,0)</f>
        <v>0</v>
      </c>
      <c r="BJ185" s="24" t="s">
        <v>84</v>
      </c>
      <c r="BK185" s="204">
        <f>ROUND(I185*H185,2)</f>
        <v>0</v>
      </c>
      <c r="BL185" s="24" t="s">
        <v>166</v>
      </c>
      <c r="BM185" s="24" t="s">
        <v>984</v>
      </c>
    </row>
    <row r="186" spans="2:51" s="12" customFormat="1" ht="13.5">
      <c r="B186" s="219"/>
      <c r="C186" s="220"/>
      <c r="D186" s="232" t="s">
        <v>170</v>
      </c>
      <c r="E186" s="242" t="s">
        <v>21</v>
      </c>
      <c r="F186" s="243" t="s">
        <v>938</v>
      </c>
      <c r="G186" s="220"/>
      <c r="H186" s="244">
        <v>65.4</v>
      </c>
      <c r="I186" s="224"/>
      <c r="J186" s="220"/>
      <c r="K186" s="220"/>
      <c r="L186" s="225"/>
      <c r="M186" s="226"/>
      <c r="N186" s="227"/>
      <c r="O186" s="227"/>
      <c r="P186" s="227"/>
      <c r="Q186" s="227"/>
      <c r="R186" s="227"/>
      <c r="S186" s="227"/>
      <c r="T186" s="228"/>
      <c r="AT186" s="229" t="s">
        <v>170</v>
      </c>
      <c r="AU186" s="229" t="s">
        <v>87</v>
      </c>
      <c r="AV186" s="12" t="s">
        <v>87</v>
      </c>
      <c r="AW186" s="12" t="s">
        <v>39</v>
      </c>
      <c r="AX186" s="12" t="s">
        <v>84</v>
      </c>
      <c r="AY186" s="229" t="s">
        <v>159</v>
      </c>
    </row>
    <row r="187" spans="2:65" s="1" customFormat="1" ht="22.5" customHeight="1">
      <c r="B187" s="41"/>
      <c r="C187" s="193" t="s">
        <v>427</v>
      </c>
      <c r="D187" s="193" t="s">
        <v>161</v>
      </c>
      <c r="E187" s="194" t="s">
        <v>985</v>
      </c>
      <c r="F187" s="195" t="s">
        <v>986</v>
      </c>
      <c r="G187" s="196" t="s">
        <v>245</v>
      </c>
      <c r="H187" s="197">
        <v>65.4</v>
      </c>
      <c r="I187" s="198"/>
      <c r="J187" s="199">
        <f>ROUND(I187*H187,2)</f>
        <v>0</v>
      </c>
      <c r="K187" s="195" t="s">
        <v>165</v>
      </c>
      <c r="L187" s="61"/>
      <c r="M187" s="200" t="s">
        <v>21</v>
      </c>
      <c r="N187" s="201" t="s">
        <v>47</v>
      </c>
      <c r="O187" s="42"/>
      <c r="P187" s="202">
        <f>O187*H187</f>
        <v>0</v>
      </c>
      <c r="Q187" s="202">
        <v>9E-05</v>
      </c>
      <c r="R187" s="202">
        <f>Q187*H187</f>
        <v>0.005886000000000001</v>
      </c>
      <c r="S187" s="202">
        <v>0</v>
      </c>
      <c r="T187" s="203">
        <f>S187*H187</f>
        <v>0</v>
      </c>
      <c r="AR187" s="24" t="s">
        <v>166</v>
      </c>
      <c r="AT187" s="24" t="s">
        <v>161</v>
      </c>
      <c r="AU187" s="24" t="s">
        <v>87</v>
      </c>
      <c r="AY187" s="24" t="s">
        <v>159</v>
      </c>
      <c r="BE187" s="204">
        <f>IF(N187="základní",J187,0)</f>
        <v>0</v>
      </c>
      <c r="BF187" s="204">
        <f>IF(N187="snížená",J187,0)</f>
        <v>0</v>
      </c>
      <c r="BG187" s="204">
        <f>IF(N187="zákl. přenesená",J187,0)</f>
        <v>0</v>
      </c>
      <c r="BH187" s="204">
        <f>IF(N187="sníž. přenesená",J187,0)</f>
        <v>0</v>
      </c>
      <c r="BI187" s="204">
        <f>IF(N187="nulová",J187,0)</f>
        <v>0</v>
      </c>
      <c r="BJ187" s="24" t="s">
        <v>84</v>
      </c>
      <c r="BK187" s="204">
        <f>ROUND(I187*H187,2)</f>
        <v>0</v>
      </c>
      <c r="BL187" s="24" t="s">
        <v>166</v>
      </c>
      <c r="BM187" s="24" t="s">
        <v>987</v>
      </c>
    </row>
    <row r="188" spans="2:51" s="12" customFormat="1" ht="13.5">
      <c r="B188" s="219"/>
      <c r="C188" s="220"/>
      <c r="D188" s="205" t="s">
        <v>170</v>
      </c>
      <c r="E188" s="221" t="s">
        <v>21</v>
      </c>
      <c r="F188" s="222" t="s">
        <v>938</v>
      </c>
      <c r="G188" s="220"/>
      <c r="H188" s="223">
        <v>65.4</v>
      </c>
      <c r="I188" s="224"/>
      <c r="J188" s="220"/>
      <c r="K188" s="220"/>
      <c r="L188" s="225"/>
      <c r="M188" s="226"/>
      <c r="N188" s="227"/>
      <c r="O188" s="227"/>
      <c r="P188" s="227"/>
      <c r="Q188" s="227"/>
      <c r="R188" s="227"/>
      <c r="S188" s="227"/>
      <c r="T188" s="228"/>
      <c r="AT188" s="229" t="s">
        <v>170</v>
      </c>
      <c r="AU188" s="229" t="s">
        <v>87</v>
      </c>
      <c r="AV188" s="12" t="s">
        <v>87</v>
      </c>
      <c r="AW188" s="12" t="s">
        <v>39</v>
      </c>
      <c r="AX188" s="12" t="s">
        <v>84</v>
      </c>
      <c r="AY188" s="229" t="s">
        <v>159</v>
      </c>
    </row>
    <row r="189" spans="2:63" s="10" customFormat="1" ht="29.85" customHeight="1">
      <c r="B189" s="176"/>
      <c r="C189" s="177"/>
      <c r="D189" s="190" t="s">
        <v>75</v>
      </c>
      <c r="E189" s="191" t="s">
        <v>792</v>
      </c>
      <c r="F189" s="191" t="s">
        <v>988</v>
      </c>
      <c r="G189" s="177"/>
      <c r="H189" s="177"/>
      <c r="I189" s="180"/>
      <c r="J189" s="192">
        <f>BK189</f>
        <v>0</v>
      </c>
      <c r="K189" s="177"/>
      <c r="L189" s="182"/>
      <c r="M189" s="183"/>
      <c r="N189" s="184"/>
      <c r="O189" s="184"/>
      <c r="P189" s="185">
        <f>SUM(P190:P195)</f>
        <v>0</v>
      </c>
      <c r="Q189" s="184"/>
      <c r="R189" s="185">
        <f>SUM(R190:R195)</f>
        <v>0</v>
      </c>
      <c r="S189" s="184"/>
      <c r="T189" s="186">
        <f>SUM(T190:T195)</f>
        <v>0</v>
      </c>
      <c r="AR189" s="187" t="s">
        <v>84</v>
      </c>
      <c r="AT189" s="188" t="s">
        <v>75</v>
      </c>
      <c r="AU189" s="188" t="s">
        <v>84</v>
      </c>
      <c r="AY189" s="187" t="s">
        <v>159</v>
      </c>
      <c r="BK189" s="189">
        <f>SUM(BK190:BK195)</f>
        <v>0</v>
      </c>
    </row>
    <row r="190" spans="2:65" s="1" customFormat="1" ht="31.5" customHeight="1">
      <c r="B190" s="41"/>
      <c r="C190" s="193" t="s">
        <v>434</v>
      </c>
      <c r="D190" s="193" t="s">
        <v>161</v>
      </c>
      <c r="E190" s="194" t="s">
        <v>795</v>
      </c>
      <c r="F190" s="195" t="s">
        <v>796</v>
      </c>
      <c r="G190" s="196" t="s">
        <v>345</v>
      </c>
      <c r="H190" s="197">
        <v>46.499</v>
      </c>
      <c r="I190" s="198"/>
      <c r="J190" s="199">
        <f>ROUND(I190*H190,2)</f>
        <v>0</v>
      </c>
      <c r="K190" s="195" t="s">
        <v>165</v>
      </c>
      <c r="L190" s="61"/>
      <c r="M190" s="200" t="s">
        <v>21</v>
      </c>
      <c r="N190" s="201" t="s">
        <v>47</v>
      </c>
      <c r="O190" s="42"/>
      <c r="P190" s="202">
        <f>O190*H190</f>
        <v>0</v>
      </c>
      <c r="Q190" s="202">
        <v>0</v>
      </c>
      <c r="R190" s="202">
        <f>Q190*H190</f>
        <v>0</v>
      </c>
      <c r="S190" s="202">
        <v>0</v>
      </c>
      <c r="T190" s="203">
        <f>S190*H190</f>
        <v>0</v>
      </c>
      <c r="AR190" s="24" t="s">
        <v>166</v>
      </c>
      <c r="AT190" s="24" t="s">
        <v>161</v>
      </c>
      <c r="AU190" s="24" t="s">
        <v>87</v>
      </c>
      <c r="AY190" s="24" t="s">
        <v>159</v>
      </c>
      <c r="BE190" s="204">
        <f>IF(N190="základní",J190,0)</f>
        <v>0</v>
      </c>
      <c r="BF190" s="204">
        <f>IF(N190="snížená",J190,0)</f>
        <v>0</v>
      </c>
      <c r="BG190" s="204">
        <f>IF(N190="zákl. přenesená",J190,0)</f>
        <v>0</v>
      </c>
      <c r="BH190" s="204">
        <f>IF(N190="sníž. přenesená",J190,0)</f>
        <v>0</v>
      </c>
      <c r="BI190" s="204">
        <f>IF(N190="nulová",J190,0)</f>
        <v>0</v>
      </c>
      <c r="BJ190" s="24" t="s">
        <v>84</v>
      </c>
      <c r="BK190" s="204">
        <f>ROUND(I190*H190,2)</f>
        <v>0</v>
      </c>
      <c r="BL190" s="24" t="s">
        <v>166</v>
      </c>
      <c r="BM190" s="24" t="s">
        <v>989</v>
      </c>
    </row>
    <row r="191" spans="2:47" s="1" customFormat="1" ht="94.5">
      <c r="B191" s="41"/>
      <c r="C191" s="63"/>
      <c r="D191" s="232" t="s">
        <v>168</v>
      </c>
      <c r="E191" s="63"/>
      <c r="F191" s="276" t="s">
        <v>798</v>
      </c>
      <c r="G191" s="63"/>
      <c r="H191" s="63"/>
      <c r="I191" s="163"/>
      <c r="J191" s="63"/>
      <c r="K191" s="63"/>
      <c r="L191" s="61"/>
      <c r="M191" s="207"/>
      <c r="N191" s="42"/>
      <c r="O191" s="42"/>
      <c r="P191" s="42"/>
      <c r="Q191" s="42"/>
      <c r="R191" s="42"/>
      <c r="S191" s="42"/>
      <c r="T191" s="78"/>
      <c r="AT191" s="24" t="s">
        <v>168</v>
      </c>
      <c r="AU191" s="24" t="s">
        <v>87</v>
      </c>
    </row>
    <row r="192" spans="2:65" s="1" customFormat="1" ht="31.5" customHeight="1">
      <c r="B192" s="41"/>
      <c r="C192" s="193" t="s">
        <v>442</v>
      </c>
      <c r="D192" s="193" t="s">
        <v>161</v>
      </c>
      <c r="E192" s="194" t="s">
        <v>807</v>
      </c>
      <c r="F192" s="195" t="s">
        <v>808</v>
      </c>
      <c r="G192" s="196" t="s">
        <v>345</v>
      </c>
      <c r="H192" s="197">
        <v>232.495</v>
      </c>
      <c r="I192" s="198"/>
      <c r="J192" s="199">
        <f>ROUND(I192*H192,2)</f>
        <v>0</v>
      </c>
      <c r="K192" s="195" t="s">
        <v>165</v>
      </c>
      <c r="L192" s="61"/>
      <c r="M192" s="200" t="s">
        <v>21</v>
      </c>
      <c r="N192" s="201" t="s">
        <v>47</v>
      </c>
      <c r="O192" s="42"/>
      <c r="P192" s="202">
        <f>O192*H192</f>
        <v>0</v>
      </c>
      <c r="Q192" s="202">
        <v>0</v>
      </c>
      <c r="R192" s="202">
        <f>Q192*H192</f>
        <v>0</v>
      </c>
      <c r="S192" s="202">
        <v>0</v>
      </c>
      <c r="T192" s="203">
        <f>S192*H192</f>
        <v>0</v>
      </c>
      <c r="AR192" s="24" t="s">
        <v>166</v>
      </c>
      <c r="AT192" s="24" t="s">
        <v>161</v>
      </c>
      <c r="AU192" s="24" t="s">
        <v>87</v>
      </c>
      <c r="AY192" s="24" t="s">
        <v>159</v>
      </c>
      <c r="BE192" s="204">
        <f>IF(N192="základní",J192,0)</f>
        <v>0</v>
      </c>
      <c r="BF192" s="204">
        <f>IF(N192="snížená",J192,0)</f>
        <v>0</v>
      </c>
      <c r="BG192" s="204">
        <f>IF(N192="zákl. přenesená",J192,0)</f>
        <v>0</v>
      </c>
      <c r="BH192" s="204">
        <f>IF(N192="sníž. přenesená",J192,0)</f>
        <v>0</v>
      </c>
      <c r="BI192" s="204">
        <f>IF(N192="nulová",J192,0)</f>
        <v>0</v>
      </c>
      <c r="BJ192" s="24" t="s">
        <v>84</v>
      </c>
      <c r="BK192" s="204">
        <f>ROUND(I192*H192,2)</f>
        <v>0</v>
      </c>
      <c r="BL192" s="24" t="s">
        <v>166</v>
      </c>
      <c r="BM192" s="24" t="s">
        <v>990</v>
      </c>
    </row>
    <row r="193" spans="2:47" s="1" customFormat="1" ht="94.5">
      <c r="B193" s="41"/>
      <c r="C193" s="63"/>
      <c r="D193" s="205" t="s">
        <v>168</v>
      </c>
      <c r="E193" s="63"/>
      <c r="F193" s="206" t="s">
        <v>798</v>
      </c>
      <c r="G193" s="63"/>
      <c r="H193" s="63"/>
      <c r="I193" s="163"/>
      <c r="J193" s="63"/>
      <c r="K193" s="63"/>
      <c r="L193" s="61"/>
      <c r="M193" s="207"/>
      <c r="N193" s="42"/>
      <c r="O193" s="42"/>
      <c r="P193" s="42"/>
      <c r="Q193" s="42"/>
      <c r="R193" s="42"/>
      <c r="S193" s="42"/>
      <c r="T193" s="78"/>
      <c r="AT193" s="24" t="s">
        <v>168</v>
      </c>
      <c r="AU193" s="24" t="s">
        <v>87</v>
      </c>
    </row>
    <row r="194" spans="2:51" s="12" customFormat="1" ht="13.5">
      <c r="B194" s="219"/>
      <c r="C194" s="220"/>
      <c r="D194" s="232" t="s">
        <v>170</v>
      </c>
      <c r="E194" s="242" t="s">
        <v>21</v>
      </c>
      <c r="F194" s="243" t="s">
        <v>991</v>
      </c>
      <c r="G194" s="220"/>
      <c r="H194" s="244">
        <v>232.495</v>
      </c>
      <c r="I194" s="224"/>
      <c r="J194" s="220"/>
      <c r="K194" s="220"/>
      <c r="L194" s="225"/>
      <c r="M194" s="226"/>
      <c r="N194" s="227"/>
      <c r="O194" s="227"/>
      <c r="P194" s="227"/>
      <c r="Q194" s="227"/>
      <c r="R194" s="227"/>
      <c r="S194" s="227"/>
      <c r="T194" s="228"/>
      <c r="AT194" s="229" t="s">
        <v>170</v>
      </c>
      <c r="AU194" s="229" t="s">
        <v>87</v>
      </c>
      <c r="AV194" s="12" t="s">
        <v>87</v>
      </c>
      <c r="AW194" s="12" t="s">
        <v>39</v>
      </c>
      <c r="AX194" s="12" t="s">
        <v>84</v>
      </c>
      <c r="AY194" s="229" t="s">
        <v>159</v>
      </c>
    </row>
    <row r="195" spans="2:65" s="1" customFormat="1" ht="22.5" customHeight="1">
      <c r="B195" s="41"/>
      <c r="C195" s="193" t="s">
        <v>449</v>
      </c>
      <c r="D195" s="193" t="s">
        <v>161</v>
      </c>
      <c r="E195" s="194" t="s">
        <v>992</v>
      </c>
      <c r="F195" s="195" t="s">
        <v>993</v>
      </c>
      <c r="G195" s="196" t="s">
        <v>345</v>
      </c>
      <c r="H195" s="197">
        <v>46.499</v>
      </c>
      <c r="I195" s="198"/>
      <c r="J195" s="199">
        <f>ROUND(I195*H195,2)</f>
        <v>0</v>
      </c>
      <c r="K195" s="195" t="s">
        <v>21</v>
      </c>
      <c r="L195" s="61"/>
      <c r="M195" s="200" t="s">
        <v>21</v>
      </c>
      <c r="N195" s="201" t="s">
        <v>47</v>
      </c>
      <c r="O195" s="42"/>
      <c r="P195" s="202">
        <f>O195*H195</f>
        <v>0</v>
      </c>
      <c r="Q195" s="202">
        <v>0</v>
      </c>
      <c r="R195" s="202">
        <f>Q195*H195</f>
        <v>0</v>
      </c>
      <c r="S195" s="202">
        <v>0</v>
      </c>
      <c r="T195" s="203">
        <f>S195*H195</f>
        <v>0</v>
      </c>
      <c r="AR195" s="24" t="s">
        <v>166</v>
      </c>
      <c r="AT195" s="24" t="s">
        <v>161</v>
      </c>
      <c r="AU195" s="24" t="s">
        <v>87</v>
      </c>
      <c r="AY195" s="24" t="s">
        <v>159</v>
      </c>
      <c r="BE195" s="204">
        <f>IF(N195="základní",J195,0)</f>
        <v>0</v>
      </c>
      <c r="BF195" s="204">
        <f>IF(N195="snížená",J195,0)</f>
        <v>0</v>
      </c>
      <c r="BG195" s="204">
        <f>IF(N195="zákl. přenesená",J195,0)</f>
        <v>0</v>
      </c>
      <c r="BH195" s="204">
        <f>IF(N195="sníž. přenesená",J195,0)</f>
        <v>0</v>
      </c>
      <c r="BI195" s="204">
        <f>IF(N195="nulová",J195,0)</f>
        <v>0</v>
      </c>
      <c r="BJ195" s="24" t="s">
        <v>84</v>
      </c>
      <c r="BK195" s="204">
        <f>ROUND(I195*H195,2)</f>
        <v>0</v>
      </c>
      <c r="BL195" s="24" t="s">
        <v>166</v>
      </c>
      <c r="BM195" s="24" t="s">
        <v>994</v>
      </c>
    </row>
    <row r="196" spans="2:63" s="10" customFormat="1" ht="29.85" customHeight="1">
      <c r="B196" s="176"/>
      <c r="C196" s="177"/>
      <c r="D196" s="190" t="s">
        <v>75</v>
      </c>
      <c r="E196" s="191" t="s">
        <v>837</v>
      </c>
      <c r="F196" s="191" t="s">
        <v>995</v>
      </c>
      <c r="G196" s="177"/>
      <c r="H196" s="177"/>
      <c r="I196" s="180"/>
      <c r="J196" s="192">
        <f>BK196</f>
        <v>0</v>
      </c>
      <c r="K196" s="177"/>
      <c r="L196" s="182"/>
      <c r="M196" s="183"/>
      <c r="N196" s="184"/>
      <c r="O196" s="184"/>
      <c r="P196" s="185">
        <f>SUM(P197:P198)</f>
        <v>0</v>
      </c>
      <c r="Q196" s="184"/>
      <c r="R196" s="185">
        <f>SUM(R197:R198)</f>
        <v>0</v>
      </c>
      <c r="S196" s="184"/>
      <c r="T196" s="186">
        <f>SUM(T197:T198)</f>
        <v>0</v>
      </c>
      <c r="AR196" s="187" t="s">
        <v>84</v>
      </c>
      <c r="AT196" s="188" t="s">
        <v>75</v>
      </c>
      <c r="AU196" s="188" t="s">
        <v>84</v>
      </c>
      <c r="AY196" s="187" t="s">
        <v>159</v>
      </c>
      <c r="BK196" s="189">
        <f>SUM(BK197:BK198)</f>
        <v>0</v>
      </c>
    </row>
    <row r="197" spans="2:65" s="1" customFormat="1" ht="44.25" customHeight="1">
      <c r="B197" s="41"/>
      <c r="C197" s="193" t="s">
        <v>457</v>
      </c>
      <c r="D197" s="193" t="s">
        <v>161</v>
      </c>
      <c r="E197" s="194" t="s">
        <v>996</v>
      </c>
      <c r="F197" s="195" t="s">
        <v>997</v>
      </c>
      <c r="G197" s="196" t="s">
        <v>345</v>
      </c>
      <c r="H197" s="197">
        <v>145.709</v>
      </c>
      <c r="I197" s="198"/>
      <c r="J197" s="199">
        <f>ROUND(I197*H197,2)</f>
        <v>0</v>
      </c>
      <c r="K197" s="195" t="s">
        <v>165</v>
      </c>
      <c r="L197" s="61"/>
      <c r="M197" s="200" t="s">
        <v>21</v>
      </c>
      <c r="N197" s="201" t="s">
        <v>47</v>
      </c>
      <c r="O197" s="42"/>
      <c r="P197" s="202">
        <f>O197*H197</f>
        <v>0</v>
      </c>
      <c r="Q197" s="202">
        <v>0</v>
      </c>
      <c r="R197" s="202">
        <f>Q197*H197</f>
        <v>0</v>
      </c>
      <c r="S197" s="202">
        <v>0</v>
      </c>
      <c r="T197" s="203">
        <f>S197*H197</f>
        <v>0</v>
      </c>
      <c r="AR197" s="24" t="s">
        <v>166</v>
      </c>
      <c r="AT197" s="24" t="s">
        <v>161</v>
      </c>
      <c r="AU197" s="24" t="s">
        <v>87</v>
      </c>
      <c r="AY197" s="24" t="s">
        <v>159</v>
      </c>
      <c r="BE197" s="204">
        <f>IF(N197="základní",J197,0)</f>
        <v>0</v>
      </c>
      <c r="BF197" s="204">
        <f>IF(N197="snížená",J197,0)</f>
        <v>0</v>
      </c>
      <c r="BG197" s="204">
        <f>IF(N197="zákl. přenesená",J197,0)</f>
        <v>0</v>
      </c>
      <c r="BH197" s="204">
        <f>IF(N197="sníž. přenesená",J197,0)</f>
        <v>0</v>
      </c>
      <c r="BI197" s="204">
        <f>IF(N197="nulová",J197,0)</f>
        <v>0</v>
      </c>
      <c r="BJ197" s="24" t="s">
        <v>84</v>
      </c>
      <c r="BK197" s="204">
        <f>ROUND(I197*H197,2)</f>
        <v>0</v>
      </c>
      <c r="BL197" s="24" t="s">
        <v>166</v>
      </c>
      <c r="BM197" s="24" t="s">
        <v>998</v>
      </c>
    </row>
    <row r="198" spans="2:47" s="1" customFormat="1" ht="54">
      <c r="B198" s="41"/>
      <c r="C198" s="63"/>
      <c r="D198" s="205" t="s">
        <v>168</v>
      </c>
      <c r="E198" s="63"/>
      <c r="F198" s="206" t="s">
        <v>999</v>
      </c>
      <c r="G198" s="63"/>
      <c r="H198" s="63"/>
      <c r="I198" s="163"/>
      <c r="J198" s="63"/>
      <c r="K198" s="63"/>
      <c r="L198" s="61"/>
      <c r="M198" s="277"/>
      <c r="N198" s="273"/>
      <c r="O198" s="273"/>
      <c r="P198" s="273"/>
      <c r="Q198" s="273"/>
      <c r="R198" s="273"/>
      <c r="S198" s="273"/>
      <c r="T198" s="278"/>
      <c r="AT198" s="24" t="s">
        <v>168</v>
      </c>
      <c r="AU198" s="24" t="s">
        <v>87</v>
      </c>
    </row>
    <row r="199" spans="2:12" s="1" customFormat="1" ht="6.95" customHeight="1">
      <c r="B199" s="56"/>
      <c r="C199" s="57"/>
      <c r="D199" s="57"/>
      <c r="E199" s="57"/>
      <c r="F199" s="57"/>
      <c r="G199" s="57"/>
      <c r="H199" s="57"/>
      <c r="I199" s="139"/>
      <c r="J199" s="57"/>
      <c r="K199" s="57"/>
      <c r="L199" s="61"/>
    </row>
  </sheetData>
  <sheetProtection password="CC77" sheet="1" objects="1" scenarios="1" formatCells="0" formatColumns="0" formatRows="0" sort="0" autoFilter="0"/>
  <autoFilter ref="C82:K198"/>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3"/>
  <sheetViews>
    <sheetView showGridLines="0" workbookViewId="0" topLeftCell="A1">
      <pane ySplit="1" topLeftCell="A11"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120</v>
      </c>
      <c r="G1" s="403" t="s">
        <v>121</v>
      </c>
      <c r="H1" s="403"/>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94</v>
      </c>
    </row>
    <row r="3" spans="2:46" ht="6.95" customHeight="1">
      <c r="B3" s="25"/>
      <c r="C3" s="26"/>
      <c r="D3" s="26"/>
      <c r="E3" s="26"/>
      <c r="F3" s="26"/>
      <c r="G3" s="26"/>
      <c r="H3" s="26"/>
      <c r="I3" s="116"/>
      <c r="J3" s="26"/>
      <c r="K3" s="27"/>
      <c r="AT3" s="24" t="s">
        <v>87</v>
      </c>
    </row>
    <row r="4" spans="2:46" ht="36.95" customHeight="1">
      <c r="B4" s="28"/>
      <c r="C4" s="29"/>
      <c r="D4" s="30" t="s">
        <v>125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4" t="str">
        <f>'Rekapitulace stavby'!K6</f>
        <v>Rekonstrukce historického středu města Nový Bor – III. etapa, změna stavby před dokončením</v>
      </c>
      <c r="F7" s="405"/>
      <c r="G7" s="405"/>
      <c r="H7" s="405"/>
      <c r="I7" s="117"/>
      <c r="J7" s="29"/>
      <c r="K7" s="31"/>
    </row>
    <row r="8" spans="2:11" s="1" customFormat="1" ht="15">
      <c r="B8" s="41"/>
      <c r="C8" s="42"/>
      <c r="D8" s="37" t="s">
        <v>126</v>
      </c>
      <c r="E8" s="42"/>
      <c r="F8" s="42"/>
      <c r="G8" s="42"/>
      <c r="H8" s="42"/>
      <c r="I8" s="118"/>
      <c r="J8" s="42"/>
      <c r="K8" s="45"/>
    </row>
    <row r="9" spans="2:11" s="1" customFormat="1" ht="36.95" customHeight="1">
      <c r="B9" s="41"/>
      <c r="C9" s="42"/>
      <c r="D9" s="42"/>
      <c r="E9" s="406" t="s">
        <v>1000</v>
      </c>
      <c r="F9" s="407"/>
      <c r="G9" s="407"/>
      <c r="H9" s="407"/>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95</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20. 4. 2017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22.5" customHeight="1">
      <c r="B24" s="121"/>
      <c r="C24" s="122"/>
      <c r="D24" s="122"/>
      <c r="E24" s="396" t="s">
        <v>21</v>
      </c>
      <c r="F24" s="396"/>
      <c r="G24" s="396"/>
      <c r="H24" s="39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ROUND(SUM(BE83:BE212),2)</f>
        <v>0</v>
      </c>
      <c r="G30" s="42"/>
      <c r="H30" s="42"/>
      <c r="I30" s="131">
        <v>0.21</v>
      </c>
      <c r="J30" s="130">
        <f>ROUND(ROUND((SUM(BE83:BE212)),2)*I30,2)</f>
        <v>0</v>
      </c>
      <c r="K30" s="45"/>
    </row>
    <row r="31" spans="2:11" s="1" customFormat="1" ht="14.45" customHeight="1">
      <c r="B31" s="41"/>
      <c r="C31" s="42"/>
      <c r="D31" s="42"/>
      <c r="E31" s="49" t="s">
        <v>48</v>
      </c>
      <c r="F31" s="130">
        <f>ROUND(SUM(BF83:BF212),2)</f>
        <v>0</v>
      </c>
      <c r="G31" s="42"/>
      <c r="H31" s="42"/>
      <c r="I31" s="131">
        <v>0.15</v>
      </c>
      <c r="J31" s="130">
        <f>ROUND(ROUND((SUM(BF83:BF212)),2)*I31,2)</f>
        <v>0</v>
      </c>
      <c r="K31" s="45"/>
    </row>
    <row r="32" spans="2:11" s="1" customFormat="1" ht="14.45" customHeight="1" hidden="1">
      <c r="B32" s="41"/>
      <c r="C32" s="42"/>
      <c r="D32" s="42"/>
      <c r="E32" s="49" t="s">
        <v>49</v>
      </c>
      <c r="F32" s="130">
        <f>ROUND(SUM(BG83:BG212),2)</f>
        <v>0</v>
      </c>
      <c r="G32" s="42"/>
      <c r="H32" s="42"/>
      <c r="I32" s="131">
        <v>0.21</v>
      </c>
      <c r="J32" s="130">
        <v>0</v>
      </c>
      <c r="K32" s="45"/>
    </row>
    <row r="33" spans="2:11" s="1" customFormat="1" ht="14.45" customHeight="1" hidden="1">
      <c r="B33" s="41"/>
      <c r="C33" s="42"/>
      <c r="D33" s="42"/>
      <c r="E33" s="49" t="s">
        <v>50</v>
      </c>
      <c r="F33" s="130">
        <f>ROUND(SUM(BH83:BH212),2)</f>
        <v>0</v>
      </c>
      <c r="G33" s="42"/>
      <c r="H33" s="42"/>
      <c r="I33" s="131">
        <v>0.15</v>
      </c>
      <c r="J33" s="130">
        <v>0</v>
      </c>
      <c r="K33" s="45"/>
    </row>
    <row r="34" spans="2:11" s="1" customFormat="1" ht="14.45" customHeight="1" hidden="1">
      <c r="B34" s="41"/>
      <c r="C34" s="42"/>
      <c r="D34" s="42"/>
      <c r="E34" s="49" t="s">
        <v>51</v>
      </c>
      <c r="F34" s="130">
        <f>ROUND(SUM(BI83:BI212),2)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128</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4" t="str">
        <f>E7</f>
        <v>Rekonstrukce historického středu města Nový Bor – III. etapa, změna stavby před dokončením</v>
      </c>
      <c r="F45" s="405"/>
      <c r="G45" s="405"/>
      <c r="H45" s="405"/>
      <c r="I45" s="118"/>
      <c r="J45" s="42"/>
      <c r="K45" s="45"/>
    </row>
    <row r="46" spans="2:11" s="1" customFormat="1" ht="14.45" customHeight="1">
      <c r="B46" s="41"/>
      <c r="C46" s="37" t="s">
        <v>126</v>
      </c>
      <c r="D46" s="42"/>
      <c r="E46" s="42"/>
      <c r="F46" s="42"/>
      <c r="G46" s="42"/>
      <c r="H46" s="42"/>
      <c r="I46" s="118"/>
      <c r="J46" s="42"/>
      <c r="K46" s="45"/>
    </row>
    <row r="47" spans="2:11" s="1" customFormat="1" ht="23.25" customHeight="1">
      <c r="B47" s="41"/>
      <c r="C47" s="42"/>
      <c r="D47" s="42"/>
      <c r="E47" s="406" t="str">
        <f>E9</f>
        <v>IO 302 - Vodovodní přípojka</v>
      </c>
      <c r="F47" s="407"/>
      <c r="G47" s="407"/>
      <c r="H47" s="40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Nový Bor náměstí Míru</v>
      </c>
      <c r="G49" s="42"/>
      <c r="H49" s="42"/>
      <c r="I49" s="119" t="s">
        <v>25</v>
      </c>
      <c r="J49" s="120" t="str">
        <f>IF(J12="","",J12)</f>
        <v>20. 4. 2017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Nový Bor náměstí Míru 1, 473 01 Nový Bor</v>
      </c>
      <c r="G51" s="42"/>
      <c r="H51" s="42"/>
      <c r="I51" s="119" t="s">
        <v>35</v>
      </c>
      <c r="J51" s="35" t="str">
        <f>E21</f>
        <v>BKN,spol.s r.o.Vladislavova 29/I,566 01Vysoké Mýto</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129</v>
      </c>
      <c r="D54" s="132"/>
      <c r="E54" s="132"/>
      <c r="F54" s="132"/>
      <c r="G54" s="132"/>
      <c r="H54" s="132"/>
      <c r="I54" s="145"/>
      <c r="J54" s="146" t="s">
        <v>130</v>
      </c>
      <c r="K54" s="147"/>
    </row>
    <row r="55" spans="2:11" s="1" customFormat="1" ht="10.35" customHeight="1">
      <c r="B55" s="41"/>
      <c r="C55" s="42"/>
      <c r="D55" s="42"/>
      <c r="E55" s="42"/>
      <c r="F55" s="42"/>
      <c r="G55" s="42"/>
      <c r="H55" s="42"/>
      <c r="I55" s="118"/>
      <c r="J55" s="42"/>
      <c r="K55" s="45"/>
    </row>
    <row r="56" spans="2:47" s="1" customFormat="1" ht="29.25" customHeight="1">
      <c r="B56" s="41"/>
      <c r="C56" s="148" t="s">
        <v>131</v>
      </c>
      <c r="D56" s="42"/>
      <c r="E56" s="42"/>
      <c r="F56" s="42"/>
      <c r="G56" s="42"/>
      <c r="H56" s="42"/>
      <c r="I56" s="118"/>
      <c r="J56" s="128">
        <f>J83</f>
        <v>0</v>
      </c>
      <c r="K56" s="45"/>
      <c r="AU56" s="24" t="s">
        <v>132</v>
      </c>
    </row>
    <row r="57" spans="2:11" s="7" customFormat="1" ht="24.95" customHeight="1">
      <c r="B57" s="149"/>
      <c r="C57" s="150"/>
      <c r="D57" s="151" t="s">
        <v>845</v>
      </c>
      <c r="E57" s="152"/>
      <c r="F57" s="152"/>
      <c r="G57" s="152"/>
      <c r="H57" s="152"/>
      <c r="I57" s="153"/>
      <c r="J57" s="154">
        <f>J84</f>
        <v>0</v>
      </c>
      <c r="K57" s="155"/>
    </row>
    <row r="58" spans="2:11" s="8" customFormat="1" ht="19.9" customHeight="1">
      <c r="B58" s="156"/>
      <c r="C58" s="157"/>
      <c r="D58" s="158" t="s">
        <v>846</v>
      </c>
      <c r="E58" s="159"/>
      <c r="F58" s="159"/>
      <c r="G58" s="159"/>
      <c r="H58" s="159"/>
      <c r="I58" s="160"/>
      <c r="J58" s="161">
        <f>J85</f>
        <v>0</v>
      </c>
      <c r="K58" s="162"/>
    </row>
    <row r="59" spans="2:11" s="8" customFormat="1" ht="19.9" customHeight="1">
      <c r="B59" s="156"/>
      <c r="C59" s="157"/>
      <c r="D59" s="158" t="s">
        <v>847</v>
      </c>
      <c r="E59" s="159"/>
      <c r="F59" s="159"/>
      <c r="G59" s="159"/>
      <c r="H59" s="159"/>
      <c r="I59" s="160"/>
      <c r="J59" s="161">
        <f>J141</f>
        <v>0</v>
      </c>
      <c r="K59" s="162"/>
    </row>
    <row r="60" spans="2:11" s="8" customFormat="1" ht="19.9" customHeight="1">
      <c r="B60" s="156"/>
      <c r="C60" s="157"/>
      <c r="D60" s="158" t="s">
        <v>848</v>
      </c>
      <c r="E60" s="159"/>
      <c r="F60" s="159"/>
      <c r="G60" s="159"/>
      <c r="H60" s="159"/>
      <c r="I60" s="160"/>
      <c r="J60" s="161">
        <f>J148</f>
        <v>0</v>
      </c>
      <c r="K60" s="162"/>
    </row>
    <row r="61" spans="2:11" s="8" customFormat="1" ht="19.9" customHeight="1">
      <c r="B61" s="156"/>
      <c r="C61" s="157"/>
      <c r="D61" s="158" t="s">
        <v>139</v>
      </c>
      <c r="E61" s="159"/>
      <c r="F61" s="159"/>
      <c r="G61" s="159"/>
      <c r="H61" s="159"/>
      <c r="I61" s="160"/>
      <c r="J61" s="161">
        <f>J165</f>
        <v>0</v>
      </c>
      <c r="K61" s="162"/>
    </row>
    <row r="62" spans="2:11" s="8" customFormat="1" ht="19.9" customHeight="1">
      <c r="B62" s="156"/>
      <c r="C62" s="157"/>
      <c r="D62" s="158" t="s">
        <v>849</v>
      </c>
      <c r="E62" s="159"/>
      <c r="F62" s="159"/>
      <c r="G62" s="159"/>
      <c r="H62" s="159"/>
      <c r="I62" s="160"/>
      <c r="J62" s="161">
        <f>J202</f>
        <v>0</v>
      </c>
      <c r="K62" s="162"/>
    </row>
    <row r="63" spans="2:11" s="8" customFormat="1" ht="19.9" customHeight="1">
      <c r="B63" s="156"/>
      <c r="C63" s="157"/>
      <c r="D63" s="158" t="s">
        <v>850</v>
      </c>
      <c r="E63" s="159"/>
      <c r="F63" s="159"/>
      <c r="G63" s="159"/>
      <c r="H63" s="159"/>
      <c r="I63" s="160"/>
      <c r="J63" s="161">
        <f>J209</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143</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400" t="str">
        <f>E7</f>
        <v>Rekonstrukce historického středu města Nový Bor – III. etapa, změna stavby před dokončením</v>
      </c>
      <c r="F73" s="401"/>
      <c r="G73" s="401"/>
      <c r="H73" s="401"/>
      <c r="I73" s="163"/>
      <c r="J73" s="63"/>
      <c r="K73" s="63"/>
      <c r="L73" s="61"/>
    </row>
    <row r="74" spans="2:12" s="1" customFormat="1" ht="14.45" customHeight="1">
      <c r="B74" s="41"/>
      <c r="C74" s="65" t="s">
        <v>126</v>
      </c>
      <c r="D74" s="63"/>
      <c r="E74" s="63"/>
      <c r="F74" s="63"/>
      <c r="G74" s="63"/>
      <c r="H74" s="63"/>
      <c r="I74" s="163"/>
      <c r="J74" s="63"/>
      <c r="K74" s="63"/>
      <c r="L74" s="61"/>
    </row>
    <row r="75" spans="2:12" s="1" customFormat="1" ht="23.25" customHeight="1">
      <c r="B75" s="41"/>
      <c r="C75" s="63"/>
      <c r="D75" s="63"/>
      <c r="E75" s="368" t="str">
        <f>E9</f>
        <v>IO 302 - Vodovodní přípojka</v>
      </c>
      <c r="F75" s="402"/>
      <c r="G75" s="402"/>
      <c r="H75" s="402"/>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Nový Bor náměstí Míru</v>
      </c>
      <c r="G77" s="63"/>
      <c r="H77" s="63"/>
      <c r="I77" s="165" t="s">
        <v>25</v>
      </c>
      <c r="J77" s="73" t="str">
        <f>IF(J12="","",J12)</f>
        <v>20. 4. 2017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Město Nový Bor náměstí Míru 1, 473 01 Nový Bor</v>
      </c>
      <c r="G79" s="63"/>
      <c r="H79" s="63"/>
      <c r="I79" s="165" t="s">
        <v>35</v>
      </c>
      <c r="J79" s="164" t="str">
        <f>E21</f>
        <v>BKN,spol.s r.o.Vladislavova 29/I,566 01Vysoké Mýto</v>
      </c>
      <c r="K79" s="63"/>
      <c r="L79" s="61"/>
    </row>
    <row r="80" spans="2:12" s="1" customFormat="1" ht="14.45" customHeight="1">
      <c r="B80" s="41"/>
      <c r="C80" s="65" t="s">
        <v>33</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144</v>
      </c>
      <c r="D82" s="168" t="s">
        <v>61</v>
      </c>
      <c r="E82" s="168" t="s">
        <v>57</v>
      </c>
      <c r="F82" s="168" t="s">
        <v>145</v>
      </c>
      <c r="G82" s="168" t="s">
        <v>146</v>
      </c>
      <c r="H82" s="168" t="s">
        <v>147</v>
      </c>
      <c r="I82" s="169" t="s">
        <v>148</v>
      </c>
      <c r="J82" s="168" t="s">
        <v>130</v>
      </c>
      <c r="K82" s="170" t="s">
        <v>149</v>
      </c>
      <c r="L82" s="171"/>
      <c r="M82" s="81" t="s">
        <v>150</v>
      </c>
      <c r="N82" s="82" t="s">
        <v>46</v>
      </c>
      <c r="O82" s="82" t="s">
        <v>151</v>
      </c>
      <c r="P82" s="82" t="s">
        <v>152</v>
      </c>
      <c r="Q82" s="82" t="s">
        <v>153</v>
      </c>
      <c r="R82" s="82" t="s">
        <v>154</v>
      </c>
      <c r="S82" s="82" t="s">
        <v>155</v>
      </c>
      <c r="T82" s="83" t="s">
        <v>156</v>
      </c>
    </row>
    <row r="83" spans="2:63" s="1" customFormat="1" ht="29.25" customHeight="1">
      <c r="B83" s="41"/>
      <c r="C83" s="87" t="s">
        <v>131</v>
      </c>
      <c r="D83" s="63"/>
      <c r="E83" s="63"/>
      <c r="F83" s="63"/>
      <c r="G83" s="63"/>
      <c r="H83" s="63"/>
      <c r="I83" s="163"/>
      <c r="J83" s="172">
        <f>BK83</f>
        <v>0</v>
      </c>
      <c r="K83" s="63"/>
      <c r="L83" s="61"/>
      <c r="M83" s="84"/>
      <c r="N83" s="85"/>
      <c r="O83" s="85"/>
      <c r="P83" s="173">
        <f>P84</f>
        <v>0</v>
      </c>
      <c r="Q83" s="85"/>
      <c r="R83" s="173">
        <f>R84</f>
        <v>80.16600344</v>
      </c>
      <c r="S83" s="85"/>
      <c r="T83" s="174">
        <f>T84</f>
        <v>21.1799</v>
      </c>
      <c r="AT83" s="24" t="s">
        <v>75</v>
      </c>
      <c r="AU83" s="24" t="s">
        <v>132</v>
      </c>
      <c r="BK83" s="175">
        <f>BK84</f>
        <v>0</v>
      </c>
    </row>
    <row r="84" spans="2:63" s="10" customFormat="1" ht="37.35" customHeight="1">
      <c r="B84" s="176"/>
      <c r="C84" s="177"/>
      <c r="D84" s="178" t="s">
        <v>75</v>
      </c>
      <c r="E84" s="179" t="s">
        <v>157</v>
      </c>
      <c r="F84" s="179" t="s">
        <v>851</v>
      </c>
      <c r="G84" s="177"/>
      <c r="H84" s="177"/>
      <c r="I84" s="180"/>
      <c r="J84" s="181">
        <f>BK84</f>
        <v>0</v>
      </c>
      <c r="K84" s="177"/>
      <c r="L84" s="182"/>
      <c r="M84" s="183"/>
      <c r="N84" s="184"/>
      <c r="O84" s="184"/>
      <c r="P84" s="185">
        <f>P85+P141+P148+P165+P202+P209</f>
        <v>0</v>
      </c>
      <c r="Q84" s="184"/>
      <c r="R84" s="185">
        <f>R85+R141+R148+R165+R202+R209</f>
        <v>80.16600344</v>
      </c>
      <c r="S84" s="184"/>
      <c r="T84" s="186">
        <f>T85+T141+T148+T165+T202+T209</f>
        <v>21.1799</v>
      </c>
      <c r="AR84" s="187" t="s">
        <v>84</v>
      </c>
      <c r="AT84" s="188" t="s">
        <v>75</v>
      </c>
      <c r="AU84" s="188" t="s">
        <v>76</v>
      </c>
      <c r="AY84" s="187" t="s">
        <v>159</v>
      </c>
      <c r="BK84" s="189">
        <f>BK85+BK141+BK148+BK165+BK202+BK209</f>
        <v>0</v>
      </c>
    </row>
    <row r="85" spans="2:63" s="10" customFormat="1" ht="19.9" customHeight="1">
      <c r="B85" s="176"/>
      <c r="C85" s="177"/>
      <c r="D85" s="190" t="s">
        <v>75</v>
      </c>
      <c r="E85" s="191" t="s">
        <v>84</v>
      </c>
      <c r="F85" s="191" t="s">
        <v>852</v>
      </c>
      <c r="G85" s="177"/>
      <c r="H85" s="177"/>
      <c r="I85" s="180"/>
      <c r="J85" s="192">
        <f>BK85</f>
        <v>0</v>
      </c>
      <c r="K85" s="177"/>
      <c r="L85" s="182"/>
      <c r="M85" s="183"/>
      <c r="N85" s="184"/>
      <c r="O85" s="184"/>
      <c r="P85" s="185">
        <f>SUM(P86:P140)</f>
        <v>0</v>
      </c>
      <c r="Q85" s="184"/>
      <c r="R85" s="185">
        <f>SUM(R86:R140)</f>
        <v>63.94316054</v>
      </c>
      <c r="S85" s="184"/>
      <c r="T85" s="186">
        <f>SUM(T86:T140)</f>
        <v>0</v>
      </c>
      <c r="AR85" s="187" t="s">
        <v>84</v>
      </c>
      <c r="AT85" s="188" t="s">
        <v>75</v>
      </c>
      <c r="AU85" s="188" t="s">
        <v>84</v>
      </c>
      <c r="AY85" s="187" t="s">
        <v>159</v>
      </c>
      <c r="BK85" s="189">
        <f>SUM(BK86:BK140)</f>
        <v>0</v>
      </c>
    </row>
    <row r="86" spans="2:65" s="1" customFormat="1" ht="31.5" customHeight="1">
      <c r="B86" s="41"/>
      <c r="C86" s="193" t="s">
        <v>84</v>
      </c>
      <c r="D86" s="193" t="s">
        <v>161</v>
      </c>
      <c r="E86" s="194" t="s">
        <v>853</v>
      </c>
      <c r="F86" s="195" t="s">
        <v>854</v>
      </c>
      <c r="G86" s="196" t="s">
        <v>256</v>
      </c>
      <c r="H86" s="197">
        <v>0.803</v>
      </c>
      <c r="I86" s="198"/>
      <c r="J86" s="199">
        <f>ROUND(I86*H86,2)</f>
        <v>0</v>
      </c>
      <c r="K86" s="195" t="s">
        <v>165</v>
      </c>
      <c r="L86" s="61"/>
      <c r="M86" s="200" t="s">
        <v>21</v>
      </c>
      <c r="N86" s="201" t="s">
        <v>47</v>
      </c>
      <c r="O86" s="42"/>
      <c r="P86" s="202">
        <f>O86*H86</f>
        <v>0</v>
      </c>
      <c r="Q86" s="202">
        <v>0</v>
      </c>
      <c r="R86" s="202">
        <f>Q86*H86</f>
        <v>0</v>
      </c>
      <c r="S86" s="202">
        <v>0</v>
      </c>
      <c r="T86" s="203">
        <f>S86*H86</f>
        <v>0</v>
      </c>
      <c r="AR86" s="24" t="s">
        <v>166</v>
      </c>
      <c r="AT86" s="24" t="s">
        <v>161</v>
      </c>
      <c r="AU86" s="24" t="s">
        <v>87</v>
      </c>
      <c r="AY86" s="24" t="s">
        <v>159</v>
      </c>
      <c r="BE86" s="204">
        <f>IF(N86="základní",J86,0)</f>
        <v>0</v>
      </c>
      <c r="BF86" s="204">
        <f>IF(N86="snížená",J86,0)</f>
        <v>0</v>
      </c>
      <c r="BG86" s="204">
        <f>IF(N86="zákl. přenesená",J86,0)</f>
        <v>0</v>
      </c>
      <c r="BH86" s="204">
        <f>IF(N86="sníž. přenesená",J86,0)</f>
        <v>0</v>
      </c>
      <c r="BI86" s="204">
        <f>IF(N86="nulová",J86,0)</f>
        <v>0</v>
      </c>
      <c r="BJ86" s="24" t="s">
        <v>84</v>
      </c>
      <c r="BK86" s="204">
        <f>ROUND(I86*H86,2)</f>
        <v>0</v>
      </c>
      <c r="BL86" s="24" t="s">
        <v>166</v>
      </c>
      <c r="BM86" s="24" t="s">
        <v>1001</v>
      </c>
    </row>
    <row r="87" spans="2:47" s="1" customFormat="1" ht="364.5">
      <c r="B87" s="41"/>
      <c r="C87" s="63"/>
      <c r="D87" s="205" t="s">
        <v>168</v>
      </c>
      <c r="E87" s="63"/>
      <c r="F87" s="206" t="s">
        <v>856</v>
      </c>
      <c r="G87" s="63"/>
      <c r="H87" s="63"/>
      <c r="I87" s="163"/>
      <c r="J87" s="63"/>
      <c r="K87" s="63"/>
      <c r="L87" s="61"/>
      <c r="M87" s="207"/>
      <c r="N87" s="42"/>
      <c r="O87" s="42"/>
      <c r="P87" s="42"/>
      <c r="Q87" s="42"/>
      <c r="R87" s="42"/>
      <c r="S87" s="42"/>
      <c r="T87" s="78"/>
      <c r="AT87" s="24" t="s">
        <v>168</v>
      </c>
      <c r="AU87" s="24" t="s">
        <v>87</v>
      </c>
    </row>
    <row r="88" spans="2:51" s="12" customFormat="1" ht="13.5">
      <c r="B88" s="219"/>
      <c r="C88" s="220"/>
      <c r="D88" s="232" t="s">
        <v>170</v>
      </c>
      <c r="E88" s="242" t="s">
        <v>21</v>
      </c>
      <c r="F88" s="243" t="s">
        <v>1002</v>
      </c>
      <c r="G88" s="220"/>
      <c r="H88" s="244">
        <v>0.803</v>
      </c>
      <c r="I88" s="224"/>
      <c r="J88" s="220"/>
      <c r="K88" s="220"/>
      <c r="L88" s="225"/>
      <c r="M88" s="226"/>
      <c r="N88" s="227"/>
      <c r="O88" s="227"/>
      <c r="P88" s="227"/>
      <c r="Q88" s="227"/>
      <c r="R88" s="227"/>
      <c r="S88" s="227"/>
      <c r="T88" s="228"/>
      <c r="AT88" s="229" t="s">
        <v>170</v>
      </c>
      <c r="AU88" s="229" t="s">
        <v>87</v>
      </c>
      <c r="AV88" s="12" t="s">
        <v>87</v>
      </c>
      <c r="AW88" s="12" t="s">
        <v>39</v>
      </c>
      <c r="AX88" s="12" t="s">
        <v>84</v>
      </c>
      <c r="AY88" s="229" t="s">
        <v>159</v>
      </c>
    </row>
    <row r="89" spans="2:65" s="1" customFormat="1" ht="31.5" customHeight="1">
      <c r="B89" s="41"/>
      <c r="C89" s="193" t="s">
        <v>87</v>
      </c>
      <c r="D89" s="193" t="s">
        <v>161</v>
      </c>
      <c r="E89" s="194" t="s">
        <v>860</v>
      </c>
      <c r="F89" s="195" t="s">
        <v>861</v>
      </c>
      <c r="G89" s="196" t="s">
        <v>256</v>
      </c>
      <c r="H89" s="197">
        <v>50.146</v>
      </c>
      <c r="I89" s="198"/>
      <c r="J89" s="199">
        <f>ROUND(I89*H89,2)</f>
        <v>0</v>
      </c>
      <c r="K89" s="195" t="s">
        <v>165</v>
      </c>
      <c r="L89" s="61"/>
      <c r="M89" s="200" t="s">
        <v>21</v>
      </c>
      <c r="N89" s="201" t="s">
        <v>47</v>
      </c>
      <c r="O89" s="42"/>
      <c r="P89" s="202">
        <f>O89*H89</f>
        <v>0</v>
      </c>
      <c r="Q89" s="202">
        <v>0</v>
      </c>
      <c r="R89" s="202">
        <f>Q89*H89</f>
        <v>0</v>
      </c>
      <c r="S89" s="202">
        <v>0</v>
      </c>
      <c r="T89" s="203">
        <f>S89*H89</f>
        <v>0</v>
      </c>
      <c r="AR89" s="24" t="s">
        <v>166</v>
      </c>
      <c r="AT89" s="24" t="s">
        <v>161</v>
      </c>
      <c r="AU89" s="24" t="s">
        <v>87</v>
      </c>
      <c r="AY89" s="24" t="s">
        <v>159</v>
      </c>
      <c r="BE89" s="204">
        <f>IF(N89="základní",J89,0)</f>
        <v>0</v>
      </c>
      <c r="BF89" s="204">
        <f>IF(N89="snížená",J89,0)</f>
        <v>0</v>
      </c>
      <c r="BG89" s="204">
        <f>IF(N89="zákl. přenesená",J89,0)</f>
        <v>0</v>
      </c>
      <c r="BH89" s="204">
        <f>IF(N89="sníž. přenesená",J89,0)</f>
        <v>0</v>
      </c>
      <c r="BI89" s="204">
        <f>IF(N89="nulová",J89,0)</f>
        <v>0</v>
      </c>
      <c r="BJ89" s="24" t="s">
        <v>84</v>
      </c>
      <c r="BK89" s="204">
        <f>ROUND(I89*H89,2)</f>
        <v>0</v>
      </c>
      <c r="BL89" s="24" t="s">
        <v>166</v>
      </c>
      <c r="BM89" s="24" t="s">
        <v>1003</v>
      </c>
    </row>
    <row r="90" spans="2:47" s="1" customFormat="1" ht="202.5">
      <c r="B90" s="41"/>
      <c r="C90" s="63"/>
      <c r="D90" s="205" t="s">
        <v>168</v>
      </c>
      <c r="E90" s="63"/>
      <c r="F90" s="206" t="s">
        <v>863</v>
      </c>
      <c r="G90" s="63"/>
      <c r="H90" s="63"/>
      <c r="I90" s="163"/>
      <c r="J90" s="63"/>
      <c r="K90" s="63"/>
      <c r="L90" s="61"/>
      <c r="M90" s="207"/>
      <c r="N90" s="42"/>
      <c r="O90" s="42"/>
      <c r="P90" s="42"/>
      <c r="Q90" s="42"/>
      <c r="R90" s="42"/>
      <c r="S90" s="42"/>
      <c r="T90" s="78"/>
      <c r="AT90" s="24" t="s">
        <v>168</v>
      </c>
      <c r="AU90" s="24" t="s">
        <v>87</v>
      </c>
    </row>
    <row r="91" spans="2:51" s="12" customFormat="1" ht="13.5">
      <c r="B91" s="219"/>
      <c r="C91" s="220"/>
      <c r="D91" s="205" t="s">
        <v>170</v>
      </c>
      <c r="E91" s="221" t="s">
        <v>21</v>
      </c>
      <c r="F91" s="222" t="s">
        <v>1004</v>
      </c>
      <c r="G91" s="220"/>
      <c r="H91" s="223">
        <v>50.146</v>
      </c>
      <c r="I91" s="224"/>
      <c r="J91" s="220"/>
      <c r="K91" s="220"/>
      <c r="L91" s="225"/>
      <c r="M91" s="226"/>
      <c r="N91" s="227"/>
      <c r="O91" s="227"/>
      <c r="P91" s="227"/>
      <c r="Q91" s="227"/>
      <c r="R91" s="227"/>
      <c r="S91" s="227"/>
      <c r="T91" s="228"/>
      <c r="AT91" s="229" t="s">
        <v>170</v>
      </c>
      <c r="AU91" s="229" t="s">
        <v>87</v>
      </c>
      <c r="AV91" s="12" t="s">
        <v>87</v>
      </c>
      <c r="AW91" s="12" t="s">
        <v>39</v>
      </c>
      <c r="AX91" s="12" t="s">
        <v>84</v>
      </c>
      <c r="AY91" s="229" t="s">
        <v>159</v>
      </c>
    </row>
    <row r="92" spans="2:51" s="11" customFormat="1" ht="13.5">
      <c r="B92" s="208"/>
      <c r="C92" s="209"/>
      <c r="D92" s="232" t="s">
        <v>170</v>
      </c>
      <c r="E92" s="266" t="s">
        <v>21</v>
      </c>
      <c r="F92" s="267" t="s">
        <v>1005</v>
      </c>
      <c r="G92" s="209"/>
      <c r="H92" s="268" t="s">
        <v>21</v>
      </c>
      <c r="I92" s="213"/>
      <c r="J92" s="209"/>
      <c r="K92" s="209"/>
      <c r="L92" s="214"/>
      <c r="M92" s="215"/>
      <c r="N92" s="216"/>
      <c r="O92" s="216"/>
      <c r="P92" s="216"/>
      <c r="Q92" s="216"/>
      <c r="R92" s="216"/>
      <c r="S92" s="216"/>
      <c r="T92" s="217"/>
      <c r="AT92" s="218" t="s">
        <v>170</v>
      </c>
      <c r="AU92" s="218" t="s">
        <v>87</v>
      </c>
      <c r="AV92" s="11" t="s">
        <v>84</v>
      </c>
      <c r="AW92" s="11" t="s">
        <v>39</v>
      </c>
      <c r="AX92" s="11" t="s">
        <v>76</v>
      </c>
      <c r="AY92" s="218" t="s">
        <v>159</v>
      </c>
    </row>
    <row r="93" spans="2:65" s="1" customFormat="1" ht="31.5" customHeight="1">
      <c r="B93" s="41"/>
      <c r="C93" s="193" t="s">
        <v>182</v>
      </c>
      <c r="D93" s="193" t="s">
        <v>161</v>
      </c>
      <c r="E93" s="194" t="s">
        <v>866</v>
      </c>
      <c r="F93" s="195" t="s">
        <v>867</v>
      </c>
      <c r="G93" s="196" t="s">
        <v>256</v>
      </c>
      <c r="H93" s="197">
        <v>25.073</v>
      </c>
      <c r="I93" s="198"/>
      <c r="J93" s="199">
        <f>ROUND(I93*H93,2)</f>
        <v>0</v>
      </c>
      <c r="K93" s="195" t="s">
        <v>165</v>
      </c>
      <c r="L93" s="61"/>
      <c r="M93" s="200" t="s">
        <v>21</v>
      </c>
      <c r="N93" s="201" t="s">
        <v>47</v>
      </c>
      <c r="O93" s="42"/>
      <c r="P93" s="202">
        <f>O93*H93</f>
        <v>0</v>
      </c>
      <c r="Q93" s="202">
        <v>0</v>
      </c>
      <c r="R93" s="202">
        <f>Q93*H93</f>
        <v>0</v>
      </c>
      <c r="S93" s="202">
        <v>0</v>
      </c>
      <c r="T93" s="203">
        <f>S93*H93</f>
        <v>0</v>
      </c>
      <c r="AR93" s="24" t="s">
        <v>166</v>
      </c>
      <c r="AT93" s="24" t="s">
        <v>161</v>
      </c>
      <c r="AU93" s="24" t="s">
        <v>87</v>
      </c>
      <c r="AY93" s="24" t="s">
        <v>159</v>
      </c>
      <c r="BE93" s="204">
        <f>IF(N93="základní",J93,0)</f>
        <v>0</v>
      </c>
      <c r="BF93" s="204">
        <f>IF(N93="snížená",J93,0)</f>
        <v>0</v>
      </c>
      <c r="BG93" s="204">
        <f>IF(N93="zákl. přenesená",J93,0)</f>
        <v>0</v>
      </c>
      <c r="BH93" s="204">
        <f>IF(N93="sníž. přenesená",J93,0)</f>
        <v>0</v>
      </c>
      <c r="BI93" s="204">
        <f>IF(N93="nulová",J93,0)</f>
        <v>0</v>
      </c>
      <c r="BJ93" s="24" t="s">
        <v>84</v>
      </c>
      <c r="BK93" s="204">
        <f>ROUND(I93*H93,2)</f>
        <v>0</v>
      </c>
      <c r="BL93" s="24" t="s">
        <v>166</v>
      </c>
      <c r="BM93" s="24" t="s">
        <v>1006</v>
      </c>
    </row>
    <row r="94" spans="2:47" s="1" customFormat="1" ht="202.5">
      <c r="B94" s="41"/>
      <c r="C94" s="63"/>
      <c r="D94" s="205" t="s">
        <v>168</v>
      </c>
      <c r="E94" s="63"/>
      <c r="F94" s="206" t="s">
        <v>863</v>
      </c>
      <c r="G94" s="63"/>
      <c r="H94" s="63"/>
      <c r="I94" s="163"/>
      <c r="J94" s="63"/>
      <c r="K94" s="63"/>
      <c r="L94" s="61"/>
      <c r="M94" s="207"/>
      <c r="N94" s="42"/>
      <c r="O94" s="42"/>
      <c r="P94" s="42"/>
      <c r="Q94" s="42"/>
      <c r="R94" s="42"/>
      <c r="S94" s="42"/>
      <c r="T94" s="78"/>
      <c r="AT94" s="24" t="s">
        <v>168</v>
      </c>
      <c r="AU94" s="24" t="s">
        <v>87</v>
      </c>
    </row>
    <row r="95" spans="2:51" s="12" customFormat="1" ht="13.5">
      <c r="B95" s="219"/>
      <c r="C95" s="220"/>
      <c r="D95" s="232" t="s">
        <v>170</v>
      </c>
      <c r="E95" s="242" t="s">
        <v>21</v>
      </c>
      <c r="F95" s="243" t="s">
        <v>1007</v>
      </c>
      <c r="G95" s="220"/>
      <c r="H95" s="244">
        <v>25.073</v>
      </c>
      <c r="I95" s="224"/>
      <c r="J95" s="220"/>
      <c r="K95" s="220"/>
      <c r="L95" s="225"/>
      <c r="M95" s="226"/>
      <c r="N95" s="227"/>
      <c r="O95" s="227"/>
      <c r="P95" s="227"/>
      <c r="Q95" s="227"/>
      <c r="R95" s="227"/>
      <c r="S95" s="227"/>
      <c r="T95" s="228"/>
      <c r="AT95" s="229" t="s">
        <v>170</v>
      </c>
      <c r="AU95" s="229" t="s">
        <v>87</v>
      </c>
      <c r="AV95" s="12" t="s">
        <v>87</v>
      </c>
      <c r="AW95" s="12" t="s">
        <v>39</v>
      </c>
      <c r="AX95" s="12" t="s">
        <v>84</v>
      </c>
      <c r="AY95" s="229" t="s">
        <v>159</v>
      </c>
    </row>
    <row r="96" spans="2:65" s="1" customFormat="1" ht="31.5" customHeight="1">
      <c r="B96" s="41"/>
      <c r="C96" s="193" t="s">
        <v>166</v>
      </c>
      <c r="D96" s="193" t="s">
        <v>161</v>
      </c>
      <c r="E96" s="194" t="s">
        <v>879</v>
      </c>
      <c r="F96" s="195" t="s">
        <v>880</v>
      </c>
      <c r="G96" s="196" t="s">
        <v>164</v>
      </c>
      <c r="H96" s="197">
        <v>25.056</v>
      </c>
      <c r="I96" s="198"/>
      <c r="J96" s="199">
        <f>ROUND(I96*H96,2)</f>
        <v>0</v>
      </c>
      <c r="K96" s="195" t="s">
        <v>165</v>
      </c>
      <c r="L96" s="61"/>
      <c r="M96" s="200" t="s">
        <v>21</v>
      </c>
      <c r="N96" s="201" t="s">
        <v>47</v>
      </c>
      <c r="O96" s="42"/>
      <c r="P96" s="202">
        <f>O96*H96</f>
        <v>0</v>
      </c>
      <c r="Q96" s="202">
        <v>0.00084</v>
      </c>
      <c r="R96" s="202">
        <f>Q96*H96</f>
        <v>0.021047040000000003</v>
      </c>
      <c r="S96" s="202">
        <v>0</v>
      </c>
      <c r="T96" s="203">
        <f>S96*H96</f>
        <v>0</v>
      </c>
      <c r="AR96" s="24" t="s">
        <v>166</v>
      </c>
      <c r="AT96" s="24" t="s">
        <v>161</v>
      </c>
      <c r="AU96" s="24" t="s">
        <v>87</v>
      </c>
      <c r="AY96" s="24" t="s">
        <v>159</v>
      </c>
      <c r="BE96" s="204">
        <f>IF(N96="základní",J96,0)</f>
        <v>0</v>
      </c>
      <c r="BF96" s="204">
        <f>IF(N96="snížená",J96,0)</f>
        <v>0</v>
      </c>
      <c r="BG96" s="204">
        <f>IF(N96="zákl. přenesená",J96,0)</f>
        <v>0</v>
      </c>
      <c r="BH96" s="204">
        <f>IF(N96="sníž. přenesená",J96,0)</f>
        <v>0</v>
      </c>
      <c r="BI96" s="204">
        <f>IF(N96="nulová",J96,0)</f>
        <v>0</v>
      </c>
      <c r="BJ96" s="24" t="s">
        <v>84</v>
      </c>
      <c r="BK96" s="204">
        <f>ROUND(I96*H96,2)</f>
        <v>0</v>
      </c>
      <c r="BL96" s="24" t="s">
        <v>166</v>
      </c>
      <c r="BM96" s="24" t="s">
        <v>1008</v>
      </c>
    </row>
    <row r="97" spans="2:47" s="1" customFormat="1" ht="148.5">
      <c r="B97" s="41"/>
      <c r="C97" s="63"/>
      <c r="D97" s="205" t="s">
        <v>168</v>
      </c>
      <c r="E97" s="63"/>
      <c r="F97" s="206" t="s">
        <v>882</v>
      </c>
      <c r="G97" s="63"/>
      <c r="H97" s="63"/>
      <c r="I97" s="163"/>
      <c r="J97" s="63"/>
      <c r="K97" s="63"/>
      <c r="L97" s="61"/>
      <c r="M97" s="207"/>
      <c r="N97" s="42"/>
      <c r="O97" s="42"/>
      <c r="P97" s="42"/>
      <c r="Q97" s="42"/>
      <c r="R97" s="42"/>
      <c r="S97" s="42"/>
      <c r="T97" s="78"/>
      <c r="AT97" s="24" t="s">
        <v>168</v>
      </c>
      <c r="AU97" s="24" t="s">
        <v>87</v>
      </c>
    </row>
    <row r="98" spans="2:51" s="12" customFormat="1" ht="13.5">
      <c r="B98" s="219"/>
      <c r="C98" s="220"/>
      <c r="D98" s="232" t="s">
        <v>170</v>
      </c>
      <c r="E98" s="242" t="s">
        <v>21</v>
      </c>
      <c r="F98" s="243" t="s">
        <v>1009</v>
      </c>
      <c r="G98" s="220"/>
      <c r="H98" s="244">
        <v>25.056</v>
      </c>
      <c r="I98" s="224"/>
      <c r="J98" s="220"/>
      <c r="K98" s="220"/>
      <c r="L98" s="225"/>
      <c r="M98" s="226"/>
      <c r="N98" s="227"/>
      <c r="O98" s="227"/>
      <c r="P98" s="227"/>
      <c r="Q98" s="227"/>
      <c r="R98" s="227"/>
      <c r="S98" s="227"/>
      <c r="T98" s="228"/>
      <c r="AT98" s="229" t="s">
        <v>170</v>
      </c>
      <c r="AU98" s="229" t="s">
        <v>87</v>
      </c>
      <c r="AV98" s="12" t="s">
        <v>87</v>
      </c>
      <c r="AW98" s="12" t="s">
        <v>39</v>
      </c>
      <c r="AX98" s="12" t="s">
        <v>84</v>
      </c>
      <c r="AY98" s="229" t="s">
        <v>159</v>
      </c>
    </row>
    <row r="99" spans="2:65" s="1" customFormat="1" ht="31.5" customHeight="1">
      <c r="B99" s="41"/>
      <c r="C99" s="193" t="s">
        <v>196</v>
      </c>
      <c r="D99" s="193" t="s">
        <v>161</v>
      </c>
      <c r="E99" s="194" t="s">
        <v>1010</v>
      </c>
      <c r="F99" s="195" t="s">
        <v>1011</v>
      </c>
      <c r="G99" s="196" t="s">
        <v>164</v>
      </c>
      <c r="H99" s="197">
        <v>41.31</v>
      </c>
      <c r="I99" s="198"/>
      <c r="J99" s="199">
        <f>ROUND(I99*H99,2)</f>
        <v>0</v>
      </c>
      <c r="K99" s="195" t="s">
        <v>165</v>
      </c>
      <c r="L99" s="61"/>
      <c r="M99" s="200" t="s">
        <v>21</v>
      </c>
      <c r="N99" s="201" t="s">
        <v>47</v>
      </c>
      <c r="O99" s="42"/>
      <c r="P99" s="202">
        <f>O99*H99</f>
        <v>0</v>
      </c>
      <c r="Q99" s="202">
        <v>0.00085</v>
      </c>
      <c r="R99" s="202">
        <f>Q99*H99</f>
        <v>0.0351135</v>
      </c>
      <c r="S99" s="202">
        <v>0</v>
      </c>
      <c r="T99" s="203">
        <f>S99*H99</f>
        <v>0</v>
      </c>
      <c r="AR99" s="24" t="s">
        <v>166</v>
      </c>
      <c r="AT99" s="24" t="s">
        <v>161</v>
      </c>
      <c r="AU99" s="24" t="s">
        <v>87</v>
      </c>
      <c r="AY99" s="24" t="s">
        <v>159</v>
      </c>
      <c r="BE99" s="204">
        <f>IF(N99="základní",J99,0)</f>
        <v>0</v>
      </c>
      <c r="BF99" s="204">
        <f>IF(N99="snížená",J99,0)</f>
        <v>0</v>
      </c>
      <c r="BG99" s="204">
        <f>IF(N99="zákl. přenesená",J99,0)</f>
        <v>0</v>
      </c>
      <c r="BH99" s="204">
        <f>IF(N99="sníž. přenesená",J99,0)</f>
        <v>0</v>
      </c>
      <c r="BI99" s="204">
        <f>IF(N99="nulová",J99,0)</f>
        <v>0</v>
      </c>
      <c r="BJ99" s="24" t="s">
        <v>84</v>
      </c>
      <c r="BK99" s="204">
        <f>ROUND(I99*H99,2)</f>
        <v>0</v>
      </c>
      <c r="BL99" s="24" t="s">
        <v>166</v>
      </c>
      <c r="BM99" s="24" t="s">
        <v>1012</v>
      </c>
    </row>
    <row r="100" spans="2:47" s="1" customFormat="1" ht="148.5">
      <c r="B100" s="41"/>
      <c r="C100" s="63"/>
      <c r="D100" s="205" t="s">
        <v>168</v>
      </c>
      <c r="E100" s="63"/>
      <c r="F100" s="206" t="s">
        <v>882</v>
      </c>
      <c r="G100" s="63"/>
      <c r="H100" s="63"/>
      <c r="I100" s="163"/>
      <c r="J100" s="63"/>
      <c r="K100" s="63"/>
      <c r="L100" s="61"/>
      <c r="M100" s="207"/>
      <c r="N100" s="42"/>
      <c r="O100" s="42"/>
      <c r="P100" s="42"/>
      <c r="Q100" s="42"/>
      <c r="R100" s="42"/>
      <c r="S100" s="42"/>
      <c r="T100" s="78"/>
      <c r="AT100" s="24" t="s">
        <v>168</v>
      </c>
      <c r="AU100" s="24" t="s">
        <v>87</v>
      </c>
    </row>
    <row r="101" spans="2:51" s="12" customFormat="1" ht="13.5">
      <c r="B101" s="219"/>
      <c r="C101" s="220"/>
      <c r="D101" s="232" t="s">
        <v>170</v>
      </c>
      <c r="E101" s="242" t="s">
        <v>21</v>
      </c>
      <c r="F101" s="243" t="s">
        <v>1013</v>
      </c>
      <c r="G101" s="220"/>
      <c r="H101" s="244">
        <v>41.31</v>
      </c>
      <c r="I101" s="224"/>
      <c r="J101" s="220"/>
      <c r="K101" s="220"/>
      <c r="L101" s="225"/>
      <c r="M101" s="226"/>
      <c r="N101" s="227"/>
      <c r="O101" s="227"/>
      <c r="P101" s="227"/>
      <c r="Q101" s="227"/>
      <c r="R101" s="227"/>
      <c r="S101" s="227"/>
      <c r="T101" s="228"/>
      <c r="AT101" s="229" t="s">
        <v>170</v>
      </c>
      <c r="AU101" s="229" t="s">
        <v>87</v>
      </c>
      <c r="AV101" s="12" t="s">
        <v>87</v>
      </c>
      <c r="AW101" s="12" t="s">
        <v>39</v>
      </c>
      <c r="AX101" s="12" t="s">
        <v>84</v>
      </c>
      <c r="AY101" s="229" t="s">
        <v>159</v>
      </c>
    </row>
    <row r="102" spans="2:65" s="1" customFormat="1" ht="31.5" customHeight="1">
      <c r="B102" s="41"/>
      <c r="C102" s="193" t="s">
        <v>202</v>
      </c>
      <c r="D102" s="193" t="s">
        <v>161</v>
      </c>
      <c r="E102" s="194" t="s">
        <v>885</v>
      </c>
      <c r="F102" s="195" t="s">
        <v>886</v>
      </c>
      <c r="G102" s="196" t="s">
        <v>164</v>
      </c>
      <c r="H102" s="197">
        <v>25.056</v>
      </c>
      <c r="I102" s="198"/>
      <c r="J102" s="199">
        <f>ROUND(I102*H102,2)</f>
        <v>0</v>
      </c>
      <c r="K102" s="195" t="s">
        <v>165</v>
      </c>
      <c r="L102" s="61"/>
      <c r="M102" s="200" t="s">
        <v>21</v>
      </c>
      <c r="N102" s="201" t="s">
        <v>47</v>
      </c>
      <c r="O102" s="42"/>
      <c r="P102" s="202">
        <f>O102*H102</f>
        <v>0</v>
      </c>
      <c r="Q102" s="202">
        <v>0</v>
      </c>
      <c r="R102" s="202">
        <f>Q102*H102</f>
        <v>0</v>
      </c>
      <c r="S102" s="202">
        <v>0</v>
      </c>
      <c r="T102" s="203">
        <f>S102*H102</f>
        <v>0</v>
      </c>
      <c r="AR102" s="24" t="s">
        <v>166</v>
      </c>
      <c r="AT102" s="24" t="s">
        <v>161</v>
      </c>
      <c r="AU102" s="24" t="s">
        <v>87</v>
      </c>
      <c r="AY102" s="24" t="s">
        <v>159</v>
      </c>
      <c r="BE102" s="204">
        <f>IF(N102="základní",J102,0)</f>
        <v>0</v>
      </c>
      <c r="BF102" s="204">
        <f>IF(N102="snížená",J102,0)</f>
        <v>0</v>
      </c>
      <c r="BG102" s="204">
        <f>IF(N102="zákl. přenesená",J102,0)</f>
        <v>0</v>
      </c>
      <c r="BH102" s="204">
        <f>IF(N102="sníž. přenesená",J102,0)</f>
        <v>0</v>
      </c>
      <c r="BI102" s="204">
        <f>IF(N102="nulová",J102,0)</f>
        <v>0</v>
      </c>
      <c r="BJ102" s="24" t="s">
        <v>84</v>
      </c>
      <c r="BK102" s="204">
        <f>ROUND(I102*H102,2)</f>
        <v>0</v>
      </c>
      <c r="BL102" s="24" t="s">
        <v>166</v>
      </c>
      <c r="BM102" s="24" t="s">
        <v>1014</v>
      </c>
    </row>
    <row r="103" spans="2:51" s="12" customFormat="1" ht="13.5">
      <c r="B103" s="219"/>
      <c r="C103" s="220"/>
      <c r="D103" s="232" t="s">
        <v>170</v>
      </c>
      <c r="E103" s="242" t="s">
        <v>21</v>
      </c>
      <c r="F103" s="243" t="s">
        <v>1015</v>
      </c>
      <c r="G103" s="220"/>
      <c r="H103" s="244">
        <v>25.056</v>
      </c>
      <c r="I103" s="224"/>
      <c r="J103" s="220"/>
      <c r="K103" s="220"/>
      <c r="L103" s="225"/>
      <c r="M103" s="226"/>
      <c r="N103" s="227"/>
      <c r="O103" s="227"/>
      <c r="P103" s="227"/>
      <c r="Q103" s="227"/>
      <c r="R103" s="227"/>
      <c r="S103" s="227"/>
      <c r="T103" s="228"/>
      <c r="AT103" s="229" t="s">
        <v>170</v>
      </c>
      <c r="AU103" s="229" t="s">
        <v>87</v>
      </c>
      <c r="AV103" s="12" t="s">
        <v>87</v>
      </c>
      <c r="AW103" s="12" t="s">
        <v>39</v>
      </c>
      <c r="AX103" s="12" t="s">
        <v>84</v>
      </c>
      <c r="AY103" s="229" t="s">
        <v>159</v>
      </c>
    </row>
    <row r="104" spans="2:65" s="1" customFormat="1" ht="31.5" customHeight="1">
      <c r="B104" s="41"/>
      <c r="C104" s="193" t="s">
        <v>209</v>
      </c>
      <c r="D104" s="193" t="s">
        <v>161</v>
      </c>
      <c r="E104" s="194" t="s">
        <v>1016</v>
      </c>
      <c r="F104" s="195" t="s">
        <v>1017</v>
      </c>
      <c r="G104" s="196" t="s">
        <v>164</v>
      </c>
      <c r="H104" s="197">
        <v>41.31</v>
      </c>
      <c r="I104" s="198"/>
      <c r="J104" s="199">
        <f>ROUND(I104*H104,2)</f>
        <v>0</v>
      </c>
      <c r="K104" s="195" t="s">
        <v>165</v>
      </c>
      <c r="L104" s="61"/>
      <c r="M104" s="200" t="s">
        <v>21</v>
      </c>
      <c r="N104" s="201" t="s">
        <v>47</v>
      </c>
      <c r="O104" s="42"/>
      <c r="P104" s="202">
        <f>O104*H104</f>
        <v>0</v>
      </c>
      <c r="Q104" s="202">
        <v>0</v>
      </c>
      <c r="R104" s="202">
        <f>Q104*H104</f>
        <v>0</v>
      </c>
      <c r="S104" s="202">
        <v>0</v>
      </c>
      <c r="T104" s="203">
        <f>S104*H104</f>
        <v>0</v>
      </c>
      <c r="AR104" s="24" t="s">
        <v>166</v>
      </c>
      <c r="AT104" s="24" t="s">
        <v>161</v>
      </c>
      <c r="AU104" s="24" t="s">
        <v>87</v>
      </c>
      <c r="AY104" s="24" t="s">
        <v>159</v>
      </c>
      <c r="BE104" s="204">
        <f>IF(N104="základní",J104,0)</f>
        <v>0</v>
      </c>
      <c r="BF104" s="204">
        <f>IF(N104="snížená",J104,0)</f>
        <v>0</v>
      </c>
      <c r="BG104" s="204">
        <f>IF(N104="zákl. přenesená",J104,0)</f>
        <v>0</v>
      </c>
      <c r="BH104" s="204">
        <f>IF(N104="sníž. přenesená",J104,0)</f>
        <v>0</v>
      </c>
      <c r="BI104" s="204">
        <f>IF(N104="nulová",J104,0)</f>
        <v>0</v>
      </c>
      <c r="BJ104" s="24" t="s">
        <v>84</v>
      </c>
      <c r="BK104" s="204">
        <f>ROUND(I104*H104,2)</f>
        <v>0</v>
      </c>
      <c r="BL104" s="24" t="s">
        <v>166</v>
      </c>
      <c r="BM104" s="24" t="s">
        <v>1018</v>
      </c>
    </row>
    <row r="105" spans="2:51" s="12" customFormat="1" ht="13.5">
      <c r="B105" s="219"/>
      <c r="C105" s="220"/>
      <c r="D105" s="232" t="s">
        <v>170</v>
      </c>
      <c r="E105" s="242" t="s">
        <v>21</v>
      </c>
      <c r="F105" s="243" t="s">
        <v>1019</v>
      </c>
      <c r="G105" s="220"/>
      <c r="H105" s="244">
        <v>41.31</v>
      </c>
      <c r="I105" s="224"/>
      <c r="J105" s="220"/>
      <c r="K105" s="220"/>
      <c r="L105" s="225"/>
      <c r="M105" s="226"/>
      <c r="N105" s="227"/>
      <c r="O105" s="227"/>
      <c r="P105" s="227"/>
      <c r="Q105" s="227"/>
      <c r="R105" s="227"/>
      <c r="S105" s="227"/>
      <c r="T105" s="228"/>
      <c r="AT105" s="229" t="s">
        <v>170</v>
      </c>
      <c r="AU105" s="229" t="s">
        <v>87</v>
      </c>
      <c r="AV105" s="12" t="s">
        <v>87</v>
      </c>
      <c r="AW105" s="12" t="s">
        <v>39</v>
      </c>
      <c r="AX105" s="12" t="s">
        <v>84</v>
      </c>
      <c r="AY105" s="229" t="s">
        <v>159</v>
      </c>
    </row>
    <row r="106" spans="2:65" s="1" customFormat="1" ht="44.25" customHeight="1">
      <c r="B106" s="41"/>
      <c r="C106" s="193" t="s">
        <v>214</v>
      </c>
      <c r="D106" s="193" t="s">
        <v>161</v>
      </c>
      <c r="E106" s="194" t="s">
        <v>889</v>
      </c>
      <c r="F106" s="195" t="s">
        <v>890</v>
      </c>
      <c r="G106" s="196" t="s">
        <v>256</v>
      </c>
      <c r="H106" s="197">
        <v>7.992</v>
      </c>
      <c r="I106" s="198"/>
      <c r="J106" s="199">
        <f>ROUND(I106*H106,2)</f>
        <v>0</v>
      </c>
      <c r="K106" s="195" t="s">
        <v>165</v>
      </c>
      <c r="L106" s="61"/>
      <c r="M106" s="200" t="s">
        <v>21</v>
      </c>
      <c r="N106" s="201" t="s">
        <v>47</v>
      </c>
      <c r="O106" s="42"/>
      <c r="P106" s="202">
        <f>O106*H106</f>
        <v>0</v>
      </c>
      <c r="Q106" s="202">
        <v>0</v>
      </c>
      <c r="R106" s="202">
        <f>Q106*H106</f>
        <v>0</v>
      </c>
      <c r="S106" s="202">
        <v>0</v>
      </c>
      <c r="T106" s="203">
        <f>S106*H106</f>
        <v>0</v>
      </c>
      <c r="AR106" s="24" t="s">
        <v>166</v>
      </c>
      <c r="AT106" s="24" t="s">
        <v>161</v>
      </c>
      <c r="AU106" s="24" t="s">
        <v>87</v>
      </c>
      <c r="AY106" s="24" t="s">
        <v>159</v>
      </c>
      <c r="BE106" s="204">
        <f>IF(N106="základní",J106,0)</f>
        <v>0</v>
      </c>
      <c r="BF106" s="204">
        <f>IF(N106="snížená",J106,0)</f>
        <v>0</v>
      </c>
      <c r="BG106" s="204">
        <f>IF(N106="zákl. přenesená",J106,0)</f>
        <v>0</v>
      </c>
      <c r="BH106" s="204">
        <f>IF(N106="sníž. přenesená",J106,0)</f>
        <v>0</v>
      </c>
      <c r="BI106" s="204">
        <f>IF(N106="nulová",J106,0)</f>
        <v>0</v>
      </c>
      <c r="BJ106" s="24" t="s">
        <v>84</v>
      </c>
      <c r="BK106" s="204">
        <f>ROUND(I106*H106,2)</f>
        <v>0</v>
      </c>
      <c r="BL106" s="24" t="s">
        <v>166</v>
      </c>
      <c r="BM106" s="24" t="s">
        <v>1020</v>
      </c>
    </row>
    <row r="107" spans="2:47" s="1" customFormat="1" ht="94.5">
      <c r="B107" s="41"/>
      <c r="C107" s="63"/>
      <c r="D107" s="205" t="s">
        <v>168</v>
      </c>
      <c r="E107" s="63"/>
      <c r="F107" s="206" t="s">
        <v>892</v>
      </c>
      <c r="G107" s="63"/>
      <c r="H107" s="63"/>
      <c r="I107" s="163"/>
      <c r="J107" s="63"/>
      <c r="K107" s="63"/>
      <c r="L107" s="61"/>
      <c r="M107" s="207"/>
      <c r="N107" s="42"/>
      <c r="O107" s="42"/>
      <c r="P107" s="42"/>
      <c r="Q107" s="42"/>
      <c r="R107" s="42"/>
      <c r="S107" s="42"/>
      <c r="T107" s="78"/>
      <c r="AT107" s="24" t="s">
        <v>168</v>
      </c>
      <c r="AU107" s="24" t="s">
        <v>87</v>
      </c>
    </row>
    <row r="108" spans="2:51" s="12" customFormat="1" ht="13.5">
      <c r="B108" s="219"/>
      <c r="C108" s="220"/>
      <c r="D108" s="232" t="s">
        <v>170</v>
      </c>
      <c r="E108" s="242" t="s">
        <v>21</v>
      </c>
      <c r="F108" s="243" t="s">
        <v>1021</v>
      </c>
      <c r="G108" s="220"/>
      <c r="H108" s="244">
        <v>7.992</v>
      </c>
      <c r="I108" s="224"/>
      <c r="J108" s="220"/>
      <c r="K108" s="220"/>
      <c r="L108" s="225"/>
      <c r="M108" s="226"/>
      <c r="N108" s="227"/>
      <c r="O108" s="227"/>
      <c r="P108" s="227"/>
      <c r="Q108" s="227"/>
      <c r="R108" s="227"/>
      <c r="S108" s="227"/>
      <c r="T108" s="228"/>
      <c r="AT108" s="229" t="s">
        <v>170</v>
      </c>
      <c r="AU108" s="229" t="s">
        <v>87</v>
      </c>
      <c r="AV108" s="12" t="s">
        <v>87</v>
      </c>
      <c r="AW108" s="12" t="s">
        <v>39</v>
      </c>
      <c r="AX108" s="12" t="s">
        <v>84</v>
      </c>
      <c r="AY108" s="229" t="s">
        <v>159</v>
      </c>
    </row>
    <row r="109" spans="2:65" s="1" customFormat="1" ht="44.25" customHeight="1">
      <c r="B109" s="41"/>
      <c r="C109" s="193" t="s">
        <v>219</v>
      </c>
      <c r="D109" s="193" t="s">
        <v>161</v>
      </c>
      <c r="E109" s="194" t="s">
        <v>1022</v>
      </c>
      <c r="F109" s="195" t="s">
        <v>1023</v>
      </c>
      <c r="G109" s="196" t="s">
        <v>256</v>
      </c>
      <c r="H109" s="197">
        <v>42.154</v>
      </c>
      <c r="I109" s="198"/>
      <c r="J109" s="199">
        <f>ROUND(I109*H109,2)</f>
        <v>0</v>
      </c>
      <c r="K109" s="195" t="s">
        <v>165</v>
      </c>
      <c r="L109" s="61"/>
      <c r="M109" s="200" t="s">
        <v>21</v>
      </c>
      <c r="N109" s="201" t="s">
        <v>47</v>
      </c>
      <c r="O109" s="42"/>
      <c r="P109" s="202">
        <f>O109*H109</f>
        <v>0</v>
      </c>
      <c r="Q109" s="202">
        <v>0</v>
      </c>
      <c r="R109" s="202">
        <f>Q109*H109</f>
        <v>0</v>
      </c>
      <c r="S109" s="202">
        <v>0</v>
      </c>
      <c r="T109" s="203">
        <f>S109*H109</f>
        <v>0</v>
      </c>
      <c r="AR109" s="24" t="s">
        <v>166</v>
      </c>
      <c r="AT109" s="24" t="s">
        <v>161</v>
      </c>
      <c r="AU109" s="24" t="s">
        <v>87</v>
      </c>
      <c r="AY109" s="24" t="s">
        <v>159</v>
      </c>
      <c r="BE109" s="204">
        <f>IF(N109="základní",J109,0)</f>
        <v>0</v>
      </c>
      <c r="BF109" s="204">
        <f>IF(N109="snížená",J109,0)</f>
        <v>0</v>
      </c>
      <c r="BG109" s="204">
        <f>IF(N109="zákl. přenesená",J109,0)</f>
        <v>0</v>
      </c>
      <c r="BH109" s="204">
        <f>IF(N109="sníž. přenesená",J109,0)</f>
        <v>0</v>
      </c>
      <c r="BI109" s="204">
        <f>IF(N109="nulová",J109,0)</f>
        <v>0</v>
      </c>
      <c r="BJ109" s="24" t="s">
        <v>84</v>
      </c>
      <c r="BK109" s="204">
        <f>ROUND(I109*H109,2)</f>
        <v>0</v>
      </c>
      <c r="BL109" s="24" t="s">
        <v>166</v>
      </c>
      <c r="BM109" s="24" t="s">
        <v>1024</v>
      </c>
    </row>
    <row r="110" spans="2:47" s="1" customFormat="1" ht="94.5">
      <c r="B110" s="41"/>
      <c r="C110" s="63"/>
      <c r="D110" s="205" t="s">
        <v>168</v>
      </c>
      <c r="E110" s="63"/>
      <c r="F110" s="206" t="s">
        <v>892</v>
      </c>
      <c r="G110" s="63"/>
      <c r="H110" s="63"/>
      <c r="I110" s="163"/>
      <c r="J110" s="63"/>
      <c r="K110" s="63"/>
      <c r="L110" s="61"/>
      <c r="M110" s="207"/>
      <c r="N110" s="42"/>
      <c r="O110" s="42"/>
      <c r="P110" s="42"/>
      <c r="Q110" s="42"/>
      <c r="R110" s="42"/>
      <c r="S110" s="42"/>
      <c r="T110" s="78"/>
      <c r="AT110" s="24" t="s">
        <v>168</v>
      </c>
      <c r="AU110" s="24" t="s">
        <v>87</v>
      </c>
    </row>
    <row r="111" spans="2:51" s="12" customFormat="1" ht="13.5">
      <c r="B111" s="219"/>
      <c r="C111" s="220"/>
      <c r="D111" s="232" t="s">
        <v>170</v>
      </c>
      <c r="E111" s="242" t="s">
        <v>21</v>
      </c>
      <c r="F111" s="243" t="s">
        <v>1025</v>
      </c>
      <c r="G111" s="220"/>
      <c r="H111" s="244">
        <v>42.154</v>
      </c>
      <c r="I111" s="224"/>
      <c r="J111" s="220"/>
      <c r="K111" s="220"/>
      <c r="L111" s="225"/>
      <c r="M111" s="226"/>
      <c r="N111" s="227"/>
      <c r="O111" s="227"/>
      <c r="P111" s="227"/>
      <c r="Q111" s="227"/>
      <c r="R111" s="227"/>
      <c r="S111" s="227"/>
      <c r="T111" s="228"/>
      <c r="AT111" s="229" t="s">
        <v>170</v>
      </c>
      <c r="AU111" s="229" t="s">
        <v>87</v>
      </c>
      <c r="AV111" s="12" t="s">
        <v>87</v>
      </c>
      <c r="AW111" s="12" t="s">
        <v>39</v>
      </c>
      <c r="AX111" s="12" t="s">
        <v>84</v>
      </c>
      <c r="AY111" s="229" t="s">
        <v>159</v>
      </c>
    </row>
    <row r="112" spans="2:65" s="1" customFormat="1" ht="44.25" customHeight="1">
      <c r="B112" s="41"/>
      <c r="C112" s="193" t="s">
        <v>225</v>
      </c>
      <c r="D112" s="193" t="s">
        <v>161</v>
      </c>
      <c r="E112" s="194" t="s">
        <v>894</v>
      </c>
      <c r="F112" s="195" t="s">
        <v>895</v>
      </c>
      <c r="G112" s="196" t="s">
        <v>256</v>
      </c>
      <c r="H112" s="197">
        <v>50.146</v>
      </c>
      <c r="I112" s="198"/>
      <c r="J112" s="199">
        <f>ROUND(I112*H112,2)</f>
        <v>0</v>
      </c>
      <c r="K112" s="195" t="s">
        <v>165</v>
      </c>
      <c r="L112" s="61"/>
      <c r="M112" s="200" t="s">
        <v>21</v>
      </c>
      <c r="N112" s="201" t="s">
        <v>47</v>
      </c>
      <c r="O112" s="42"/>
      <c r="P112" s="202">
        <f>O112*H112</f>
        <v>0</v>
      </c>
      <c r="Q112" s="202">
        <v>0</v>
      </c>
      <c r="R112" s="202">
        <f>Q112*H112</f>
        <v>0</v>
      </c>
      <c r="S112" s="202">
        <v>0</v>
      </c>
      <c r="T112" s="203">
        <f>S112*H112</f>
        <v>0</v>
      </c>
      <c r="AR112" s="24" t="s">
        <v>166</v>
      </c>
      <c r="AT112" s="24" t="s">
        <v>161</v>
      </c>
      <c r="AU112" s="24" t="s">
        <v>87</v>
      </c>
      <c r="AY112" s="24" t="s">
        <v>159</v>
      </c>
      <c r="BE112" s="204">
        <f>IF(N112="základní",J112,0)</f>
        <v>0</v>
      </c>
      <c r="BF112" s="204">
        <f>IF(N112="snížená",J112,0)</f>
        <v>0</v>
      </c>
      <c r="BG112" s="204">
        <f>IF(N112="zákl. přenesená",J112,0)</f>
        <v>0</v>
      </c>
      <c r="BH112" s="204">
        <f>IF(N112="sníž. přenesená",J112,0)</f>
        <v>0</v>
      </c>
      <c r="BI112" s="204">
        <f>IF(N112="nulová",J112,0)</f>
        <v>0</v>
      </c>
      <c r="BJ112" s="24" t="s">
        <v>84</v>
      </c>
      <c r="BK112" s="204">
        <f>ROUND(I112*H112,2)</f>
        <v>0</v>
      </c>
      <c r="BL112" s="24" t="s">
        <v>166</v>
      </c>
      <c r="BM112" s="24" t="s">
        <v>1026</v>
      </c>
    </row>
    <row r="113" spans="2:47" s="1" customFormat="1" ht="189">
      <c r="B113" s="41"/>
      <c r="C113" s="63"/>
      <c r="D113" s="205" t="s">
        <v>168</v>
      </c>
      <c r="E113" s="63"/>
      <c r="F113" s="206" t="s">
        <v>321</v>
      </c>
      <c r="G113" s="63"/>
      <c r="H113" s="63"/>
      <c r="I113" s="163"/>
      <c r="J113" s="63"/>
      <c r="K113" s="63"/>
      <c r="L113" s="61"/>
      <c r="M113" s="207"/>
      <c r="N113" s="42"/>
      <c r="O113" s="42"/>
      <c r="P113" s="42"/>
      <c r="Q113" s="42"/>
      <c r="R113" s="42"/>
      <c r="S113" s="42"/>
      <c r="T113" s="78"/>
      <c r="AT113" s="24" t="s">
        <v>168</v>
      </c>
      <c r="AU113" s="24" t="s">
        <v>87</v>
      </c>
    </row>
    <row r="114" spans="2:51" s="12" customFormat="1" ht="13.5">
      <c r="B114" s="219"/>
      <c r="C114" s="220"/>
      <c r="D114" s="232" t="s">
        <v>170</v>
      </c>
      <c r="E114" s="242" t="s">
        <v>21</v>
      </c>
      <c r="F114" s="243" t="s">
        <v>1027</v>
      </c>
      <c r="G114" s="220"/>
      <c r="H114" s="244">
        <v>50.146</v>
      </c>
      <c r="I114" s="224"/>
      <c r="J114" s="220"/>
      <c r="K114" s="220"/>
      <c r="L114" s="225"/>
      <c r="M114" s="226"/>
      <c r="N114" s="227"/>
      <c r="O114" s="227"/>
      <c r="P114" s="227"/>
      <c r="Q114" s="227"/>
      <c r="R114" s="227"/>
      <c r="S114" s="227"/>
      <c r="T114" s="228"/>
      <c r="AT114" s="229" t="s">
        <v>170</v>
      </c>
      <c r="AU114" s="229" t="s">
        <v>87</v>
      </c>
      <c r="AV114" s="12" t="s">
        <v>87</v>
      </c>
      <c r="AW114" s="12" t="s">
        <v>39</v>
      </c>
      <c r="AX114" s="12" t="s">
        <v>84</v>
      </c>
      <c r="AY114" s="229" t="s">
        <v>159</v>
      </c>
    </row>
    <row r="115" spans="2:65" s="1" customFormat="1" ht="44.25" customHeight="1">
      <c r="B115" s="41"/>
      <c r="C115" s="193" t="s">
        <v>230</v>
      </c>
      <c r="D115" s="193" t="s">
        <v>161</v>
      </c>
      <c r="E115" s="194" t="s">
        <v>897</v>
      </c>
      <c r="F115" s="195" t="s">
        <v>898</v>
      </c>
      <c r="G115" s="196" t="s">
        <v>256</v>
      </c>
      <c r="H115" s="197">
        <v>250.73</v>
      </c>
      <c r="I115" s="198"/>
      <c r="J115" s="199">
        <f>ROUND(I115*H115,2)</f>
        <v>0</v>
      </c>
      <c r="K115" s="195" t="s">
        <v>165</v>
      </c>
      <c r="L115" s="61"/>
      <c r="M115" s="200" t="s">
        <v>21</v>
      </c>
      <c r="N115" s="201" t="s">
        <v>47</v>
      </c>
      <c r="O115" s="42"/>
      <c r="P115" s="202">
        <f>O115*H115</f>
        <v>0</v>
      </c>
      <c r="Q115" s="202">
        <v>0</v>
      </c>
      <c r="R115" s="202">
        <f>Q115*H115</f>
        <v>0</v>
      </c>
      <c r="S115" s="202">
        <v>0</v>
      </c>
      <c r="T115" s="203">
        <f>S115*H115</f>
        <v>0</v>
      </c>
      <c r="AR115" s="24" t="s">
        <v>166</v>
      </c>
      <c r="AT115" s="24" t="s">
        <v>161</v>
      </c>
      <c r="AU115" s="24" t="s">
        <v>87</v>
      </c>
      <c r="AY115" s="24" t="s">
        <v>159</v>
      </c>
      <c r="BE115" s="204">
        <f>IF(N115="základní",J115,0)</f>
        <v>0</v>
      </c>
      <c r="BF115" s="204">
        <f>IF(N115="snížená",J115,0)</f>
        <v>0</v>
      </c>
      <c r="BG115" s="204">
        <f>IF(N115="zákl. přenesená",J115,0)</f>
        <v>0</v>
      </c>
      <c r="BH115" s="204">
        <f>IF(N115="sníž. přenesená",J115,0)</f>
        <v>0</v>
      </c>
      <c r="BI115" s="204">
        <f>IF(N115="nulová",J115,0)</f>
        <v>0</v>
      </c>
      <c r="BJ115" s="24" t="s">
        <v>84</v>
      </c>
      <c r="BK115" s="204">
        <f>ROUND(I115*H115,2)</f>
        <v>0</v>
      </c>
      <c r="BL115" s="24" t="s">
        <v>166</v>
      </c>
      <c r="BM115" s="24" t="s">
        <v>1028</v>
      </c>
    </row>
    <row r="116" spans="2:47" s="1" customFormat="1" ht="189">
      <c r="B116" s="41"/>
      <c r="C116" s="63"/>
      <c r="D116" s="205" t="s">
        <v>168</v>
      </c>
      <c r="E116" s="63"/>
      <c r="F116" s="206" t="s">
        <v>321</v>
      </c>
      <c r="G116" s="63"/>
      <c r="H116" s="63"/>
      <c r="I116" s="163"/>
      <c r="J116" s="63"/>
      <c r="K116" s="63"/>
      <c r="L116" s="61"/>
      <c r="M116" s="207"/>
      <c r="N116" s="42"/>
      <c r="O116" s="42"/>
      <c r="P116" s="42"/>
      <c r="Q116" s="42"/>
      <c r="R116" s="42"/>
      <c r="S116" s="42"/>
      <c r="T116" s="78"/>
      <c r="AT116" s="24" t="s">
        <v>168</v>
      </c>
      <c r="AU116" s="24" t="s">
        <v>87</v>
      </c>
    </row>
    <row r="117" spans="2:51" s="12" customFormat="1" ht="13.5">
      <c r="B117" s="219"/>
      <c r="C117" s="220"/>
      <c r="D117" s="232" t="s">
        <v>170</v>
      </c>
      <c r="E117" s="242" t="s">
        <v>21</v>
      </c>
      <c r="F117" s="243" t="s">
        <v>1029</v>
      </c>
      <c r="G117" s="220"/>
      <c r="H117" s="244">
        <v>250.73</v>
      </c>
      <c r="I117" s="224"/>
      <c r="J117" s="220"/>
      <c r="K117" s="220"/>
      <c r="L117" s="225"/>
      <c r="M117" s="226"/>
      <c r="N117" s="227"/>
      <c r="O117" s="227"/>
      <c r="P117" s="227"/>
      <c r="Q117" s="227"/>
      <c r="R117" s="227"/>
      <c r="S117" s="227"/>
      <c r="T117" s="228"/>
      <c r="AT117" s="229" t="s">
        <v>170</v>
      </c>
      <c r="AU117" s="229" t="s">
        <v>87</v>
      </c>
      <c r="AV117" s="12" t="s">
        <v>87</v>
      </c>
      <c r="AW117" s="12" t="s">
        <v>39</v>
      </c>
      <c r="AX117" s="12" t="s">
        <v>84</v>
      </c>
      <c r="AY117" s="229" t="s">
        <v>159</v>
      </c>
    </row>
    <row r="118" spans="2:65" s="1" customFormat="1" ht="22.5" customHeight="1">
      <c r="B118" s="41"/>
      <c r="C118" s="193" t="s">
        <v>236</v>
      </c>
      <c r="D118" s="193" t="s">
        <v>161</v>
      </c>
      <c r="E118" s="194" t="s">
        <v>349</v>
      </c>
      <c r="F118" s="195" t="s">
        <v>350</v>
      </c>
      <c r="G118" s="196" t="s">
        <v>256</v>
      </c>
      <c r="H118" s="197">
        <v>50.146</v>
      </c>
      <c r="I118" s="198"/>
      <c r="J118" s="199">
        <f>ROUND(I118*H118,2)</f>
        <v>0</v>
      </c>
      <c r="K118" s="195" t="s">
        <v>165</v>
      </c>
      <c r="L118" s="61"/>
      <c r="M118" s="200" t="s">
        <v>21</v>
      </c>
      <c r="N118" s="201" t="s">
        <v>47</v>
      </c>
      <c r="O118" s="42"/>
      <c r="P118" s="202">
        <f>O118*H118</f>
        <v>0</v>
      </c>
      <c r="Q118" s="202">
        <v>0</v>
      </c>
      <c r="R118" s="202">
        <f>Q118*H118</f>
        <v>0</v>
      </c>
      <c r="S118" s="202">
        <v>0</v>
      </c>
      <c r="T118" s="203">
        <f>S118*H118</f>
        <v>0</v>
      </c>
      <c r="AR118" s="24" t="s">
        <v>166</v>
      </c>
      <c r="AT118" s="24" t="s">
        <v>161</v>
      </c>
      <c r="AU118" s="24" t="s">
        <v>87</v>
      </c>
      <c r="AY118" s="24" t="s">
        <v>159</v>
      </c>
      <c r="BE118" s="204">
        <f>IF(N118="základní",J118,0)</f>
        <v>0</v>
      </c>
      <c r="BF118" s="204">
        <f>IF(N118="snížená",J118,0)</f>
        <v>0</v>
      </c>
      <c r="BG118" s="204">
        <f>IF(N118="zákl. přenesená",J118,0)</f>
        <v>0</v>
      </c>
      <c r="BH118" s="204">
        <f>IF(N118="sníž. přenesená",J118,0)</f>
        <v>0</v>
      </c>
      <c r="BI118" s="204">
        <f>IF(N118="nulová",J118,0)</f>
        <v>0</v>
      </c>
      <c r="BJ118" s="24" t="s">
        <v>84</v>
      </c>
      <c r="BK118" s="204">
        <f>ROUND(I118*H118,2)</f>
        <v>0</v>
      </c>
      <c r="BL118" s="24" t="s">
        <v>166</v>
      </c>
      <c r="BM118" s="24" t="s">
        <v>1030</v>
      </c>
    </row>
    <row r="119" spans="2:47" s="1" customFormat="1" ht="297">
      <c r="B119" s="41"/>
      <c r="C119" s="63"/>
      <c r="D119" s="205" t="s">
        <v>168</v>
      </c>
      <c r="E119" s="63"/>
      <c r="F119" s="206" t="s">
        <v>352</v>
      </c>
      <c r="G119" s="63"/>
      <c r="H119" s="63"/>
      <c r="I119" s="163"/>
      <c r="J119" s="63"/>
      <c r="K119" s="63"/>
      <c r="L119" s="61"/>
      <c r="M119" s="207"/>
      <c r="N119" s="42"/>
      <c r="O119" s="42"/>
      <c r="P119" s="42"/>
      <c r="Q119" s="42"/>
      <c r="R119" s="42"/>
      <c r="S119" s="42"/>
      <c r="T119" s="78"/>
      <c r="AT119" s="24" t="s">
        <v>168</v>
      </c>
      <c r="AU119" s="24" t="s">
        <v>87</v>
      </c>
    </row>
    <row r="120" spans="2:51" s="12" customFormat="1" ht="13.5">
      <c r="B120" s="219"/>
      <c r="C120" s="220"/>
      <c r="D120" s="232" t="s">
        <v>170</v>
      </c>
      <c r="E120" s="242" t="s">
        <v>21</v>
      </c>
      <c r="F120" s="243" t="s">
        <v>1027</v>
      </c>
      <c r="G120" s="220"/>
      <c r="H120" s="244">
        <v>50.146</v>
      </c>
      <c r="I120" s="224"/>
      <c r="J120" s="220"/>
      <c r="K120" s="220"/>
      <c r="L120" s="225"/>
      <c r="M120" s="226"/>
      <c r="N120" s="227"/>
      <c r="O120" s="227"/>
      <c r="P120" s="227"/>
      <c r="Q120" s="227"/>
      <c r="R120" s="227"/>
      <c r="S120" s="227"/>
      <c r="T120" s="228"/>
      <c r="AT120" s="229" t="s">
        <v>170</v>
      </c>
      <c r="AU120" s="229" t="s">
        <v>87</v>
      </c>
      <c r="AV120" s="12" t="s">
        <v>87</v>
      </c>
      <c r="AW120" s="12" t="s">
        <v>39</v>
      </c>
      <c r="AX120" s="12" t="s">
        <v>84</v>
      </c>
      <c r="AY120" s="229" t="s">
        <v>159</v>
      </c>
    </row>
    <row r="121" spans="2:65" s="1" customFormat="1" ht="22.5" customHeight="1">
      <c r="B121" s="41"/>
      <c r="C121" s="193" t="s">
        <v>242</v>
      </c>
      <c r="D121" s="193" t="s">
        <v>161</v>
      </c>
      <c r="E121" s="194" t="s">
        <v>355</v>
      </c>
      <c r="F121" s="195" t="s">
        <v>356</v>
      </c>
      <c r="G121" s="196" t="s">
        <v>345</v>
      </c>
      <c r="H121" s="197">
        <v>95.277</v>
      </c>
      <c r="I121" s="198"/>
      <c r="J121" s="199">
        <f>ROUND(I121*H121,2)</f>
        <v>0</v>
      </c>
      <c r="K121" s="195" t="s">
        <v>165</v>
      </c>
      <c r="L121" s="61"/>
      <c r="M121" s="200" t="s">
        <v>21</v>
      </c>
      <c r="N121" s="201" t="s">
        <v>47</v>
      </c>
      <c r="O121" s="42"/>
      <c r="P121" s="202">
        <f>O121*H121</f>
        <v>0</v>
      </c>
      <c r="Q121" s="202">
        <v>0</v>
      </c>
      <c r="R121" s="202">
        <f>Q121*H121</f>
        <v>0</v>
      </c>
      <c r="S121" s="202">
        <v>0</v>
      </c>
      <c r="T121" s="203">
        <f>S121*H121</f>
        <v>0</v>
      </c>
      <c r="AR121" s="24" t="s">
        <v>166</v>
      </c>
      <c r="AT121" s="24" t="s">
        <v>161</v>
      </c>
      <c r="AU121" s="24" t="s">
        <v>87</v>
      </c>
      <c r="AY121" s="24" t="s">
        <v>159</v>
      </c>
      <c r="BE121" s="204">
        <f>IF(N121="základní",J121,0)</f>
        <v>0</v>
      </c>
      <c r="BF121" s="204">
        <f>IF(N121="snížená",J121,0)</f>
        <v>0</v>
      </c>
      <c r="BG121" s="204">
        <f>IF(N121="zákl. přenesená",J121,0)</f>
        <v>0</v>
      </c>
      <c r="BH121" s="204">
        <f>IF(N121="sníž. přenesená",J121,0)</f>
        <v>0</v>
      </c>
      <c r="BI121" s="204">
        <f>IF(N121="nulová",J121,0)</f>
        <v>0</v>
      </c>
      <c r="BJ121" s="24" t="s">
        <v>84</v>
      </c>
      <c r="BK121" s="204">
        <f>ROUND(I121*H121,2)</f>
        <v>0</v>
      </c>
      <c r="BL121" s="24" t="s">
        <v>166</v>
      </c>
      <c r="BM121" s="24" t="s">
        <v>1031</v>
      </c>
    </row>
    <row r="122" spans="2:47" s="1" customFormat="1" ht="297">
      <c r="B122" s="41"/>
      <c r="C122" s="63"/>
      <c r="D122" s="205" t="s">
        <v>168</v>
      </c>
      <c r="E122" s="63"/>
      <c r="F122" s="206" t="s">
        <v>352</v>
      </c>
      <c r="G122" s="63"/>
      <c r="H122" s="63"/>
      <c r="I122" s="163"/>
      <c r="J122" s="63"/>
      <c r="K122" s="63"/>
      <c r="L122" s="61"/>
      <c r="M122" s="207"/>
      <c r="N122" s="42"/>
      <c r="O122" s="42"/>
      <c r="P122" s="42"/>
      <c r="Q122" s="42"/>
      <c r="R122" s="42"/>
      <c r="S122" s="42"/>
      <c r="T122" s="78"/>
      <c r="AT122" s="24" t="s">
        <v>168</v>
      </c>
      <c r="AU122" s="24" t="s">
        <v>87</v>
      </c>
    </row>
    <row r="123" spans="2:51" s="12" customFormat="1" ht="13.5">
      <c r="B123" s="219"/>
      <c r="C123" s="220"/>
      <c r="D123" s="232" t="s">
        <v>170</v>
      </c>
      <c r="E123" s="242" t="s">
        <v>21</v>
      </c>
      <c r="F123" s="243" t="s">
        <v>1032</v>
      </c>
      <c r="G123" s="220"/>
      <c r="H123" s="244">
        <v>95.277</v>
      </c>
      <c r="I123" s="224"/>
      <c r="J123" s="220"/>
      <c r="K123" s="220"/>
      <c r="L123" s="225"/>
      <c r="M123" s="226"/>
      <c r="N123" s="227"/>
      <c r="O123" s="227"/>
      <c r="P123" s="227"/>
      <c r="Q123" s="227"/>
      <c r="R123" s="227"/>
      <c r="S123" s="227"/>
      <c r="T123" s="228"/>
      <c r="AT123" s="229" t="s">
        <v>170</v>
      </c>
      <c r="AU123" s="229" t="s">
        <v>87</v>
      </c>
      <c r="AV123" s="12" t="s">
        <v>87</v>
      </c>
      <c r="AW123" s="12" t="s">
        <v>39</v>
      </c>
      <c r="AX123" s="12" t="s">
        <v>84</v>
      </c>
      <c r="AY123" s="229" t="s">
        <v>159</v>
      </c>
    </row>
    <row r="124" spans="2:65" s="1" customFormat="1" ht="31.5" customHeight="1">
      <c r="B124" s="41"/>
      <c r="C124" s="193" t="s">
        <v>253</v>
      </c>
      <c r="D124" s="193" t="s">
        <v>161</v>
      </c>
      <c r="E124" s="194" t="s">
        <v>364</v>
      </c>
      <c r="F124" s="195" t="s">
        <v>365</v>
      </c>
      <c r="G124" s="196" t="s">
        <v>256</v>
      </c>
      <c r="H124" s="197">
        <v>31.945</v>
      </c>
      <c r="I124" s="198"/>
      <c r="J124" s="199">
        <f>ROUND(I124*H124,2)</f>
        <v>0</v>
      </c>
      <c r="K124" s="195" t="s">
        <v>165</v>
      </c>
      <c r="L124" s="61"/>
      <c r="M124" s="200" t="s">
        <v>21</v>
      </c>
      <c r="N124" s="201" t="s">
        <v>47</v>
      </c>
      <c r="O124" s="42"/>
      <c r="P124" s="202">
        <f>O124*H124</f>
        <v>0</v>
      </c>
      <c r="Q124" s="202">
        <v>0</v>
      </c>
      <c r="R124" s="202">
        <f>Q124*H124</f>
        <v>0</v>
      </c>
      <c r="S124" s="202">
        <v>0</v>
      </c>
      <c r="T124" s="203">
        <f>S124*H124</f>
        <v>0</v>
      </c>
      <c r="AR124" s="24" t="s">
        <v>166</v>
      </c>
      <c r="AT124" s="24" t="s">
        <v>161</v>
      </c>
      <c r="AU124" s="24" t="s">
        <v>87</v>
      </c>
      <c r="AY124" s="24" t="s">
        <v>159</v>
      </c>
      <c r="BE124" s="204">
        <f>IF(N124="základní",J124,0)</f>
        <v>0</v>
      </c>
      <c r="BF124" s="204">
        <f>IF(N124="snížená",J124,0)</f>
        <v>0</v>
      </c>
      <c r="BG124" s="204">
        <f>IF(N124="zákl. přenesená",J124,0)</f>
        <v>0</v>
      </c>
      <c r="BH124" s="204">
        <f>IF(N124="sníž. přenesená",J124,0)</f>
        <v>0</v>
      </c>
      <c r="BI124" s="204">
        <f>IF(N124="nulová",J124,0)</f>
        <v>0</v>
      </c>
      <c r="BJ124" s="24" t="s">
        <v>84</v>
      </c>
      <c r="BK124" s="204">
        <f>ROUND(I124*H124,2)</f>
        <v>0</v>
      </c>
      <c r="BL124" s="24" t="s">
        <v>166</v>
      </c>
      <c r="BM124" s="24" t="s">
        <v>1033</v>
      </c>
    </row>
    <row r="125" spans="2:47" s="1" customFormat="1" ht="409.5">
      <c r="B125" s="41"/>
      <c r="C125" s="63"/>
      <c r="D125" s="205" t="s">
        <v>168</v>
      </c>
      <c r="E125" s="63"/>
      <c r="F125" s="206" t="s">
        <v>367</v>
      </c>
      <c r="G125" s="63"/>
      <c r="H125" s="63"/>
      <c r="I125" s="163"/>
      <c r="J125" s="63"/>
      <c r="K125" s="63"/>
      <c r="L125" s="61"/>
      <c r="M125" s="207"/>
      <c r="N125" s="42"/>
      <c r="O125" s="42"/>
      <c r="P125" s="42"/>
      <c r="Q125" s="42"/>
      <c r="R125" s="42"/>
      <c r="S125" s="42"/>
      <c r="T125" s="78"/>
      <c r="AT125" s="24" t="s">
        <v>168</v>
      </c>
      <c r="AU125" s="24" t="s">
        <v>87</v>
      </c>
    </row>
    <row r="126" spans="2:51" s="12" customFormat="1" ht="13.5">
      <c r="B126" s="219"/>
      <c r="C126" s="220"/>
      <c r="D126" s="205" t="s">
        <v>170</v>
      </c>
      <c r="E126" s="221" t="s">
        <v>21</v>
      </c>
      <c r="F126" s="222" t="s">
        <v>1034</v>
      </c>
      <c r="G126" s="220"/>
      <c r="H126" s="223">
        <v>60.334</v>
      </c>
      <c r="I126" s="224"/>
      <c r="J126" s="220"/>
      <c r="K126" s="220"/>
      <c r="L126" s="225"/>
      <c r="M126" s="226"/>
      <c r="N126" s="227"/>
      <c r="O126" s="227"/>
      <c r="P126" s="227"/>
      <c r="Q126" s="227"/>
      <c r="R126" s="227"/>
      <c r="S126" s="227"/>
      <c r="T126" s="228"/>
      <c r="AT126" s="229" t="s">
        <v>170</v>
      </c>
      <c r="AU126" s="229" t="s">
        <v>87</v>
      </c>
      <c r="AV126" s="12" t="s">
        <v>87</v>
      </c>
      <c r="AW126" s="12" t="s">
        <v>39</v>
      </c>
      <c r="AX126" s="12" t="s">
        <v>76</v>
      </c>
      <c r="AY126" s="229" t="s">
        <v>159</v>
      </c>
    </row>
    <row r="127" spans="2:51" s="12" customFormat="1" ht="13.5">
      <c r="B127" s="219"/>
      <c r="C127" s="220"/>
      <c r="D127" s="205" t="s">
        <v>170</v>
      </c>
      <c r="E127" s="221" t="s">
        <v>21</v>
      </c>
      <c r="F127" s="222" t="s">
        <v>1035</v>
      </c>
      <c r="G127" s="220"/>
      <c r="H127" s="223">
        <v>-3.213</v>
      </c>
      <c r="I127" s="224"/>
      <c r="J127" s="220"/>
      <c r="K127" s="220"/>
      <c r="L127" s="225"/>
      <c r="M127" s="226"/>
      <c r="N127" s="227"/>
      <c r="O127" s="227"/>
      <c r="P127" s="227"/>
      <c r="Q127" s="227"/>
      <c r="R127" s="227"/>
      <c r="S127" s="227"/>
      <c r="T127" s="228"/>
      <c r="AT127" s="229" t="s">
        <v>170</v>
      </c>
      <c r="AU127" s="229" t="s">
        <v>87</v>
      </c>
      <c r="AV127" s="12" t="s">
        <v>87</v>
      </c>
      <c r="AW127" s="12" t="s">
        <v>39</v>
      </c>
      <c r="AX127" s="12" t="s">
        <v>76</v>
      </c>
      <c r="AY127" s="229" t="s">
        <v>159</v>
      </c>
    </row>
    <row r="128" spans="2:51" s="12" customFormat="1" ht="13.5">
      <c r="B128" s="219"/>
      <c r="C128" s="220"/>
      <c r="D128" s="205" t="s">
        <v>170</v>
      </c>
      <c r="E128" s="221" t="s">
        <v>21</v>
      </c>
      <c r="F128" s="222" t="s">
        <v>1036</v>
      </c>
      <c r="G128" s="220"/>
      <c r="H128" s="223">
        <v>-1.265</v>
      </c>
      <c r="I128" s="224"/>
      <c r="J128" s="220"/>
      <c r="K128" s="220"/>
      <c r="L128" s="225"/>
      <c r="M128" s="226"/>
      <c r="N128" s="227"/>
      <c r="O128" s="227"/>
      <c r="P128" s="227"/>
      <c r="Q128" s="227"/>
      <c r="R128" s="227"/>
      <c r="S128" s="227"/>
      <c r="T128" s="228"/>
      <c r="AT128" s="229" t="s">
        <v>170</v>
      </c>
      <c r="AU128" s="229" t="s">
        <v>87</v>
      </c>
      <c r="AV128" s="12" t="s">
        <v>87</v>
      </c>
      <c r="AW128" s="12" t="s">
        <v>39</v>
      </c>
      <c r="AX128" s="12" t="s">
        <v>76</v>
      </c>
      <c r="AY128" s="229" t="s">
        <v>159</v>
      </c>
    </row>
    <row r="129" spans="2:51" s="12" customFormat="1" ht="13.5">
      <c r="B129" s="219"/>
      <c r="C129" s="220"/>
      <c r="D129" s="205" t="s">
        <v>170</v>
      </c>
      <c r="E129" s="221" t="s">
        <v>21</v>
      </c>
      <c r="F129" s="222" t="s">
        <v>1037</v>
      </c>
      <c r="G129" s="220"/>
      <c r="H129" s="223">
        <v>-1.538</v>
      </c>
      <c r="I129" s="224"/>
      <c r="J129" s="220"/>
      <c r="K129" s="220"/>
      <c r="L129" s="225"/>
      <c r="M129" s="226"/>
      <c r="N129" s="227"/>
      <c r="O129" s="227"/>
      <c r="P129" s="227"/>
      <c r="Q129" s="227"/>
      <c r="R129" s="227"/>
      <c r="S129" s="227"/>
      <c r="T129" s="228"/>
      <c r="AT129" s="229" t="s">
        <v>170</v>
      </c>
      <c r="AU129" s="229" t="s">
        <v>87</v>
      </c>
      <c r="AV129" s="12" t="s">
        <v>87</v>
      </c>
      <c r="AW129" s="12" t="s">
        <v>39</v>
      </c>
      <c r="AX129" s="12" t="s">
        <v>76</v>
      </c>
      <c r="AY129" s="229" t="s">
        <v>159</v>
      </c>
    </row>
    <row r="130" spans="2:51" s="12" customFormat="1" ht="13.5">
      <c r="B130" s="219"/>
      <c r="C130" s="220"/>
      <c r="D130" s="205" t="s">
        <v>170</v>
      </c>
      <c r="E130" s="221" t="s">
        <v>21</v>
      </c>
      <c r="F130" s="222" t="s">
        <v>1038</v>
      </c>
      <c r="G130" s="220"/>
      <c r="H130" s="223">
        <v>-2.394</v>
      </c>
      <c r="I130" s="224"/>
      <c r="J130" s="220"/>
      <c r="K130" s="220"/>
      <c r="L130" s="225"/>
      <c r="M130" s="226"/>
      <c r="N130" s="227"/>
      <c r="O130" s="227"/>
      <c r="P130" s="227"/>
      <c r="Q130" s="227"/>
      <c r="R130" s="227"/>
      <c r="S130" s="227"/>
      <c r="T130" s="228"/>
      <c r="AT130" s="229" t="s">
        <v>170</v>
      </c>
      <c r="AU130" s="229" t="s">
        <v>87</v>
      </c>
      <c r="AV130" s="12" t="s">
        <v>87</v>
      </c>
      <c r="AW130" s="12" t="s">
        <v>39</v>
      </c>
      <c r="AX130" s="12" t="s">
        <v>76</v>
      </c>
      <c r="AY130" s="229" t="s">
        <v>159</v>
      </c>
    </row>
    <row r="131" spans="2:51" s="12" customFormat="1" ht="13.5">
      <c r="B131" s="219"/>
      <c r="C131" s="220"/>
      <c r="D131" s="205" t="s">
        <v>170</v>
      </c>
      <c r="E131" s="221" t="s">
        <v>21</v>
      </c>
      <c r="F131" s="222" t="s">
        <v>1039</v>
      </c>
      <c r="G131" s="220"/>
      <c r="H131" s="223">
        <v>-19.979</v>
      </c>
      <c r="I131" s="224"/>
      <c r="J131" s="220"/>
      <c r="K131" s="220"/>
      <c r="L131" s="225"/>
      <c r="M131" s="226"/>
      <c r="N131" s="227"/>
      <c r="O131" s="227"/>
      <c r="P131" s="227"/>
      <c r="Q131" s="227"/>
      <c r="R131" s="227"/>
      <c r="S131" s="227"/>
      <c r="T131" s="228"/>
      <c r="AT131" s="229" t="s">
        <v>170</v>
      </c>
      <c r="AU131" s="229" t="s">
        <v>87</v>
      </c>
      <c r="AV131" s="12" t="s">
        <v>87</v>
      </c>
      <c r="AW131" s="12" t="s">
        <v>39</v>
      </c>
      <c r="AX131" s="12" t="s">
        <v>76</v>
      </c>
      <c r="AY131" s="229" t="s">
        <v>159</v>
      </c>
    </row>
    <row r="132" spans="2:51" s="13" customFormat="1" ht="13.5">
      <c r="B132" s="230"/>
      <c r="C132" s="231"/>
      <c r="D132" s="205" t="s">
        <v>170</v>
      </c>
      <c r="E132" s="269" t="s">
        <v>21</v>
      </c>
      <c r="F132" s="270" t="s">
        <v>175</v>
      </c>
      <c r="G132" s="231"/>
      <c r="H132" s="271">
        <v>31.945</v>
      </c>
      <c r="I132" s="236"/>
      <c r="J132" s="231"/>
      <c r="K132" s="231"/>
      <c r="L132" s="237"/>
      <c r="M132" s="238"/>
      <c r="N132" s="239"/>
      <c r="O132" s="239"/>
      <c r="P132" s="239"/>
      <c r="Q132" s="239"/>
      <c r="R132" s="239"/>
      <c r="S132" s="239"/>
      <c r="T132" s="240"/>
      <c r="AT132" s="241" t="s">
        <v>170</v>
      </c>
      <c r="AU132" s="241" t="s">
        <v>87</v>
      </c>
      <c r="AV132" s="13" t="s">
        <v>166</v>
      </c>
      <c r="AW132" s="13" t="s">
        <v>39</v>
      </c>
      <c r="AX132" s="13" t="s">
        <v>84</v>
      </c>
      <c r="AY132" s="241" t="s">
        <v>159</v>
      </c>
    </row>
    <row r="133" spans="2:51" s="11" customFormat="1" ht="13.5">
      <c r="B133" s="208"/>
      <c r="C133" s="209"/>
      <c r="D133" s="232" t="s">
        <v>170</v>
      </c>
      <c r="E133" s="266" t="s">
        <v>21</v>
      </c>
      <c r="F133" s="267" t="s">
        <v>1005</v>
      </c>
      <c r="G133" s="209"/>
      <c r="H133" s="268" t="s">
        <v>21</v>
      </c>
      <c r="I133" s="213"/>
      <c r="J133" s="209"/>
      <c r="K133" s="209"/>
      <c r="L133" s="214"/>
      <c r="M133" s="215"/>
      <c r="N133" s="216"/>
      <c r="O133" s="216"/>
      <c r="P133" s="216"/>
      <c r="Q133" s="216"/>
      <c r="R133" s="216"/>
      <c r="S133" s="216"/>
      <c r="T133" s="217"/>
      <c r="AT133" s="218" t="s">
        <v>170</v>
      </c>
      <c r="AU133" s="218" t="s">
        <v>87</v>
      </c>
      <c r="AV133" s="11" t="s">
        <v>84</v>
      </c>
      <c r="AW133" s="11" t="s">
        <v>39</v>
      </c>
      <c r="AX133" s="11" t="s">
        <v>76</v>
      </c>
      <c r="AY133" s="218" t="s">
        <v>159</v>
      </c>
    </row>
    <row r="134" spans="2:65" s="1" customFormat="1" ht="22.5" customHeight="1">
      <c r="B134" s="41"/>
      <c r="C134" s="256" t="s">
        <v>10</v>
      </c>
      <c r="D134" s="256" t="s">
        <v>342</v>
      </c>
      <c r="E134" s="257" t="s">
        <v>908</v>
      </c>
      <c r="F134" s="258" t="s">
        <v>909</v>
      </c>
      <c r="G134" s="259" t="s">
        <v>345</v>
      </c>
      <c r="H134" s="260">
        <v>57.501</v>
      </c>
      <c r="I134" s="261"/>
      <c r="J134" s="262">
        <f>ROUND(I134*H134,2)</f>
        <v>0</v>
      </c>
      <c r="K134" s="258" t="s">
        <v>165</v>
      </c>
      <c r="L134" s="263"/>
      <c r="M134" s="264" t="s">
        <v>21</v>
      </c>
      <c r="N134" s="265" t="s">
        <v>47</v>
      </c>
      <c r="O134" s="42"/>
      <c r="P134" s="202">
        <f>O134*H134</f>
        <v>0</v>
      </c>
      <c r="Q134" s="202">
        <v>1</v>
      </c>
      <c r="R134" s="202">
        <f>Q134*H134</f>
        <v>57.501</v>
      </c>
      <c r="S134" s="202">
        <v>0</v>
      </c>
      <c r="T134" s="203">
        <f>S134*H134</f>
        <v>0</v>
      </c>
      <c r="AR134" s="24" t="s">
        <v>214</v>
      </c>
      <c r="AT134" s="24" t="s">
        <v>342</v>
      </c>
      <c r="AU134" s="24" t="s">
        <v>87</v>
      </c>
      <c r="AY134" s="24" t="s">
        <v>159</v>
      </c>
      <c r="BE134" s="204">
        <f>IF(N134="základní",J134,0)</f>
        <v>0</v>
      </c>
      <c r="BF134" s="204">
        <f>IF(N134="snížená",J134,0)</f>
        <v>0</v>
      </c>
      <c r="BG134" s="204">
        <f>IF(N134="zákl. přenesená",J134,0)</f>
        <v>0</v>
      </c>
      <c r="BH134" s="204">
        <f>IF(N134="sníž. přenesená",J134,0)</f>
        <v>0</v>
      </c>
      <c r="BI134" s="204">
        <f>IF(N134="nulová",J134,0)</f>
        <v>0</v>
      </c>
      <c r="BJ134" s="24" t="s">
        <v>84</v>
      </c>
      <c r="BK134" s="204">
        <f>ROUND(I134*H134,2)</f>
        <v>0</v>
      </c>
      <c r="BL134" s="24" t="s">
        <v>166</v>
      </c>
      <c r="BM134" s="24" t="s">
        <v>1040</v>
      </c>
    </row>
    <row r="135" spans="2:51" s="12" customFormat="1" ht="13.5">
      <c r="B135" s="219"/>
      <c r="C135" s="220"/>
      <c r="D135" s="232" t="s">
        <v>170</v>
      </c>
      <c r="E135" s="242" t="s">
        <v>21</v>
      </c>
      <c r="F135" s="243" t="s">
        <v>1041</v>
      </c>
      <c r="G135" s="220"/>
      <c r="H135" s="244">
        <v>57.501</v>
      </c>
      <c r="I135" s="224"/>
      <c r="J135" s="220"/>
      <c r="K135" s="220"/>
      <c r="L135" s="225"/>
      <c r="M135" s="226"/>
      <c r="N135" s="227"/>
      <c r="O135" s="227"/>
      <c r="P135" s="227"/>
      <c r="Q135" s="227"/>
      <c r="R135" s="227"/>
      <c r="S135" s="227"/>
      <c r="T135" s="228"/>
      <c r="AT135" s="229" t="s">
        <v>170</v>
      </c>
      <c r="AU135" s="229" t="s">
        <v>87</v>
      </c>
      <c r="AV135" s="12" t="s">
        <v>87</v>
      </c>
      <c r="AW135" s="12" t="s">
        <v>39</v>
      </c>
      <c r="AX135" s="12" t="s">
        <v>84</v>
      </c>
      <c r="AY135" s="229" t="s">
        <v>159</v>
      </c>
    </row>
    <row r="136" spans="2:65" s="1" customFormat="1" ht="44.25" customHeight="1">
      <c r="B136" s="41"/>
      <c r="C136" s="193" t="s">
        <v>285</v>
      </c>
      <c r="D136" s="193" t="s">
        <v>161</v>
      </c>
      <c r="E136" s="194" t="s">
        <v>912</v>
      </c>
      <c r="F136" s="195" t="s">
        <v>913</v>
      </c>
      <c r="G136" s="196" t="s">
        <v>256</v>
      </c>
      <c r="H136" s="197">
        <v>3.193</v>
      </c>
      <c r="I136" s="198"/>
      <c r="J136" s="199">
        <f>ROUND(I136*H136,2)</f>
        <v>0</v>
      </c>
      <c r="K136" s="195" t="s">
        <v>165</v>
      </c>
      <c r="L136" s="61"/>
      <c r="M136" s="200" t="s">
        <v>21</v>
      </c>
      <c r="N136" s="201" t="s">
        <v>47</v>
      </c>
      <c r="O136" s="42"/>
      <c r="P136" s="202">
        <f>O136*H136</f>
        <v>0</v>
      </c>
      <c r="Q136" s="202">
        <v>0</v>
      </c>
      <c r="R136" s="202">
        <f>Q136*H136</f>
        <v>0</v>
      </c>
      <c r="S136" s="202">
        <v>0</v>
      </c>
      <c r="T136" s="203">
        <f>S136*H136</f>
        <v>0</v>
      </c>
      <c r="AR136" s="24" t="s">
        <v>166</v>
      </c>
      <c r="AT136" s="24" t="s">
        <v>161</v>
      </c>
      <c r="AU136" s="24" t="s">
        <v>87</v>
      </c>
      <c r="AY136" s="24" t="s">
        <v>159</v>
      </c>
      <c r="BE136" s="204">
        <f>IF(N136="základní",J136,0)</f>
        <v>0</v>
      </c>
      <c r="BF136" s="204">
        <f>IF(N136="snížená",J136,0)</f>
        <v>0</v>
      </c>
      <c r="BG136" s="204">
        <f>IF(N136="zákl. přenesená",J136,0)</f>
        <v>0</v>
      </c>
      <c r="BH136" s="204">
        <f>IF(N136="sníž. přenesená",J136,0)</f>
        <v>0</v>
      </c>
      <c r="BI136" s="204">
        <f>IF(N136="nulová",J136,0)</f>
        <v>0</v>
      </c>
      <c r="BJ136" s="24" t="s">
        <v>84</v>
      </c>
      <c r="BK136" s="204">
        <f>ROUND(I136*H136,2)</f>
        <v>0</v>
      </c>
      <c r="BL136" s="24" t="s">
        <v>166</v>
      </c>
      <c r="BM136" s="24" t="s">
        <v>1042</v>
      </c>
    </row>
    <row r="137" spans="2:47" s="1" customFormat="1" ht="108">
      <c r="B137" s="41"/>
      <c r="C137" s="63"/>
      <c r="D137" s="205" t="s">
        <v>168</v>
      </c>
      <c r="E137" s="63"/>
      <c r="F137" s="206" t="s">
        <v>915</v>
      </c>
      <c r="G137" s="63"/>
      <c r="H137" s="63"/>
      <c r="I137" s="163"/>
      <c r="J137" s="63"/>
      <c r="K137" s="63"/>
      <c r="L137" s="61"/>
      <c r="M137" s="207"/>
      <c r="N137" s="42"/>
      <c r="O137" s="42"/>
      <c r="P137" s="42"/>
      <c r="Q137" s="42"/>
      <c r="R137" s="42"/>
      <c r="S137" s="42"/>
      <c r="T137" s="78"/>
      <c r="AT137" s="24" t="s">
        <v>168</v>
      </c>
      <c r="AU137" s="24" t="s">
        <v>87</v>
      </c>
    </row>
    <row r="138" spans="2:51" s="12" customFormat="1" ht="13.5">
      <c r="B138" s="219"/>
      <c r="C138" s="220"/>
      <c r="D138" s="232" t="s">
        <v>170</v>
      </c>
      <c r="E138" s="242" t="s">
        <v>21</v>
      </c>
      <c r="F138" s="243" t="s">
        <v>1043</v>
      </c>
      <c r="G138" s="220"/>
      <c r="H138" s="244">
        <v>3.193</v>
      </c>
      <c r="I138" s="224"/>
      <c r="J138" s="220"/>
      <c r="K138" s="220"/>
      <c r="L138" s="225"/>
      <c r="M138" s="226"/>
      <c r="N138" s="227"/>
      <c r="O138" s="227"/>
      <c r="P138" s="227"/>
      <c r="Q138" s="227"/>
      <c r="R138" s="227"/>
      <c r="S138" s="227"/>
      <c r="T138" s="228"/>
      <c r="AT138" s="229" t="s">
        <v>170</v>
      </c>
      <c r="AU138" s="229" t="s">
        <v>87</v>
      </c>
      <c r="AV138" s="12" t="s">
        <v>87</v>
      </c>
      <c r="AW138" s="12" t="s">
        <v>39</v>
      </c>
      <c r="AX138" s="12" t="s">
        <v>84</v>
      </c>
      <c r="AY138" s="229" t="s">
        <v>159</v>
      </c>
    </row>
    <row r="139" spans="2:65" s="1" customFormat="1" ht="22.5" customHeight="1">
      <c r="B139" s="41"/>
      <c r="C139" s="256" t="s">
        <v>303</v>
      </c>
      <c r="D139" s="256" t="s">
        <v>342</v>
      </c>
      <c r="E139" s="257" t="s">
        <v>917</v>
      </c>
      <c r="F139" s="258" t="s">
        <v>918</v>
      </c>
      <c r="G139" s="259" t="s">
        <v>345</v>
      </c>
      <c r="H139" s="260">
        <v>6.386</v>
      </c>
      <c r="I139" s="261"/>
      <c r="J139" s="262">
        <f>ROUND(I139*H139,2)</f>
        <v>0</v>
      </c>
      <c r="K139" s="258" t="s">
        <v>165</v>
      </c>
      <c r="L139" s="263"/>
      <c r="M139" s="264" t="s">
        <v>21</v>
      </c>
      <c r="N139" s="265" t="s">
        <v>47</v>
      </c>
      <c r="O139" s="42"/>
      <c r="P139" s="202">
        <f>O139*H139</f>
        <v>0</v>
      </c>
      <c r="Q139" s="202">
        <v>1</v>
      </c>
      <c r="R139" s="202">
        <f>Q139*H139</f>
        <v>6.386</v>
      </c>
      <c r="S139" s="202">
        <v>0</v>
      </c>
      <c r="T139" s="203">
        <f>S139*H139</f>
        <v>0</v>
      </c>
      <c r="AR139" s="24" t="s">
        <v>214</v>
      </c>
      <c r="AT139" s="24" t="s">
        <v>342</v>
      </c>
      <c r="AU139" s="24" t="s">
        <v>87</v>
      </c>
      <c r="AY139" s="24" t="s">
        <v>159</v>
      </c>
      <c r="BE139" s="204">
        <f>IF(N139="základní",J139,0)</f>
        <v>0</v>
      </c>
      <c r="BF139" s="204">
        <f>IF(N139="snížená",J139,0)</f>
        <v>0</v>
      </c>
      <c r="BG139" s="204">
        <f>IF(N139="zákl. přenesená",J139,0)</f>
        <v>0</v>
      </c>
      <c r="BH139" s="204">
        <f>IF(N139="sníž. přenesená",J139,0)</f>
        <v>0</v>
      </c>
      <c r="BI139" s="204">
        <f>IF(N139="nulová",J139,0)</f>
        <v>0</v>
      </c>
      <c r="BJ139" s="24" t="s">
        <v>84</v>
      </c>
      <c r="BK139" s="204">
        <f>ROUND(I139*H139,2)</f>
        <v>0</v>
      </c>
      <c r="BL139" s="24" t="s">
        <v>166</v>
      </c>
      <c r="BM139" s="24" t="s">
        <v>1044</v>
      </c>
    </row>
    <row r="140" spans="2:51" s="12" customFormat="1" ht="13.5">
      <c r="B140" s="219"/>
      <c r="C140" s="220"/>
      <c r="D140" s="205" t="s">
        <v>170</v>
      </c>
      <c r="E140" s="221" t="s">
        <v>21</v>
      </c>
      <c r="F140" s="222" t="s">
        <v>1045</v>
      </c>
      <c r="G140" s="220"/>
      <c r="H140" s="223">
        <v>6.386</v>
      </c>
      <c r="I140" s="224"/>
      <c r="J140" s="220"/>
      <c r="K140" s="220"/>
      <c r="L140" s="225"/>
      <c r="M140" s="226"/>
      <c r="N140" s="227"/>
      <c r="O140" s="227"/>
      <c r="P140" s="227"/>
      <c r="Q140" s="227"/>
      <c r="R140" s="227"/>
      <c r="S140" s="227"/>
      <c r="T140" s="228"/>
      <c r="AT140" s="229" t="s">
        <v>170</v>
      </c>
      <c r="AU140" s="229" t="s">
        <v>87</v>
      </c>
      <c r="AV140" s="12" t="s">
        <v>87</v>
      </c>
      <c r="AW140" s="12" t="s">
        <v>39</v>
      </c>
      <c r="AX140" s="12" t="s">
        <v>84</v>
      </c>
      <c r="AY140" s="229" t="s">
        <v>159</v>
      </c>
    </row>
    <row r="141" spans="2:63" s="10" customFormat="1" ht="29.85" customHeight="1">
      <c r="B141" s="176"/>
      <c r="C141" s="177"/>
      <c r="D141" s="190" t="s">
        <v>75</v>
      </c>
      <c r="E141" s="191" t="s">
        <v>230</v>
      </c>
      <c r="F141" s="191" t="s">
        <v>921</v>
      </c>
      <c r="G141" s="177"/>
      <c r="H141" s="177"/>
      <c r="I141" s="180"/>
      <c r="J141" s="192">
        <f>BK141</f>
        <v>0</v>
      </c>
      <c r="K141" s="177"/>
      <c r="L141" s="182"/>
      <c r="M141" s="183"/>
      <c r="N141" s="184"/>
      <c r="O141" s="184"/>
      <c r="P141" s="185">
        <f>SUM(P142:P147)</f>
        <v>0</v>
      </c>
      <c r="Q141" s="184"/>
      <c r="R141" s="185">
        <f>SUM(R142:R147)</f>
        <v>0</v>
      </c>
      <c r="S141" s="184"/>
      <c r="T141" s="186">
        <f>SUM(T142:T147)</f>
        <v>21.1799</v>
      </c>
      <c r="AR141" s="187" t="s">
        <v>84</v>
      </c>
      <c r="AT141" s="188" t="s">
        <v>75</v>
      </c>
      <c r="AU141" s="188" t="s">
        <v>84</v>
      </c>
      <c r="AY141" s="187" t="s">
        <v>159</v>
      </c>
      <c r="BK141" s="189">
        <f>SUM(BK142:BK147)</f>
        <v>0</v>
      </c>
    </row>
    <row r="142" spans="2:65" s="1" customFormat="1" ht="44.25" customHeight="1">
      <c r="B142" s="41"/>
      <c r="C142" s="193" t="s">
        <v>310</v>
      </c>
      <c r="D142" s="193" t="s">
        <v>161</v>
      </c>
      <c r="E142" s="194" t="s">
        <v>1046</v>
      </c>
      <c r="F142" s="195" t="s">
        <v>1047</v>
      </c>
      <c r="G142" s="196" t="s">
        <v>164</v>
      </c>
      <c r="H142" s="197">
        <v>26.81</v>
      </c>
      <c r="I142" s="198"/>
      <c r="J142" s="199">
        <f>ROUND(I142*H142,2)</f>
        <v>0</v>
      </c>
      <c r="K142" s="195" t="s">
        <v>165</v>
      </c>
      <c r="L142" s="61"/>
      <c r="M142" s="200" t="s">
        <v>21</v>
      </c>
      <c r="N142" s="201" t="s">
        <v>47</v>
      </c>
      <c r="O142" s="42"/>
      <c r="P142" s="202">
        <f>O142*H142</f>
        <v>0</v>
      </c>
      <c r="Q142" s="202">
        <v>0</v>
      </c>
      <c r="R142" s="202">
        <f>Q142*H142</f>
        <v>0</v>
      </c>
      <c r="S142" s="202">
        <v>0.17</v>
      </c>
      <c r="T142" s="203">
        <f>S142*H142</f>
        <v>4.5577000000000005</v>
      </c>
      <c r="AR142" s="24" t="s">
        <v>166</v>
      </c>
      <c r="AT142" s="24" t="s">
        <v>161</v>
      </c>
      <c r="AU142" s="24" t="s">
        <v>87</v>
      </c>
      <c r="AY142" s="24" t="s">
        <v>159</v>
      </c>
      <c r="BE142" s="204">
        <f>IF(N142="základní",J142,0)</f>
        <v>0</v>
      </c>
      <c r="BF142" s="204">
        <f>IF(N142="snížená",J142,0)</f>
        <v>0</v>
      </c>
      <c r="BG142" s="204">
        <f>IF(N142="zákl. přenesená",J142,0)</f>
        <v>0</v>
      </c>
      <c r="BH142" s="204">
        <f>IF(N142="sníž. přenesená",J142,0)</f>
        <v>0</v>
      </c>
      <c r="BI142" s="204">
        <f>IF(N142="nulová",J142,0)</f>
        <v>0</v>
      </c>
      <c r="BJ142" s="24" t="s">
        <v>84</v>
      </c>
      <c r="BK142" s="204">
        <f>ROUND(I142*H142,2)</f>
        <v>0</v>
      </c>
      <c r="BL142" s="24" t="s">
        <v>166</v>
      </c>
      <c r="BM142" s="24" t="s">
        <v>1048</v>
      </c>
    </row>
    <row r="143" spans="2:47" s="1" customFormat="1" ht="256.5">
      <c r="B143" s="41"/>
      <c r="C143" s="63"/>
      <c r="D143" s="205" t="s">
        <v>168</v>
      </c>
      <c r="E143" s="63"/>
      <c r="F143" s="206" t="s">
        <v>194</v>
      </c>
      <c r="G143" s="63"/>
      <c r="H143" s="63"/>
      <c r="I143" s="163"/>
      <c r="J143" s="63"/>
      <c r="K143" s="63"/>
      <c r="L143" s="61"/>
      <c r="M143" s="207"/>
      <c r="N143" s="42"/>
      <c r="O143" s="42"/>
      <c r="P143" s="42"/>
      <c r="Q143" s="42"/>
      <c r="R143" s="42"/>
      <c r="S143" s="42"/>
      <c r="T143" s="78"/>
      <c r="AT143" s="24" t="s">
        <v>168</v>
      </c>
      <c r="AU143" s="24" t="s">
        <v>87</v>
      </c>
    </row>
    <row r="144" spans="2:51" s="12" customFormat="1" ht="13.5">
      <c r="B144" s="219"/>
      <c r="C144" s="220"/>
      <c r="D144" s="232" t="s">
        <v>170</v>
      </c>
      <c r="E144" s="242" t="s">
        <v>21</v>
      </c>
      <c r="F144" s="243" t="s">
        <v>1049</v>
      </c>
      <c r="G144" s="220"/>
      <c r="H144" s="244">
        <v>26.81</v>
      </c>
      <c r="I144" s="224"/>
      <c r="J144" s="220"/>
      <c r="K144" s="220"/>
      <c r="L144" s="225"/>
      <c r="M144" s="226"/>
      <c r="N144" s="227"/>
      <c r="O144" s="227"/>
      <c r="P144" s="227"/>
      <c r="Q144" s="227"/>
      <c r="R144" s="227"/>
      <c r="S144" s="227"/>
      <c r="T144" s="228"/>
      <c r="AT144" s="229" t="s">
        <v>170</v>
      </c>
      <c r="AU144" s="229" t="s">
        <v>87</v>
      </c>
      <c r="AV144" s="12" t="s">
        <v>87</v>
      </c>
      <c r="AW144" s="12" t="s">
        <v>39</v>
      </c>
      <c r="AX144" s="12" t="s">
        <v>84</v>
      </c>
      <c r="AY144" s="229" t="s">
        <v>159</v>
      </c>
    </row>
    <row r="145" spans="2:65" s="1" customFormat="1" ht="44.25" customHeight="1">
      <c r="B145" s="41"/>
      <c r="C145" s="193" t="s">
        <v>317</v>
      </c>
      <c r="D145" s="193" t="s">
        <v>161</v>
      </c>
      <c r="E145" s="194" t="s">
        <v>1050</v>
      </c>
      <c r="F145" s="195" t="s">
        <v>1051</v>
      </c>
      <c r="G145" s="196" t="s">
        <v>164</v>
      </c>
      <c r="H145" s="197">
        <v>26.81</v>
      </c>
      <c r="I145" s="198"/>
      <c r="J145" s="199">
        <f>ROUND(I145*H145,2)</f>
        <v>0</v>
      </c>
      <c r="K145" s="195" t="s">
        <v>165</v>
      </c>
      <c r="L145" s="61"/>
      <c r="M145" s="200" t="s">
        <v>21</v>
      </c>
      <c r="N145" s="201" t="s">
        <v>47</v>
      </c>
      <c r="O145" s="42"/>
      <c r="P145" s="202">
        <f>O145*H145</f>
        <v>0</v>
      </c>
      <c r="Q145" s="202">
        <v>0</v>
      </c>
      <c r="R145" s="202">
        <f>Q145*H145</f>
        <v>0</v>
      </c>
      <c r="S145" s="202">
        <v>0.62</v>
      </c>
      <c r="T145" s="203">
        <f>S145*H145</f>
        <v>16.6222</v>
      </c>
      <c r="AR145" s="24" t="s">
        <v>166</v>
      </c>
      <c r="AT145" s="24" t="s">
        <v>161</v>
      </c>
      <c r="AU145" s="24" t="s">
        <v>87</v>
      </c>
      <c r="AY145" s="24" t="s">
        <v>159</v>
      </c>
      <c r="BE145" s="204">
        <f>IF(N145="základní",J145,0)</f>
        <v>0</v>
      </c>
      <c r="BF145" s="204">
        <f>IF(N145="snížená",J145,0)</f>
        <v>0</v>
      </c>
      <c r="BG145" s="204">
        <f>IF(N145="zákl. přenesená",J145,0)</f>
        <v>0</v>
      </c>
      <c r="BH145" s="204">
        <f>IF(N145="sníž. přenesená",J145,0)</f>
        <v>0</v>
      </c>
      <c r="BI145" s="204">
        <f>IF(N145="nulová",J145,0)</f>
        <v>0</v>
      </c>
      <c r="BJ145" s="24" t="s">
        <v>84</v>
      </c>
      <c r="BK145" s="204">
        <f>ROUND(I145*H145,2)</f>
        <v>0</v>
      </c>
      <c r="BL145" s="24" t="s">
        <v>166</v>
      </c>
      <c r="BM145" s="24" t="s">
        <v>1052</v>
      </c>
    </row>
    <row r="146" spans="2:47" s="1" customFormat="1" ht="256.5">
      <c r="B146" s="41"/>
      <c r="C146" s="63"/>
      <c r="D146" s="205" t="s">
        <v>168</v>
      </c>
      <c r="E146" s="63"/>
      <c r="F146" s="206" t="s">
        <v>194</v>
      </c>
      <c r="G146" s="63"/>
      <c r="H146" s="63"/>
      <c r="I146" s="163"/>
      <c r="J146" s="63"/>
      <c r="K146" s="63"/>
      <c r="L146" s="61"/>
      <c r="M146" s="207"/>
      <c r="N146" s="42"/>
      <c r="O146" s="42"/>
      <c r="P146" s="42"/>
      <c r="Q146" s="42"/>
      <c r="R146" s="42"/>
      <c r="S146" s="42"/>
      <c r="T146" s="78"/>
      <c r="AT146" s="24" t="s">
        <v>168</v>
      </c>
      <c r="AU146" s="24" t="s">
        <v>87</v>
      </c>
    </row>
    <row r="147" spans="2:51" s="12" customFormat="1" ht="13.5">
      <c r="B147" s="219"/>
      <c r="C147" s="220"/>
      <c r="D147" s="205" t="s">
        <v>170</v>
      </c>
      <c r="E147" s="221" t="s">
        <v>21</v>
      </c>
      <c r="F147" s="222" t="s">
        <v>1053</v>
      </c>
      <c r="G147" s="220"/>
      <c r="H147" s="223">
        <v>26.81</v>
      </c>
      <c r="I147" s="224"/>
      <c r="J147" s="220"/>
      <c r="K147" s="220"/>
      <c r="L147" s="225"/>
      <c r="M147" s="226"/>
      <c r="N147" s="227"/>
      <c r="O147" s="227"/>
      <c r="P147" s="227"/>
      <c r="Q147" s="227"/>
      <c r="R147" s="227"/>
      <c r="S147" s="227"/>
      <c r="T147" s="228"/>
      <c r="AT147" s="229" t="s">
        <v>170</v>
      </c>
      <c r="AU147" s="229" t="s">
        <v>87</v>
      </c>
      <c r="AV147" s="12" t="s">
        <v>87</v>
      </c>
      <c r="AW147" s="12" t="s">
        <v>39</v>
      </c>
      <c r="AX147" s="12" t="s">
        <v>84</v>
      </c>
      <c r="AY147" s="229" t="s">
        <v>159</v>
      </c>
    </row>
    <row r="148" spans="2:63" s="10" customFormat="1" ht="29.85" customHeight="1">
      <c r="B148" s="176"/>
      <c r="C148" s="177"/>
      <c r="D148" s="190" t="s">
        <v>75</v>
      </c>
      <c r="E148" s="191" t="s">
        <v>166</v>
      </c>
      <c r="F148" s="191" t="s">
        <v>928</v>
      </c>
      <c r="G148" s="177"/>
      <c r="H148" s="177"/>
      <c r="I148" s="180"/>
      <c r="J148" s="192">
        <f>BK148</f>
        <v>0</v>
      </c>
      <c r="K148" s="177"/>
      <c r="L148" s="182"/>
      <c r="M148" s="183"/>
      <c r="N148" s="184"/>
      <c r="O148" s="184"/>
      <c r="P148" s="185">
        <f>SUM(P149:P164)</f>
        <v>0</v>
      </c>
      <c r="Q148" s="184"/>
      <c r="R148" s="185">
        <f>SUM(R149:R164)</f>
        <v>0.4698829</v>
      </c>
      <c r="S148" s="184"/>
      <c r="T148" s="186">
        <f>SUM(T149:T164)</f>
        <v>0</v>
      </c>
      <c r="AR148" s="187" t="s">
        <v>84</v>
      </c>
      <c r="AT148" s="188" t="s">
        <v>75</v>
      </c>
      <c r="AU148" s="188" t="s">
        <v>84</v>
      </c>
      <c r="AY148" s="187" t="s">
        <v>159</v>
      </c>
      <c r="BK148" s="189">
        <f>SUM(BK149:BK164)</f>
        <v>0</v>
      </c>
    </row>
    <row r="149" spans="2:65" s="1" customFormat="1" ht="22.5" customHeight="1">
      <c r="B149" s="41"/>
      <c r="C149" s="193" t="s">
        <v>330</v>
      </c>
      <c r="D149" s="193" t="s">
        <v>161</v>
      </c>
      <c r="E149" s="194" t="s">
        <v>1054</v>
      </c>
      <c r="F149" s="195" t="s">
        <v>1055</v>
      </c>
      <c r="G149" s="196" t="s">
        <v>256</v>
      </c>
      <c r="H149" s="197">
        <v>1.538</v>
      </c>
      <c r="I149" s="198"/>
      <c r="J149" s="199">
        <f>ROUND(I149*H149,2)</f>
        <v>0</v>
      </c>
      <c r="K149" s="195" t="s">
        <v>165</v>
      </c>
      <c r="L149" s="61"/>
      <c r="M149" s="200" t="s">
        <v>21</v>
      </c>
      <c r="N149" s="201" t="s">
        <v>47</v>
      </c>
      <c r="O149" s="42"/>
      <c r="P149" s="202">
        <f>O149*H149</f>
        <v>0</v>
      </c>
      <c r="Q149" s="202">
        <v>0</v>
      </c>
      <c r="R149" s="202">
        <f>Q149*H149</f>
        <v>0</v>
      </c>
      <c r="S149" s="202">
        <v>0</v>
      </c>
      <c r="T149" s="203">
        <f>S149*H149</f>
        <v>0</v>
      </c>
      <c r="AR149" s="24" t="s">
        <v>166</v>
      </c>
      <c r="AT149" s="24" t="s">
        <v>161</v>
      </c>
      <c r="AU149" s="24" t="s">
        <v>87</v>
      </c>
      <c r="AY149" s="24" t="s">
        <v>159</v>
      </c>
      <c r="BE149" s="204">
        <f>IF(N149="základní",J149,0)</f>
        <v>0</v>
      </c>
      <c r="BF149" s="204">
        <f>IF(N149="snížená",J149,0)</f>
        <v>0</v>
      </c>
      <c r="BG149" s="204">
        <f>IF(N149="zákl. přenesená",J149,0)</f>
        <v>0</v>
      </c>
      <c r="BH149" s="204">
        <f>IF(N149="sníž. přenesená",J149,0)</f>
        <v>0</v>
      </c>
      <c r="BI149" s="204">
        <f>IF(N149="nulová",J149,0)</f>
        <v>0</v>
      </c>
      <c r="BJ149" s="24" t="s">
        <v>84</v>
      </c>
      <c r="BK149" s="204">
        <f>ROUND(I149*H149,2)</f>
        <v>0</v>
      </c>
      <c r="BL149" s="24" t="s">
        <v>166</v>
      </c>
      <c r="BM149" s="24" t="s">
        <v>1056</v>
      </c>
    </row>
    <row r="150" spans="2:47" s="1" customFormat="1" ht="54">
      <c r="B150" s="41"/>
      <c r="C150" s="63"/>
      <c r="D150" s="205" t="s">
        <v>168</v>
      </c>
      <c r="E150" s="63"/>
      <c r="F150" s="206" t="s">
        <v>932</v>
      </c>
      <c r="G150" s="63"/>
      <c r="H150" s="63"/>
      <c r="I150" s="163"/>
      <c r="J150" s="63"/>
      <c r="K150" s="63"/>
      <c r="L150" s="61"/>
      <c r="M150" s="207"/>
      <c r="N150" s="42"/>
      <c r="O150" s="42"/>
      <c r="P150" s="42"/>
      <c r="Q150" s="42"/>
      <c r="R150" s="42"/>
      <c r="S150" s="42"/>
      <c r="T150" s="78"/>
      <c r="AT150" s="24" t="s">
        <v>168</v>
      </c>
      <c r="AU150" s="24" t="s">
        <v>87</v>
      </c>
    </row>
    <row r="151" spans="2:51" s="12" customFormat="1" ht="13.5">
      <c r="B151" s="219"/>
      <c r="C151" s="220"/>
      <c r="D151" s="232" t="s">
        <v>170</v>
      </c>
      <c r="E151" s="242" t="s">
        <v>21</v>
      </c>
      <c r="F151" s="243" t="s">
        <v>1057</v>
      </c>
      <c r="G151" s="220"/>
      <c r="H151" s="244">
        <v>1.538</v>
      </c>
      <c r="I151" s="224"/>
      <c r="J151" s="220"/>
      <c r="K151" s="220"/>
      <c r="L151" s="225"/>
      <c r="M151" s="226"/>
      <c r="N151" s="227"/>
      <c r="O151" s="227"/>
      <c r="P151" s="227"/>
      <c r="Q151" s="227"/>
      <c r="R151" s="227"/>
      <c r="S151" s="227"/>
      <c r="T151" s="228"/>
      <c r="AT151" s="229" t="s">
        <v>170</v>
      </c>
      <c r="AU151" s="229" t="s">
        <v>87</v>
      </c>
      <c r="AV151" s="12" t="s">
        <v>87</v>
      </c>
      <c r="AW151" s="12" t="s">
        <v>39</v>
      </c>
      <c r="AX151" s="12" t="s">
        <v>84</v>
      </c>
      <c r="AY151" s="229" t="s">
        <v>159</v>
      </c>
    </row>
    <row r="152" spans="2:65" s="1" customFormat="1" ht="31.5" customHeight="1">
      <c r="B152" s="41"/>
      <c r="C152" s="193" t="s">
        <v>9</v>
      </c>
      <c r="D152" s="193" t="s">
        <v>161</v>
      </c>
      <c r="E152" s="194" t="s">
        <v>929</v>
      </c>
      <c r="F152" s="195" t="s">
        <v>930</v>
      </c>
      <c r="G152" s="196" t="s">
        <v>256</v>
      </c>
      <c r="H152" s="197">
        <v>1.265</v>
      </c>
      <c r="I152" s="198"/>
      <c r="J152" s="199">
        <f>ROUND(I152*H152,2)</f>
        <v>0</v>
      </c>
      <c r="K152" s="195" t="s">
        <v>165</v>
      </c>
      <c r="L152" s="61"/>
      <c r="M152" s="200" t="s">
        <v>21</v>
      </c>
      <c r="N152" s="201" t="s">
        <v>47</v>
      </c>
      <c r="O152" s="42"/>
      <c r="P152" s="202">
        <f>O152*H152</f>
        <v>0</v>
      </c>
      <c r="Q152" s="202">
        <v>0</v>
      </c>
      <c r="R152" s="202">
        <f>Q152*H152</f>
        <v>0</v>
      </c>
      <c r="S152" s="202">
        <v>0</v>
      </c>
      <c r="T152" s="203">
        <f>S152*H152</f>
        <v>0</v>
      </c>
      <c r="AR152" s="24" t="s">
        <v>166</v>
      </c>
      <c r="AT152" s="24" t="s">
        <v>161</v>
      </c>
      <c r="AU152" s="24" t="s">
        <v>87</v>
      </c>
      <c r="AY152" s="24" t="s">
        <v>159</v>
      </c>
      <c r="BE152" s="204">
        <f>IF(N152="základní",J152,0)</f>
        <v>0</v>
      </c>
      <c r="BF152" s="204">
        <f>IF(N152="snížená",J152,0)</f>
        <v>0</v>
      </c>
      <c r="BG152" s="204">
        <f>IF(N152="zákl. přenesená",J152,0)</f>
        <v>0</v>
      </c>
      <c r="BH152" s="204">
        <f>IF(N152="sníž. přenesená",J152,0)</f>
        <v>0</v>
      </c>
      <c r="BI152" s="204">
        <f>IF(N152="nulová",J152,0)</f>
        <v>0</v>
      </c>
      <c r="BJ152" s="24" t="s">
        <v>84</v>
      </c>
      <c r="BK152" s="204">
        <f>ROUND(I152*H152,2)</f>
        <v>0</v>
      </c>
      <c r="BL152" s="24" t="s">
        <v>166</v>
      </c>
      <c r="BM152" s="24" t="s">
        <v>1058</v>
      </c>
    </row>
    <row r="153" spans="2:47" s="1" customFormat="1" ht="54">
      <c r="B153" s="41"/>
      <c r="C153" s="63"/>
      <c r="D153" s="205" t="s">
        <v>168</v>
      </c>
      <c r="E153" s="63"/>
      <c r="F153" s="206" t="s">
        <v>932</v>
      </c>
      <c r="G153" s="63"/>
      <c r="H153" s="63"/>
      <c r="I153" s="163"/>
      <c r="J153" s="63"/>
      <c r="K153" s="63"/>
      <c r="L153" s="61"/>
      <c r="M153" s="207"/>
      <c r="N153" s="42"/>
      <c r="O153" s="42"/>
      <c r="P153" s="42"/>
      <c r="Q153" s="42"/>
      <c r="R153" s="42"/>
      <c r="S153" s="42"/>
      <c r="T153" s="78"/>
      <c r="AT153" s="24" t="s">
        <v>168</v>
      </c>
      <c r="AU153" s="24" t="s">
        <v>87</v>
      </c>
    </row>
    <row r="154" spans="2:51" s="12" customFormat="1" ht="13.5">
      <c r="B154" s="219"/>
      <c r="C154" s="220"/>
      <c r="D154" s="232" t="s">
        <v>170</v>
      </c>
      <c r="E154" s="242" t="s">
        <v>21</v>
      </c>
      <c r="F154" s="243" t="s">
        <v>1059</v>
      </c>
      <c r="G154" s="220"/>
      <c r="H154" s="244">
        <v>1.265</v>
      </c>
      <c r="I154" s="224"/>
      <c r="J154" s="220"/>
      <c r="K154" s="220"/>
      <c r="L154" s="225"/>
      <c r="M154" s="226"/>
      <c r="N154" s="227"/>
      <c r="O154" s="227"/>
      <c r="P154" s="227"/>
      <c r="Q154" s="227"/>
      <c r="R154" s="227"/>
      <c r="S154" s="227"/>
      <c r="T154" s="228"/>
      <c r="AT154" s="229" t="s">
        <v>170</v>
      </c>
      <c r="AU154" s="229" t="s">
        <v>87</v>
      </c>
      <c r="AV154" s="12" t="s">
        <v>87</v>
      </c>
      <c r="AW154" s="12" t="s">
        <v>39</v>
      </c>
      <c r="AX154" s="12" t="s">
        <v>84</v>
      </c>
      <c r="AY154" s="229" t="s">
        <v>159</v>
      </c>
    </row>
    <row r="155" spans="2:65" s="1" customFormat="1" ht="31.5" customHeight="1">
      <c r="B155" s="41"/>
      <c r="C155" s="193" t="s">
        <v>341</v>
      </c>
      <c r="D155" s="193" t="s">
        <v>161</v>
      </c>
      <c r="E155" s="194" t="s">
        <v>1060</v>
      </c>
      <c r="F155" s="195" t="s">
        <v>1061</v>
      </c>
      <c r="G155" s="196" t="s">
        <v>256</v>
      </c>
      <c r="H155" s="197">
        <v>2.394</v>
      </c>
      <c r="I155" s="198"/>
      <c r="J155" s="199">
        <f>ROUND(I155*H155,2)</f>
        <v>0</v>
      </c>
      <c r="K155" s="195" t="s">
        <v>165</v>
      </c>
      <c r="L155" s="61"/>
      <c r="M155" s="200" t="s">
        <v>21</v>
      </c>
      <c r="N155" s="201" t="s">
        <v>47</v>
      </c>
      <c r="O155" s="42"/>
      <c r="P155" s="202">
        <f>O155*H155</f>
        <v>0</v>
      </c>
      <c r="Q155" s="202">
        <v>0</v>
      </c>
      <c r="R155" s="202">
        <f>Q155*H155</f>
        <v>0</v>
      </c>
      <c r="S155" s="202">
        <v>0</v>
      </c>
      <c r="T155" s="203">
        <f>S155*H155</f>
        <v>0</v>
      </c>
      <c r="AR155" s="24" t="s">
        <v>166</v>
      </c>
      <c r="AT155" s="24" t="s">
        <v>161</v>
      </c>
      <c r="AU155" s="24" t="s">
        <v>87</v>
      </c>
      <c r="AY155" s="24" t="s">
        <v>159</v>
      </c>
      <c r="BE155" s="204">
        <f>IF(N155="základní",J155,0)</f>
        <v>0</v>
      </c>
      <c r="BF155" s="204">
        <f>IF(N155="snížená",J155,0)</f>
        <v>0</v>
      </c>
      <c r="BG155" s="204">
        <f>IF(N155="zákl. přenesená",J155,0)</f>
        <v>0</v>
      </c>
      <c r="BH155" s="204">
        <f>IF(N155="sníž. přenesená",J155,0)</f>
        <v>0</v>
      </c>
      <c r="BI155" s="204">
        <f>IF(N155="nulová",J155,0)</f>
        <v>0</v>
      </c>
      <c r="BJ155" s="24" t="s">
        <v>84</v>
      </c>
      <c r="BK155" s="204">
        <f>ROUND(I155*H155,2)</f>
        <v>0</v>
      </c>
      <c r="BL155" s="24" t="s">
        <v>166</v>
      </c>
      <c r="BM155" s="24" t="s">
        <v>1062</v>
      </c>
    </row>
    <row r="156" spans="2:47" s="1" customFormat="1" ht="40.5">
      <c r="B156" s="41"/>
      <c r="C156" s="63"/>
      <c r="D156" s="205" t="s">
        <v>168</v>
      </c>
      <c r="E156" s="63"/>
      <c r="F156" s="206" t="s">
        <v>453</v>
      </c>
      <c r="G156" s="63"/>
      <c r="H156" s="63"/>
      <c r="I156" s="163"/>
      <c r="J156" s="63"/>
      <c r="K156" s="63"/>
      <c r="L156" s="61"/>
      <c r="M156" s="207"/>
      <c r="N156" s="42"/>
      <c r="O156" s="42"/>
      <c r="P156" s="42"/>
      <c r="Q156" s="42"/>
      <c r="R156" s="42"/>
      <c r="S156" s="42"/>
      <c r="T156" s="78"/>
      <c r="AT156" s="24" t="s">
        <v>168</v>
      </c>
      <c r="AU156" s="24" t="s">
        <v>87</v>
      </c>
    </row>
    <row r="157" spans="2:51" s="12" customFormat="1" ht="13.5">
      <c r="B157" s="219"/>
      <c r="C157" s="220"/>
      <c r="D157" s="232" t="s">
        <v>170</v>
      </c>
      <c r="E157" s="242" t="s">
        <v>21</v>
      </c>
      <c r="F157" s="243" t="s">
        <v>1063</v>
      </c>
      <c r="G157" s="220"/>
      <c r="H157" s="244">
        <v>2.394</v>
      </c>
      <c r="I157" s="224"/>
      <c r="J157" s="220"/>
      <c r="K157" s="220"/>
      <c r="L157" s="225"/>
      <c r="M157" s="226"/>
      <c r="N157" s="227"/>
      <c r="O157" s="227"/>
      <c r="P157" s="227"/>
      <c r="Q157" s="227"/>
      <c r="R157" s="227"/>
      <c r="S157" s="227"/>
      <c r="T157" s="228"/>
      <c r="AT157" s="229" t="s">
        <v>170</v>
      </c>
      <c r="AU157" s="229" t="s">
        <v>87</v>
      </c>
      <c r="AV157" s="12" t="s">
        <v>87</v>
      </c>
      <c r="AW157" s="12" t="s">
        <v>39</v>
      </c>
      <c r="AX157" s="12" t="s">
        <v>84</v>
      </c>
      <c r="AY157" s="229" t="s">
        <v>159</v>
      </c>
    </row>
    <row r="158" spans="2:65" s="1" customFormat="1" ht="31.5" customHeight="1">
      <c r="B158" s="41"/>
      <c r="C158" s="193" t="s">
        <v>348</v>
      </c>
      <c r="D158" s="193" t="s">
        <v>161</v>
      </c>
      <c r="E158" s="194" t="s">
        <v>1064</v>
      </c>
      <c r="F158" s="195" t="s">
        <v>1065</v>
      </c>
      <c r="G158" s="196" t="s">
        <v>164</v>
      </c>
      <c r="H158" s="197">
        <v>2.78</v>
      </c>
      <c r="I158" s="198"/>
      <c r="J158" s="199">
        <f>ROUND(I158*H158,2)</f>
        <v>0</v>
      </c>
      <c r="K158" s="195" t="s">
        <v>165</v>
      </c>
      <c r="L158" s="61"/>
      <c r="M158" s="200" t="s">
        <v>21</v>
      </c>
      <c r="N158" s="201" t="s">
        <v>47</v>
      </c>
      <c r="O158" s="42"/>
      <c r="P158" s="202">
        <f>O158*H158</f>
        <v>0</v>
      </c>
      <c r="Q158" s="202">
        <v>0.00632</v>
      </c>
      <c r="R158" s="202">
        <f>Q158*H158</f>
        <v>0.017569599999999998</v>
      </c>
      <c r="S158" s="202">
        <v>0</v>
      </c>
      <c r="T158" s="203">
        <f>S158*H158</f>
        <v>0</v>
      </c>
      <c r="AR158" s="24" t="s">
        <v>166</v>
      </c>
      <c r="AT158" s="24" t="s">
        <v>161</v>
      </c>
      <c r="AU158" s="24" t="s">
        <v>87</v>
      </c>
      <c r="AY158" s="24" t="s">
        <v>159</v>
      </c>
      <c r="BE158" s="204">
        <f>IF(N158="základní",J158,0)</f>
        <v>0</v>
      </c>
      <c r="BF158" s="204">
        <f>IF(N158="snížená",J158,0)</f>
        <v>0</v>
      </c>
      <c r="BG158" s="204">
        <f>IF(N158="zákl. přenesená",J158,0)</f>
        <v>0</v>
      </c>
      <c r="BH158" s="204">
        <f>IF(N158="sníž. přenesená",J158,0)</f>
        <v>0</v>
      </c>
      <c r="BI158" s="204">
        <f>IF(N158="nulová",J158,0)</f>
        <v>0</v>
      </c>
      <c r="BJ158" s="24" t="s">
        <v>84</v>
      </c>
      <c r="BK158" s="204">
        <f>ROUND(I158*H158,2)</f>
        <v>0</v>
      </c>
      <c r="BL158" s="24" t="s">
        <v>166</v>
      </c>
      <c r="BM158" s="24" t="s">
        <v>1066</v>
      </c>
    </row>
    <row r="159" spans="2:51" s="12" customFormat="1" ht="13.5">
      <c r="B159" s="219"/>
      <c r="C159" s="220"/>
      <c r="D159" s="232" t="s">
        <v>170</v>
      </c>
      <c r="E159" s="242" t="s">
        <v>21</v>
      </c>
      <c r="F159" s="243" t="s">
        <v>1067</v>
      </c>
      <c r="G159" s="220"/>
      <c r="H159" s="244">
        <v>2.78</v>
      </c>
      <c r="I159" s="224"/>
      <c r="J159" s="220"/>
      <c r="K159" s="220"/>
      <c r="L159" s="225"/>
      <c r="M159" s="226"/>
      <c r="N159" s="227"/>
      <c r="O159" s="227"/>
      <c r="P159" s="227"/>
      <c r="Q159" s="227"/>
      <c r="R159" s="227"/>
      <c r="S159" s="227"/>
      <c r="T159" s="228"/>
      <c r="AT159" s="229" t="s">
        <v>170</v>
      </c>
      <c r="AU159" s="229" t="s">
        <v>87</v>
      </c>
      <c r="AV159" s="12" t="s">
        <v>87</v>
      </c>
      <c r="AW159" s="12" t="s">
        <v>39</v>
      </c>
      <c r="AX159" s="12" t="s">
        <v>84</v>
      </c>
      <c r="AY159" s="229" t="s">
        <v>159</v>
      </c>
    </row>
    <row r="160" spans="2:65" s="1" customFormat="1" ht="31.5" customHeight="1">
      <c r="B160" s="41"/>
      <c r="C160" s="193" t="s">
        <v>354</v>
      </c>
      <c r="D160" s="193" t="s">
        <v>161</v>
      </c>
      <c r="E160" s="194" t="s">
        <v>1068</v>
      </c>
      <c r="F160" s="195" t="s">
        <v>1069</v>
      </c>
      <c r="G160" s="196" t="s">
        <v>345</v>
      </c>
      <c r="H160" s="197">
        <v>0.135</v>
      </c>
      <c r="I160" s="198"/>
      <c r="J160" s="199">
        <f>ROUND(I160*H160,2)</f>
        <v>0</v>
      </c>
      <c r="K160" s="195" t="s">
        <v>165</v>
      </c>
      <c r="L160" s="61"/>
      <c r="M160" s="200" t="s">
        <v>21</v>
      </c>
      <c r="N160" s="201" t="s">
        <v>47</v>
      </c>
      <c r="O160" s="42"/>
      <c r="P160" s="202">
        <f>O160*H160</f>
        <v>0</v>
      </c>
      <c r="Q160" s="202">
        <v>0.84758</v>
      </c>
      <c r="R160" s="202">
        <f>Q160*H160</f>
        <v>0.1144233</v>
      </c>
      <c r="S160" s="202">
        <v>0</v>
      </c>
      <c r="T160" s="203">
        <f>S160*H160</f>
        <v>0</v>
      </c>
      <c r="AR160" s="24" t="s">
        <v>166</v>
      </c>
      <c r="AT160" s="24" t="s">
        <v>161</v>
      </c>
      <c r="AU160" s="24" t="s">
        <v>87</v>
      </c>
      <c r="AY160" s="24" t="s">
        <v>159</v>
      </c>
      <c r="BE160" s="204">
        <f>IF(N160="základní",J160,0)</f>
        <v>0</v>
      </c>
      <c r="BF160" s="204">
        <f>IF(N160="snížená",J160,0)</f>
        <v>0</v>
      </c>
      <c r="BG160" s="204">
        <f>IF(N160="zákl. přenesená",J160,0)</f>
        <v>0</v>
      </c>
      <c r="BH160" s="204">
        <f>IF(N160="sníž. přenesená",J160,0)</f>
        <v>0</v>
      </c>
      <c r="BI160" s="204">
        <f>IF(N160="nulová",J160,0)</f>
        <v>0</v>
      </c>
      <c r="BJ160" s="24" t="s">
        <v>84</v>
      </c>
      <c r="BK160" s="204">
        <f>ROUND(I160*H160,2)</f>
        <v>0</v>
      </c>
      <c r="BL160" s="24" t="s">
        <v>166</v>
      </c>
      <c r="BM160" s="24" t="s">
        <v>1070</v>
      </c>
    </row>
    <row r="161" spans="2:51" s="12" customFormat="1" ht="13.5">
      <c r="B161" s="219"/>
      <c r="C161" s="220"/>
      <c r="D161" s="232" t="s">
        <v>170</v>
      </c>
      <c r="E161" s="242" t="s">
        <v>21</v>
      </c>
      <c r="F161" s="243" t="s">
        <v>1071</v>
      </c>
      <c r="G161" s="220"/>
      <c r="H161" s="244">
        <v>0.135</v>
      </c>
      <c r="I161" s="224"/>
      <c r="J161" s="220"/>
      <c r="K161" s="220"/>
      <c r="L161" s="225"/>
      <c r="M161" s="226"/>
      <c r="N161" s="227"/>
      <c r="O161" s="227"/>
      <c r="P161" s="227"/>
      <c r="Q161" s="227"/>
      <c r="R161" s="227"/>
      <c r="S161" s="227"/>
      <c r="T161" s="228"/>
      <c r="AT161" s="229" t="s">
        <v>170</v>
      </c>
      <c r="AU161" s="229" t="s">
        <v>87</v>
      </c>
      <c r="AV161" s="12" t="s">
        <v>87</v>
      </c>
      <c r="AW161" s="12" t="s">
        <v>39</v>
      </c>
      <c r="AX161" s="12" t="s">
        <v>84</v>
      </c>
      <c r="AY161" s="229" t="s">
        <v>159</v>
      </c>
    </row>
    <row r="162" spans="2:65" s="1" customFormat="1" ht="31.5" customHeight="1">
      <c r="B162" s="41"/>
      <c r="C162" s="193" t="s">
        <v>363</v>
      </c>
      <c r="D162" s="193" t="s">
        <v>161</v>
      </c>
      <c r="E162" s="194" t="s">
        <v>1072</v>
      </c>
      <c r="F162" s="195" t="s">
        <v>1073</v>
      </c>
      <c r="G162" s="196" t="s">
        <v>595</v>
      </c>
      <c r="H162" s="197">
        <v>1</v>
      </c>
      <c r="I162" s="198"/>
      <c r="J162" s="199">
        <f>ROUND(I162*H162,2)</f>
        <v>0</v>
      </c>
      <c r="K162" s="195" t="s">
        <v>165</v>
      </c>
      <c r="L162" s="61"/>
      <c r="M162" s="200" t="s">
        <v>21</v>
      </c>
      <c r="N162" s="201" t="s">
        <v>47</v>
      </c>
      <c r="O162" s="42"/>
      <c r="P162" s="202">
        <f>O162*H162</f>
        <v>0</v>
      </c>
      <c r="Q162" s="202">
        <v>0.33789</v>
      </c>
      <c r="R162" s="202">
        <f>Q162*H162</f>
        <v>0.33789</v>
      </c>
      <c r="S162" s="202">
        <v>0</v>
      </c>
      <c r="T162" s="203">
        <f>S162*H162</f>
        <v>0</v>
      </c>
      <c r="AR162" s="24" t="s">
        <v>166</v>
      </c>
      <c r="AT162" s="24" t="s">
        <v>161</v>
      </c>
      <c r="AU162" s="24" t="s">
        <v>87</v>
      </c>
      <c r="AY162" s="24" t="s">
        <v>159</v>
      </c>
      <c r="BE162" s="204">
        <f>IF(N162="základní",J162,0)</f>
        <v>0</v>
      </c>
      <c r="BF162" s="204">
        <f>IF(N162="snížená",J162,0)</f>
        <v>0</v>
      </c>
      <c r="BG162" s="204">
        <f>IF(N162="zákl. přenesená",J162,0)</f>
        <v>0</v>
      </c>
      <c r="BH162" s="204">
        <f>IF(N162="sníž. přenesená",J162,0)</f>
        <v>0</v>
      </c>
      <c r="BI162" s="204">
        <f>IF(N162="nulová",J162,0)</f>
        <v>0</v>
      </c>
      <c r="BJ162" s="24" t="s">
        <v>84</v>
      </c>
      <c r="BK162" s="204">
        <f>ROUND(I162*H162,2)</f>
        <v>0</v>
      </c>
      <c r="BL162" s="24" t="s">
        <v>166</v>
      </c>
      <c r="BM162" s="24" t="s">
        <v>1074</v>
      </c>
    </row>
    <row r="163" spans="2:47" s="1" customFormat="1" ht="67.5">
      <c r="B163" s="41"/>
      <c r="C163" s="63"/>
      <c r="D163" s="205" t="s">
        <v>168</v>
      </c>
      <c r="E163" s="63"/>
      <c r="F163" s="206" t="s">
        <v>1075</v>
      </c>
      <c r="G163" s="63"/>
      <c r="H163" s="63"/>
      <c r="I163" s="163"/>
      <c r="J163" s="63"/>
      <c r="K163" s="63"/>
      <c r="L163" s="61"/>
      <c r="M163" s="207"/>
      <c r="N163" s="42"/>
      <c r="O163" s="42"/>
      <c r="P163" s="42"/>
      <c r="Q163" s="42"/>
      <c r="R163" s="42"/>
      <c r="S163" s="42"/>
      <c r="T163" s="78"/>
      <c r="AT163" s="24" t="s">
        <v>168</v>
      </c>
      <c r="AU163" s="24" t="s">
        <v>87</v>
      </c>
    </row>
    <row r="164" spans="2:51" s="12" customFormat="1" ht="13.5">
      <c r="B164" s="219"/>
      <c r="C164" s="220"/>
      <c r="D164" s="205" t="s">
        <v>170</v>
      </c>
      <c r="E164" s="221" t="s">
        <v>21</v>
      </c>
      <c r="F164" s="222" t="s">
        <v>1076</v>
      </c>
      <c r="G164" s="220"/>
      <c r="H164" s="223">
        <v>1</v>
      </c>
      <c r="I164" s="224"/>
      <c r="J164" s="220"/>
      <c r="K164" s="220"/>
      <c r="L164" s="225"/>
      <c r="M164" s="226"/>
      <c r="N164" s="227"/>
      <c r="O164" s="227"/>
      <c r="P164" s="227"/>
      <c r="Q164" s="227"/>
      <c r="R164" s="227"/>
      <c r="S164" s="227"/>
      <c r="T164" s="228"/>
      <c r="AT164" s="229" t="s">
        <v>170</v>
      </c>
      <c r="AU164" s="229" t="s">
        <v>87</v>
      </c>
      <c r="AV164" s="12" t="s">
        <v>87</v>
      </c>
      <c r="AW164" s="12" t="s">
        <v>39</v>
      </c>
      <c r="AX164" s="12" t="s">
        <v>84</v>
      </c>
      <c r="AY164" s="229" t="s">
        <v>159</v>
      </c>
    </row>
    <row r="165" spans="2:63" s="10" customFormat="1" ht="29.85" customHeight="1">
      <c r="B165" s="176"/>
      <c r="C165" s="177"/>
      <c r="D165" s="190" t="s">
        <v>75</v>
      </c>
      <c r="E165" s="191" t="s">
        <v>214</v>
      </c>
      <c r="F165" s="191" t="s">
        <v>591</v>
      </c>
      <c r="G165" s="177"/>
      <c r="H165" s="177"/>
      <c r="I165" s="180"/>
      <c r="J165" s="192">
        <f>BK165</f>
        <v>0</v>
      </c>
      <c r="K165" s="177"/>
      <c r="L165" s="182"/>
      <c r="M165" s="183"/>
      <c r="N165" s="184"/>
      <c r="O165" s="184"/>
      <c r="P165" s="185">
        <f>SUM(P166:P201)</f>
        <v>0</v>
      </c>
      <c r="Q165" s="184"/>
      <c r="R165" s="185">
        <f>SUM(R166:R201)</f>
        <v>15.752959999999998</v>
      </c>
      <c r="S165" s="184"/>
      <c r="T165" s="186">
        <f>SUM(T166:T201)</f>
        <v>0</v>
      </c>
      <c r="AR165" s="187" t="s">
        <v>84</v>
      </c>
      <c r="AT165" s="188" t="s">
        <v>75</v>
      </c>
      <c r="AU165" s="188" t="s">
        <v>84</v>
      </c>
      <c r="AY165" s="187" t="s">
        <v>159</v>
      </c>
      <c r="BK165" s="189">
        <f>SUM(BK166:BK201)</f>
        <v>0</v>
      </c>
    </row>
    <row r="166" spans="2:65" s="1" customFormat="1" ht="31.5" customHeight="1">
      <c r="B166" s="41"/>
      <c r="C166" s="193" t="s">
        <v>370</v>
      </c>
      <c r="D166" s="193" t="s">
        <v>161</v>
      </c>
      <c r="E166" s="194" t="s">
        <v>1077</v>
      </c>
      <c r="F166" s="195" t="s">
        <v>1078</v>
      </c>
      <c r="G166" s="196" t="s">
        <v>245</v>
      </c>
      <c r="H166" s="197">
        <v>11</v>
      </c>
      <c r="I166" s="198"/>
      <c r="J166" s="199">
        <f>ROUND(I166*H166,2)</f>
        <v>0</v>
      </c>
      <c r="K166" s="195" t="s">
        <v>21</v>
      </c>
      <c r="L166" s="61"/>
      <c r="M166" s="200" t="s">
        <v>21</v>
      </c>
      <c r="N166" s="201" t="s">
        <v>47</v>
      </c>
      <c r="O166" s="42"/>
      <c r="P166" s="202">
        <f>O166*H166</f>
        <v>0</v>
      </c>
      <c r="Q166" s="202">
        <v>0</v>
      </c>
      <c r="R166" s="202">
        <f>Q166*H166</f>
        <v>0</v>
      </c>
      <c r="S166" s="202">
        <v>0</v>
      </c>
      <c r="T166" s="203">
        <f>S166*H166</f>
        <v>0</v>
      </c>
      <c r="AR166" s="24" t="s">
        <v>166</v>
      </c>
      <c r="AT166" s="24" t="s">
        <v>161</v>
      </c>
      <c r="AU166" s="24" t="s">
        <v>87</v>
      </c>
      <c r="AY166" s="24" t="s">
        <v>159</v>
      </c>
      <c r="BE166" s="204">
        <f>IF(N166="základní",J166,0)</f>
        <v>0</v>
      </c>
      <c r="BF166" s="204">
        <f>IF(N166="snížená",J166,0)</f>
        <v>0</v>
      </c>
      <c r="BG166" s="204">
        <f>IF(N166="zákl. přenesená",J166,0)</f>
        <v>0</v>
      </c>
      <c r="BH166" s="204">
        <f>IF(N166="sníž. přenesená",J166,0)</f>
        <v>0</v>
      </c>
      <c r="BI166" s="204">
        <f>IF(N166="nulová",J166,0)</f>
        <v>0</v>
      </c>
      <c r="BJ166" s="24" t="s">
        <v>84</v>
      </c>
      <c r="BK166" s="204">
        <f>ROUND(I166*H166,2)</f>
        <v>0</v>
      </c>
      <c r="BL166" s="24" t="s">
        <v>166</v>
      </c>
      <c r="BM166" s="24" t="s">
        <v>1079</v>
      </c>
    </row>
    <row r="167" spans="2:51" s="12" customFormat="1" ht="13.5">
      <c r="B167" s="219"/>
      <c r="C167" s="220"/>
      <c r="D167" s="232" t="s">
        <v>170</v>
      </c>
      <c r="E167" s="242" t="s">
        <v>21</v>
      </c>
      <c r="F167" s="243" t="s">
        <v>1080</v>
      </c>
      <c r="G167" s="220"/>
      <c r="H167" s="244">
        <v>11</v>
      </c>
      <c r="I167" s="224"/>
      <c r="J167" s="220"/>
      <c r="K167" s="220"/>
      <c r="L167" s="225"/>
      <c r="M167" s="226"/>
      <c r="N167" s="227"/>
      <c r="O167" s="227"/>
      <c r="P167" s="227"/>
      <c r="Q167" s="227"/>
      <c r="R167" s="227"/>
      <c r="S167" s="227"/>
      <c r="T167" s="228"/>
      <c r="AT167" s="229" t="s">
        <v>170</v>
      </c>
      <c r="AU167" s="229" t="s">
        <v>87</v>
      </c>
      <c r="AV167" s="12" t="s">
        <v>87</v>
      </c>
      <c r="AW167" s="12" t="s">
        <v>39</v>
      </c>
      <c r="AX167" s="12" t="s">
        <v>84</v>
      </c>
      <c r="AY167" s="229" t="s">
        <v>159</v>
      </c>
    </row>
    <row r="168" spans="2:65" s="1" customFormat="1" ht="22.5" customHeight="1">
      <c r="B168" s="41"/>
      <c r="C168" s="256" t="s">
        <v>375</v>
      </c>
      <c r="D168" s="256" t="s">
        <v>342</v>
      </c>
      <c r="E168" s="257" t="s">
        <v>1081</v>
      </c>
      <c r="F168" s="258" t="s">
        <v>1082</v>
      </c>
      <c r="G168" s="259" t="s">
        <v>245</v>
      </c>
      <c r="H168" s="260">
        <v>11.165</v>
      </c>
      <c r="I168" s="261"/>
      <c r="J168" s="262">
        <f>ROUND(I168*H168,2)</f>
        <v>0</v>
      </c>
      <c r="K168" s="258" t="s">
        <v>165</v>
      </c>
      <c r="L168" s="263"/>
      <c r="M168" s="264" t="s">
        <v>21</v>
      </c>
      <c r="N168" s="265" t="s">
        <v>47</v>
      </c>
      <c r="O168" s="42"/>
      <c r="P168" s="202">
        <f>O168*H168</f>
        <v>0</v>
      </c>
      <c r="Q168" s="202">
        <v>0.0008</v>
      </c>
      <c r="R168" s="202">
        <f>Q168*H168</f>
        <v>0.008931999999999999</v>
      </c>
      <c r="S168" s="202">
        <v>0</v>
      </c>
      <c r="T168" s="203">
        <f>S168*H168</f>
        <v>0</v>
      </c>
      <c r="AR168" s="24" t="s">
        <v>214</v>
      </c>
      <c r="AT168" s="24" t="s">
        <v>342</v>
      </c>
      <c r="AU168" s="24" t="s">
        <v>87</v>
      </c>
      <c r="AY168" s="24" t="s">
        <v>159</v>
      </c>
      <c r="BE168" s="204">
        <f>IF(N168="základní",J168,0)</f>
        <v>0</v>
      </c>
      <c r="BF168" s="204">
        <f>IF(N168="snížená",J168,0)</f>
        <v>0</v>
      </c>
      <c r="BG168" s="204">
        <f>IF(N168="zákl. přenesená",J168,0)</f>
        <v>0</v>
      </c>
      <c r="BH168" s="204">
        <f>IF(N168="sníž. přenesená",J168,0)</f>
        <v>0</v>
      </c>
      <c r="BI168" s="204">
        <f>IF(N168="nulová",J168,0)</f>
        <v>0</v>
      </c>
      <c r="BJ168" s="24" t="s">
        <v>84</v>
      </c>
      <c r="BK168" s="204">
        <f>ROUND(I168*H168,2)</f>
        <v>0</v>
      </c>
      <c r="BL168" s="24" t="s">
        <v>166</v>
      </c>
      <c r="BM168" s="24" t="s">
        <v>1083</v>
      </c>
    </row>
    <row r="169" spans="2:51" s="12" customFormat="1" ht="13.5">
      <c r="B169" s="219"/>
      <c r="C169" s="220"/>
      <c r="D169" s="232" t="s">
        <v>170</v>
      </c>
      <c r="E169" s="242" t="s">
        <v>21</v>
      </c>
      <c r="F169" s="243" t="s">
        <v>1084</v>
      </c>
      <c r="G169" s="220"/>
      <c r="H169" s="244">
        <v>11.165</v>
      </c>
      <c r="I169" s="224"/>
      <c r="J169" s="220"/>
      <c r="K169" s="220"/>
      <c r="L169" s="225"/>
      <c r="M169" s="226"/>
      <c r="N169" s="227"/>
      <c r="O169" s="227"/>
      <c r="P169" s="227"/>
      <c r="Q169" s="227"/>
      <c r="R169" s="227"/>
      <c r="S169" s="227"/>
      <c r="T169" s="228"/>
      <c r="AT169" s="229" t="s">
        <v>170</v>
      </c>
      <c r="AU169" s="229" t="s">
        <v>87</v>
      </c>
      <c r="AV169" s="12" t="s">
        <v>87</v>
      </c>
      <c r="AW169" s="12" t="s">
        <v>39</v>
      </c>
      <c r="AX169" s="12" t="s">
        <v>84</v>
      </c>
      <c r="AY169" s="229" t="s">
        <v>159</v>
      </c>
    </row>
    <row r="170" spans="2:65" s="1" customFormat="1" ht="69.75" customHeight="1">
      <c r="B170" s="41"/>
      <c r="C170" s="193" t="s">
        <v>394</v>
      </c>
      <c r="D170" s="193" t="s">
        <v>161</v>
      </c>
      <c r="E170" s="194" t="s">
        <v>1085</v>
      </c>
      <c r="F170" s="195" t="s">
        <v>1086</v>
      </c>
      <c r="G170" s="196" t="s">
        <v>595</v>
      </c>
      <c r="H170" s="197">
        <v>1</v>
      </c>
      <c r="I170" s="198"/>
      <c r="J170" s="199">
        <f>ROUND(I170*H170,2)</f>
        <v>0</v>
      </c>
      <c r="K170" s="195" t="s">
        <v>21</v>
      </c>
      <c r="L170" s="61"/>
      <c r="M170" s="200" t="s">
        <v>21</v>
      </c>
      <c r="N170" s="201" t="s">
        <v>47</v>
      </c>
      <c r="O170" s="42"/>
      <c r="P170" s="202">
        <f>O170*H170</f>
        <v>0</v>
      </c>
      <c r="Q170" s="202">
        <v>0.015</v>
      </c>
      <c r="R170" s="202">
        <f>Q170*H170</f>
        <v>0.015</v>
      </c>
      <c r="S170" s="202">
        <v>0</v>
      </c>
      <c r="T170" s="203">
        <f>S170*H170</f>
        <v>0</v>
      </c>
      <c r="AR170" s="24" t="s">
        <v>166</v>
      </c>
      <c r="AT170" s="24" t="s">
        <v>161</v>
      </c>
      <c r="AU170" s="24" t="s">
        <v>87</v>
      </c>
      <c r="AY170" s="24" t="s">
        <v>159</v>
      </c>
      <c r="BE170" s="204">
        <f>IF(N170="základní",J170,0)</f>
        <v>0</v>
      </c>
      <c r="BF170" s="204">
        <f>IF(N170="snížená",J170,0)</f>
        <v>0</v>
      </c>
      <c r="BG170" s="204">
        <f>IF(N170="zákl. přenesená",J170,0)</f>
        <v>0</v>
      </c>
      <c r="BH170" s="204">
        <f>IF(N170="sníž. přenesená",J170,0)</f>
        <v>0</v>
      </c>
      <c r="BI170" s="204">
        <f>IF(N170="nulová",J170,0)</f>
        <v>0</v>
      </c>
      <c r="BJ170" s="24" t="s">
        <v>84</v>
      </c>
      <c r="BK170" s="204">
        <f>ROUND(I170*H170,2)</f>
        <v>0</v>
      </c>
      <c r="BL170" s="24" t="s">
        <v>166</v>
      </c>
      <c r="BM170" s="24" t="s">
        <v>1087</v>
      </c>
    </row>
    <row r="171" spans="2:51" s="12" customFormat="1" ht="13.5">
      <c r="B171" s="219"/>
      <c r="C171" s="220"/>
      <c r="D171" s="232" t="s">
        <v>170</v>
      </c>
      <c r="E171" s="242" t="s">
        <v>21</v>
      </c>
      <c r="F171" s="243" t="s">
        <v>1088</v>
      </c>
      <c r="G171" s="220"/>
      <c r="H171" s="244">
        <v>1</v>
      </c>
      <c r="I171" s="224"/>
      <c r="J171" s="220"/>
      <c r="K171" s="220"/>
      <c r="L171" s="225"/>
      <c r="M171" s="226"/>
      <c r="N171" s="227"/>
      <c r="O171" s="227"/>
      <c r="P171" s="227"/>
      <c r="Q171" s="227"/>
      <c r="R171" s="227"/>
      <c r="S171" s="227"/>
      <c r="T171" s="228"/>
      <c r="AT171" s="229" t="s">
        <v>170</v>
      </c>
      <c r="AU171" s="229" t="s">
        <v>87</v>
      </c>
      <c r="AV171" s="12" t="s">
        <v>87</v>
      </c>
      <c r="AW171" s="12" t="s">
        <v>39</v>
      </c>
      <c r="AX171" s="12" t="s">
        <v>84</v>
      </c>
      <c r="AY171" s="229" t="s">
        <v>159</v>
      </c>
    </row>
    <row r="172" spans="2:65" s="1" customFormat="1" ht="31.5" customHeight="1">
      <c r="B172" s="41"/>
      <c r="C172" s="193" t="s">
        <v>402</v>
      </c>
      <c r="D172" s="193" t="s">
        <v>161</v>
      </c>
      <c r="E172" s="194" t="s">
        <v>1089</v>
      </c>
      <c r="F172" s="195" t="s">
        <v>1090</v>
      </c>
      <c r="G172" s="196" t="s">
        <v>595</v>
      </c>
      <c r="H172" s="197">
        <v>1</v>
      </c>
      <c r="I172" s="198"/>
      <c r="J172" s="199">
        <f>ROUND(I172*H172,2)</f>
        <v>0</v>
      </c>
      <c r="K172" s="195" t="s">
        <v>165</v>
      </c>
      <c r="L172" s="61"/>
      <c r="M172" s="200" t="s">
        <v>21</v>
      </c>
      <c r="N172" s="201" t="s">
        <v>47</v>
      </c>
      <c r="O172" s="42"/>
      <c r="P172" s="202">
        <f>O172*H172</f>
        <v>0</v>
      </c>
      <c r="Q172" s="202">
        <v>0.00072</v>
      </c>
      <c r="R172" s="202">
        <f>Q172*H172</f>
        <v>0.00072</v>
      </c>
      <c r="S172" s="202">
        <v>0</v>
      </c>
      <c r="T172" s="203">
        <f>S172*H172</f>
        <v>0</v>
      </c>
      <c r="AR172" s="24" t="s">
        <v>166</v>
      </c>
      <c r="AT172" s="24" t="s">
        <v>161</v>
      </c>
      <c r="AU172" s="24" t="s">
        <v>87</v>
      </c>
      <c r="AY172" s="24" t="s">
        <v>159</v>
      </c>
      <c r="BE172" s="204">
        <f>IF(N172="základní",J172,0)</f>
        <v>0</v>
      </c>
      <c r="BF172" s="204">
        <f>IF(N172="snížená",J172,0)</f>
        <v>0</v>
      </c>
      <c r="BG172" s="204">
        <f>IF(N172="zákl. přenesená",J172,0)</f>
        <v>0</v>
      </c>
      <c r="BH172" s="204">
        <f>IF(N172="sníž. přenesená",J172,0)</f>
        <v>0</v>
      </c>
      <c r="BI172" s="204">
        <f>IF(N172="nulová",J172,0)</f>
        <v>0</v>
      </c>
      <c r="BJ172" s="24" t="s">
        <v>84</v>
      </c>
      <c r="BK172" s="204">
        <f>ROUND(I172*H172,2)</f>
        <v>0</v>
      </c>
      <c r="BL172" s="24" t="s">
        <v>166</v>
      </c>
      <c r="BM172" s="24" t="s">
        <v>1091</v>
      </c>
    </row>
    <row r="173" spans="2:47" s="1" customFormat="1" ht="256.5">
      <c r="B173" s="41"/>
      <c r="C173" s="63"/>
      <c r="D173" s="205" t="s">
        <v>168</v>
      </c>
      <c r="E173" s="63"/>
      <c r="F173" s="206" t="s">
        <v>957</v>
      </c>
      <c r="G173" s="63"/>
      <c r="H173" s="63"/>
      <c r="I173" s="163"/>
      <c r="J173" s="63"/>
      <c r="K173" s="63"/>
      <c r="L173" s="61"/>
      <c r="M173" s="207"/>
      <c r="N173" s="42"/>
      <c r="O173" s="42"/>
      <c r="P173" s="42"/>
      <c r="Q173" s="42"/>
      <c r="R173" s="42"/>
      <c r="S173" s="42"/>
      <c r="T173" s="78"/>
      <c r="AT173" s="24" t="s">
        <v>168</v>
      </c>
      <c r="AU173" s="24" t="s">
        <v>87</v>
      </c>
    </row>
    <row r="174" spans="2:51" s="12" customFormat="1" ht="13.5">
      <c r="B174" s="219"/>
      <c r="C174" s="220"/>
      <c r="D174" s="232" t="s">
        <v>170</v>
      </c>
      <c r="E174" s="242" t="s">
        <v>21</v>
      </c>
      <c r="F174" s="243" t="s">
        <v>1092</v>
      </c>
      <c r="G174" s="220"/>
      <c r="H174" s="244">
        <v>1</v>
      </c>
      <c r="I174" s="224"/>
      <c r="J174" s="220"/>
      <c r="K174" s="220"/>
      <c r="L174" s="225"/>
      <c r="M174" s="226"/>
      <c r="N174" s="227"/>
      <c r="O174" s="227"/>
      <c r="P174" s="227"/>
      <c r="Q174" s="227"/>
      <c r="R174" s="227"/>
      <c r="S174" s="227"/>
      <c r="T174" s="228"/>
      <c r="AT174" s="229" t="s">
        <v>170</v>
      </c>
      <c r="AU174" s="229" t="s">
        <v>87</v>
      </c>
      <c r="AV174" s="12" t="s">
        <v>87</v>
      </c>
      <c r="AW174" s="12" t="s">
        <v>39</v>
      </c>
      <c r="AX174" s="12" t="s">
        <v>84</v>
      </c>
      <c r="AY174" s="229" t="s">
        <v>159</v>
      </c>
    </row>
    <row r="175" spans="2:65" s="1" customFormat="1" ht="22.5" customHeight="1">
      <c r="B175" s="41"/>
      <c r="C175" s="256" t="s">
        <v>409</v>
      </c>
      <c r="D175" s="256" t="s">
        <v>342</v>
      </c>
      <c r="E175" s="257" t="s">
        <v>1093</v>
      </c>
      <c r="F175" s="258" t="s">
        <v>1094</v>
      </c>
      <c r="G175" s="259" t="s">
        <v>595</v>
      </c>
      <c r="H175" s="260">
        <v>1</v>
      </c>
      <c r="I175" s="261"/>
      <c r="J175" s="262">
        <f>ROUND(I175*H175,2)</f>
        <v>0</v>
      </c>
      <c r="K175" s="258" t="s">
        <v>165</v>
      </c>
      <c r="L175" s="263"/>
      <c r="M175" s="264" t="s">
        <v>21</v>
      </c>
      <c r="N175" s="265" t="s">
        <v>47</v>
      </c>
      <c r="O175" s="42"/>
      <c r="P175" s="202">
        <f>O175*H175</f>
        <v>0</v>
      </c>
      <c r="Q175" s="202">
        <v>0.0073</v>
      </c>
      <c r="R175" s="202">
        <f>Q175*H175</f>
        <v>0.0073</v>
      </c>
      <c r="S175" s="202">
        <v>0</v>
      </c>
      <c r="T175" s="203">
        <f>S175*H175</f>
        <v>0</v>
      </c>
      <c r="AR175" s="24" t="s">
        <v>214</v>
      </c>
      <c r="AT175" s="24" t="s">
        <v>342</v>
      </c>
      <c r="AU175" s="24" t="s">
        <v>87</v>
      </c>
      <c r="AY175" s="24" t="s">
        <v>159</v>
      </c>
      <c r="BE175" s="204">
        <f>IF(N175="základní",J175,0)</f>
        <v>0</v>
      </c>
      <c r="BF175" s="204">
        <f>IF(N175="snížená",J175,0)</f>
        <v>0</v>
      </c>
      <c r="BG175" s="204">
        <f>IF(N175="zákl. přenesená",J175,0)</f>
        <v>0</v>
      </c>
      <c r="BH175" s="204">
        <f>IF(N175="sníž. přenesená",J175,0)</f>
        <v>0</v>
      </c>
      <c r="BI175" s="204">
        <f>IF(N175="nulová",J175,0)</f>
        <v>0</v>
      </c>
      <c r="BJ175" s="24" t="s">
        <v>84</v>
      </c>
      <c r="BK175" s="204">
        <f>ROUND(I175*H175,2)</f>
        <v>0</v>
      </c>
      <c r="BL175" s="24" t="s">
        <v>166</v>
      </c>
      <c r="BM175" s="24" t="s">
        <v>1095</v>
      </c>
    </row>
    <row r="176" spans="2:51" s="12" customFormat="1" ht="13.5">
      <c r="B176" s="219"/>
      <c r="C176" s="220"/>
      <c r="D176" s="232" t="s">
        <v>170</v>
      </c>
      <c r="E176" s="242" t="s">
        <v>21</v>
      </c>
      <c r="F176" s="243" t="s">
        <v>1096</v>
      </c>
      <c r="G176" s="220"/>
      <c r="H176" s="244">
        <v>1</v>
      </c>
      <c r="I176" s="224"/>
      <c r="J176" s="220"/>
      <c r="K176" s="220"/>
      <c r="L176" s="225"/>
      <c r="M176" s="226"/>
      <c r="N176" s="227"/>
      <c r="O176" s="227"/>
      <c r="P176" s="227"/>
      <c r="Q176" s="227"/>
      <c r="R176" s="227"/>
      <c r="S176" s="227"/>
      <c r="T176" s="228"/>
      <c r="AT176" s="229" t="s">
        <v>170</v>
      </c>
      <c r="AU176" s="229" t="s">
        <v>87</v>
      </c>
      <c r="AV176" s="12" t="s">
        <v>87</v>
      </c>
      <c r="AW176" s="12" t="s">
        <v>39</v>
      </c>
      <c r="AX176" s="12" t="s">
        <v>84</v>
      </c>
      <c r="AY176" s="229" t="s">
        <v>159</v>
      </c>
    </row>
    <row r="177" spans="2:65" s="1" customFormat="1" ht="22.5" customHeight="1">
      <c r="B177" s="41"/>
      <c r="C177" s="256" t="s">
        <v>413</v>
      </c>
      <c r="D177" s="256" t="s">
        <v>342</v>
      </c>
      <c r="E177" s="257" t="s">
        <v>1097</v>
      </c>
      <c r="F177" s="258" t="s">
        <v>1098</v>
      </c>
      <c r="G177" s="259" t="s">
        <v>595</v>
      </c>
      <c r="H177" s="260">
        <v>1</v>
      </c>
      <c r="I177" s="261"/>
      <c r="J177" s="262">
        <f>ROUND(I177*H177,2)</f>
        <v>0</v>
      </c>
      <c r="K177" s="258" t="s">
        <v>21</v>
      </c>
      <c r="L177" s="263"/>
      <c r="M177" s="264" t="s">
        <v>21</v>
      </c>
      <c r="N177" s="265" t="s">
        <v>47</v>
      </c>
      <c r="O177" s="42"/>
      <c r="P177" s="202">
        <f>O177*H177</f>
        <v>0</v>
      </c>
      <c r="Q177" s="202">
        <v>0.0035</v>
      </c>
      <c r="R177" s="202">
        <f>Q177*H177</f>
        <v>0.0035</v>
      </c>
      <c r="S177" s="202">
        <v>0</v>
      </c>
      <c r="T177" s="203">
        <f>S177*H177</f>
        <v>0</v>
      </c>
      <c r="AR177" s="24" t="s">
        <v>214</v>
      </c>
      <c r="AT177" s="24" t="s">
        <v>342</v>
      </c>
      <c r="AU177" s="24" t="s">
        <v>87</v>
      </c>
      <c r="AY177" s="24" t="s">
        <v>159</v>
      </c>
      <c r="BE177" s="204">
        <f>IF(N177="základní",J177,0)</f>
        <v>0</v>
      </c>
      <c r="BF177" s="204">
        <f>IF(N177="snížená",J177,0)</f>
        <v>0</v>
      </c>
      <c r="BG177" s="204">
        <f>IF(N177="zákl. přenesená",J177,0)</f>
        <v>0</v>
      </c>
      <c r="BH177" s="204">
        <f>IF(N177="sníž. přenesená",J177,0)</f>
        <v>0</v>
      </c>
      <c r="BI177" s="204">
        <f>IF(N177="nulová",J177,0)</f>
        <v>0</v>
      </c>
      <c r="BJ177" s="24" t="s">
        <v>84</v>
      </c>
      <c r="BK177" s="204">
        <f>ROUND(I177*H177,2)</f>
        <v>0</v>
      </c>
      <c r="BL177" s="24" t="s">
        <v>166</v>
      </c>
      <c r="BM177" s="24" t="s">
        <v>1099</v>
      </c>
    </row>
    <row r="178" spans="2:65" s="1" customFormat="1" ht="31.5" customHeight="1">
      <c r="B178" s="41"/>
      <c r="C178" s="193" t="s">
        <v>419</v>
      </c>
      <c r="D178" s="193" t="s">
        <v>161</v>
      </c>
      <c r="E178" s="194" t="s">
        <v>1100</v>
      </c>
      <c r="F178" s="195" t="s">
        <v>1101</v>
      </c>
      <c r="G178" s="196" t="s">
        <v>595</v>
      </c>
      <c r="H178" s="197">
        <v>1</v>
      </c>
      <c r="I178" s="198"/>
      <c r="J178" s="199">
        <f>ROUND(I178*H178,2)</f>
        <v>0</v>
      </c>
      <c r="K178" s="195" t="s">
        <v>165</v>
      </c>
      <c r="L178" s="61"/>
      <c r="M178" s="200" t="s">
        <v>21</v>
      </c>
      <c r="N178" s="201" t="s">
        <v>47</v>
      </c>
      <c r="O178" s="42"/>
      <c r="P178" s="202">
        <f>O178*H178</f>
        <v>0</v>
      </c>
      <c r="Q178" s="202">
        <v>0</v>
      </c>
      <c r="R178" s="202">
        <f>Q178*H178</f>
        <v>0</v>
      </c>
      <c r="S178" s="202">
        <v>0</v>
      </c>
      <c r="T178" s="203">
        <f>S178*H178</f>
        <v>0</v>
      </c>
      <c r="AR178" s="24" t="s">
        <v>166</v>
      </c>
      <c r="AT178" s="24" t="s">
        <v>161</v>
      </c>
      <c r="AU178" s="24" t="s">
        <v>87</v>
      </c>
      <c r="AY178" s="24" t="s">
        <v>159</v>
      </c>
      <c r="BE178" s="204">
        <f>IF(N178="základní",J178,0)</f>
        <v>0</v>
      </c>
      <c r="BF178" s="204">
        <f>IF(N178="snížená",J178,0)</f>
        <v>0</v>
      </c>
      <c r="BG178" s="204">
        <f>IF(N178="zákl. přenesená",J178,0)</f>
        <v>0</v>
      </c>
      <c r="BH178" s="204">
        <f>IF(N178="sníž. přenesená",J178,0)</f>
        <v>0</v>
      </c>
      <c r="BI178" s="204">
        <f>IF(N178="nulová",J178,0)</f>
        <v>0</v>
      </c>
      <c r="BJ178" s="24" t="s">
        <v>84</v>
      </c>
      <c r="BK178" s="204">
        <f>ROUND(I178*H178,2)</f>
        <v>0</v>
      </c>
      <c r="BL178" s="24" t="s">
        <v>166</v>
      </c>
      <c r="BM178" s="24" t="s">
        <v>1102</v>
      </c>
    </row>
    <row r="179" spans="2:47" s="1" customFormat="1" ht="256.5">
      <c r="B179" s="41"/>
      <c r="C179" s="63"/>
      <c r="D179" s="205" t="s">
        <v>168</v>
      </c>
      <c r="E179" s="63"/>
      <c r="F179" s="206" t="s">
        <v>957</v>
      </c>
      <c r="G179" s="63"/>
      <c r="H179" s="63"/>
      <c r="I179" s="163"/>
      <c r="J179" s="63"/>
      <c r="K179" s="63"/>
      <c r="L179" s="61"/>
      <c r="M179" s="207"/>
      <c r="N179" s="42"/>
      <c r="O179" s="42"/>
      <c r="P179" s="42"/>
      <c r="Q179" s="42"/>
      <c r="R179" s="42"/>
      <c r="S179" s="42"/>
      <c r="T179" s="78"/>
      <c r="AT179" s="24" t="s">
        <v>168</v>
      </c>
      <c r="AU179" s="24" t="s">
        <v>87</v>
      </c>
    </row>
    <row r="180" spans="2:51" s="12" customFormat="1" ht="13.5">
      <c r="B180" s="219"/>
      <c r="C180" s="220"/>
      <c r="D180" s="232" t="s">
        <v>170</v>
      </c>
      <c r="E180" s="242" t="s">
        <v>21</v>
      </c>
      <c r="F180" s="243" t="s">
        <v>1088</v>
      </c>
      <c r="G180" s="220"/>
      <c r="H180" s="244">
        <v>1</v>
      </c>
      <c r="I180" s="224"/>
      <c r="J180" s="220"/>
      <c r="K180" s="220"/>
      <c r="L180" s="225"/>
      <c r="M180" s="226"/>
      <c r="N180" s="227"/>
      <c r="O180" s="227"/>
      <c r="P180" s="227"/>
      <c r="Q180" s="227"/>
      <c r="R180" s="227"/>
      <c r="S180" s="227"/>
      <c r="T180" s="228"/>
      <c r="AT180" s="229" t="s">
        <v>170</v>
      </c>
      <c r="AU180" s="229" t="s">
        <v>87</v>
      </c>
      <c r="AV180" s="12" t="s">
        <v>87</v>
      </c>
      <c r="AW180" s="12" t="s">
        <v>39</v>
      </c>
      <c r="AX180" s="12" t="s">
        <v>84</v>
      </c>
      <c r="AY180" s="229" t="s">
        <v>159</v>
      </c>
    </row>
    <row r="181" spans="2:65" s="1" customFormat="1" ht="31.5" customHeight="1">
      <c r="B181" s="41"/>
      <c r="C181" s="256" t="s">
        <v>425</v>
      </c>
      <c r="D181" s="256" t="s">
        <v>342</v>
      </c>
      <c r="E181" s="257" t="s">
        <v>1103</v>
      </c>
      <c r="F181" s="258" t="s">
        <v>1104</v>
      </c>
      <c r="G181" s="259" t="s">
        <v>595</v>
      </c>
      <c r="H181" s="260">
        <v>1</v>
      </c>
      <c r="I181" s="261"/>
      <c r="J181" s="262">
        <f>ROUND(I181*H181,2)</f>
        <v>0</v>
      </c>
      <c r="K181" s="258" t="s">
        <v>165</v>
      </c>
      <c r="L181" s="263"/>
      <c r="M181" s="264" t="s">
        <v>21</v>
      </c>
      <c r="N181" s="265" t="s">
        <v>47</v>
      </c>
      <c r="O181" s="42"/>
      <c r="P181" s="202">
        <f>O181*H181</f>
        <v>0</v>
      </c>
      <c r="Q181" s="202">
        <v>0.0062</v>
      </c>
      <c r="R181" s="202">
        <f>Q181*H181</f>
        <v>0.0062</v>
      </c>
      <c r="S181" s="202">
        <v>0</v>
      </c>
      <c r="T181" s="203">
        <f>S181*H181</f>
        <v>0</v>
      </c>
      <c r="AR181" s="24" t="s">
        <v>214</v>
      </c>
      <c r="AT181" s="24" t="s">
        <v>342</v>
      </c>
      <c r="AU181" s="24" t="s">
        <v>87</v>
      </c>
      <c r="AY181" s="24" t="s">
        <v>159</v>
      </c>
      <c r="BE181" s="204">
        <f>IF(N181="základní",J181,0)</f>
        <v>0</v>
      </c>
      <c r="BF181" s="204">
        <f>IF(N181="snížená",J181,0)</f>
        <v>0</v>
      </c>
      <c r="BG181" s="204">
        <f>IF(N181="zákl. přenesená",J181,0)</f>
        <v>0</v>
      </c>
      <c r="BH181" s="204">
        <f>IF(N181="sníž. přenesená",J181,0)</f>
        <v>0</v>
      </c>
      <c r="BI181" s="204">
        <f>IF(N181="nulová",J181,0)</f>
        <v>0</v>
      </c>
      <c r="BJ181" s="24" t="s">
        <v>84</v>
      </c>
      <c r="BK181" s="204">
        <f>ROUND(I181*H181,2)</f>
        <v>0</v>
      </c>
      <c r="BL181" s="24" t="s">
        <v>166</v>
      </c>
      <c r="BM181" s="24" t="s">
        <v>1105</v>
      </c>
    </row>
    <row r="182" spans="2:65" s="1" customFormat="1" ht="22.5" customHeight="1">
      <c r="B182" s="41"/>
      <c r="C182" s="193" t="s">
        <v>427</v>
      </c>
      <c r="D182" s="193" t="s">
        <v>161</v>
      </c>
      <c r="E182" s="194" t="s">
        <v>1106</v>
      </c>
      <c r="F182" s="195" t="s">
        <v>1107</v>
      </c>
      <c r="G182" s="196" t="s">
        <v>245</v>
      </c>
      <c r="H182" s="197">
        <v>10.2</v>
      </c>
      <c r="I182" s="198"/>
      <c r="J182" s="199">
        <f>ROUND(I182*H182,2)</f>
        <v>0</v>
      </c>
      <c r="K182" s="195" t="s">
        <v>165</v>
      </c>
      <c r="L182" s="61"/>
      <c r="M182" s="200" t="s">
        <v>21</v>
      </c>
      <c r="N182" s="201" t="s">
        <v>47</v>
      </c>
      <c r="O182" s="42"/>
      <c r="P182" s="202">
        <f>O182*H182</f>
        <v>0</v>
      </c>
      <c r="Q182" s="202">
        <v>0</v>
      </c>
      <c r="R182" s="202">
        <f>Q182*H182</f>
        <v>0</v>
      </c>
      <c r="S182" s="202">
        <v>0</v>
      </c>
      <c r="T182" s="203">
        <f>S182*H182</f>
        <v>0</v>
      </c>
      <c r="AR182" s="24" t="s">
        <v>166</v>
      </c>
      <c r="AT182" s="24" t="s">
        <v>161</v>
      </c>
      <c r="AU182" s="24" t="s">
        <v>87</v>
      </c>
      <c r="AY182" s="24" t="s">
        <v>159</v>
      </c>
      <c r="BE182" s="204">
        <f>IF(N182="základní",J182,0)</f>
        <v>0</v>
      </c>
      <c r="BF182" s="204">
        <f>IF(N182="snížená",J182,0)</f>
        <v>0</v>
      </c>
      <c r="BG182" s="204">
        <f>IF(N182="zákl. přenesená",J182,0)</f>
        <v>0</v>
      </c>
      <c r="BH182" s="204">
        <f>IF(N182="sníž. přenesená",J182,0)</f>
        <v>0</v>
      </c>
      <c r="BI182" s="204">
        <f>IF(N182="nulová",J182,0)</f>
        <v>0</v>
      </c>
      <c r="BJ182" s="24" t="s">
        <v>84</v>
      </c>
      <c r="BK182" s="204">
        <f>ROUND(I182*H182,2)</f>
        <v>0</v>
      </c>
      <c r="BL182" s="24" t="s">
        <v>166</v>
      </c>
      <c r="BM182" s="24" t="s">
        <v>1108</v>
      </c>
    </row>
    <row r="183" spans="2:47" s="1" customFormat="1" ht="40.5">
      <c r="B183" s="41"/>
      <c r="C183" s="63"/>
      <c r="D183" s="205" t="s">
        <v>168</v>
      </c>
      <c r="E183" s="63"/>
      <c r="F183" s="206" t="s">
        <v>974</v>
      </c>
      <c r="G183" s="63"/>
      <c r="H183" s="63"/>
      <c r="I183" s="163"/>
      <c r="J183" s="63"/>
      <c r="K183" s="63"/>
      <c r="L183" s="61"/>
      <c r="M183" s="207"/>
      <c r="N183" s="42"/>
      <c r="O183" s="42"/>
      <c r="P183" s="42"/>
      <c r="Q183" s="42"/>
      <c r="R183" s="42"/>
      <c r="S183" s="42"/>
      <c r="T183" s="78"/>
      <c r="AT183" s="24" t="s">
        <v>168</v>
      </c>
      <c r="AU183" s="24" t="s">
        <v>87</v>
      </c>
    </row>
    <row r="184" spans="2:51" s="12" customFormat="1" ht="13.5">
      <c r="B184" s="219"/>
      <c r="C184" s="220"/>
      <c r="D184" s="232" t="s">
        <v>170</v>
      </c>
      <c r="E184" s="242" t="s">
        <v>21</v>
      </c>
      <c r="F184" s="243" t="s">
        <v>1109</v>
      </c>
      <c r="G184" s="220"/>
      <c r="H184" s="244">
        <v>10.2</v>
      </c>
      <c r="I184" s="224"/>
      <c r="J184" s="220"/>
      <c r="K184" s="220"/>
      <c r="L184" s="225"/>
      <c r="M184" s="226"/>
      <c r="N184" s="227"/>
      <c r="O184" s="227"/>
      <c r="P184" s="227"/>
      <c r="Q184" s="227"/>
      <c r="R184" s="227"/>
      <c r="S184" s="227"/>
      <c r="T184" s="228"/>
      <c r="AT184" s="229" t="s">
        <v>170</v>
      </c>
      <c r="AU184" s="229" t="s">
        <v>87</v>
      </c>
      <c r="AV184" s="12" t="s">
        <v>87</v>
      </c>
      <c r="AW184" s="12" t="s">
        <v>39</v>
      </c>
      <c r="AX184" s="12" t="s">
        <v>84</v>
      </c>
      <c r="AY184" s="229" t="s">
        <v>159</v>
      </c>
    </row>
    <row r="185" spans="2:65" s="1" customFormat="1" ht="22.5" customHeight="1">
      <c r="B185" s="41"/>
      <c r="C185" s="193" t="s">
        <v>434</v>
      </c>
      <c r="D185" s="193" t="s">
        <v>161</v>
      </c>
      <c r="E185" s="194" t="s">
        <v>1110</v>
      </c>
      <c r="F185" s="195" t="s">
        <v>1111</v>
      </c>
      <c r="G185" s="196" t="s">
        <v>245</v>
      </c>
      <c r="H185" s="197">
        <v>10.2</v>
      </c>
      <c r="I185" s="198"/>
      <c r="J185" s="199">
        <f>ROUND(I185*H185,2)</f>
        <v>0</v>
      </c>
      <c r="K185" s="195" t="s">
        <v>165</v>
      </c>
      <c r="L185" s="61"/>
      <c r="M185" s="200" t="s">
        <v>21</v>
      </c>
      <c r="N185" s="201" t="s">
        <v>47</v>
      </c>
      <c r="O185" s="42"/>
      <c r="P185" s="202">
        <f>O185*H185</f>
        <v>0</v>
      </c>
      <c r="Q185" s="202">
        <v>0</v>
      </c>
      <c r="R185" s="202">
        <f>Q185*H185</f>
        <v>0</v>
      </c>
      <c r="S185" s="202">
        <v>0</v>
      </c>
      <c r="T185" s="203">
        <f>S185*H185</f>
        <v>0</v>
      </c>
      <c r="AR185" s="24" t="s">
        <v>166</v>
      </c>
      <c r="AT185" s="24" t="s">
        <v>161</v>
      </c>
      <c r="AU185" s="24" t="s">
        <v>87</v>
      </c>
      <c r="AY185" s="24" t="s">
        <v>159</v>
      </c>
      <c r="BE185" s="204">
        <f>IF(N185="základní",J185,0)</f>
        <v>0</v>
      </c>
      <c r="BF185" s="204">
        <f>IF(N185="snížená",J185,0)</f>
        <v>0</v>
      </c>
      <c r="BG185" s="204">
        <f>IF(N185="zákl. přenesená",J185,0)</f>
        <v>0</v>
      </c>
      <c r="BH185" s="204">
        <f>IF(N185="sníž. přenesená",J185,0)</f>
        <v>0</v>
      </c>
      <c r="BI185" s="204">
        <f>IF(N185="nulová",J185,0)</f>
        <v>0</v>
      </c>
      <c r="BJ185" s="24" t="s">
        <v>84</v>
      </c>
      <c r="BK185" s="204">
        <f>ROUND(I185*H185,2)</f>
        <v>0</v>
      </c>
      <c r="BL185" s="24" t="s">
        <v>166</v>
      </c>
      <c r="BM185" s="24" t="s">
        <v>1112</v>
      </c>
    </row>
    <row r="186" spans="2:47" s="1" customFormat="1" ht="94.5">
      <c r="B186" s="41"/>
      <c r="C186" s="63"/>
      <c r="D186" s="205" t="s">
        <v>168</v>
      </c>
      <c r="E186" s="63"/>
      <c r="F186" s="206" t="s">
        <v>970</v>
      </c>
      <c r="G186" s="63"/>
      <c r="H186" s="63"/>
      <c r="I186" s="163"/>
      <c r="J186" s="63"/>
      <c r="K186" s="63"/>
      <c r="L186" s="61"/>
      <c r="M186" s="207"/>
      <c r="N186" s="42"/>
      <c r="O186" s="42"/>
      <c r="P186" s="42"/>
      <c r="Q186" s="42"/>
      <c r="R186" s="42"/>
      <c r="S186" s="42"/>
      <c r="T186" s="78"/>
      <c r="AT186" s="24" t="s">
        <v>168</v>
      </c>
      <c r="AU186" s="24" t="s">
        <v>87</v>
      </c>
    </row>
    <row r="187" spans="2:51" s="12" customFormat="1" ht="13.5">
      <c r="B187" s="219"/>
      <c r="C187" s="220"/>
      <c r="D187" s="232" t="s">
        <v>170</v>
      </c>
      <c r="E187" s="242" t="s">
        <v>21</v>
      </c>
      <c r="F187" s="243" t="s">
        <v>1109</v>
      </c>
      <c r="G187" s="220"/>
      <c r="H187" s="244">
        <v>10.2</v>
      </c>
      <c r="I187" s="224"/>
      <c r="J187" s="220"/>
      <c r="K187" s="220"/>
      <c r="L187" s="225"/>
      <c r="M187" s="226"/>
      <c r="N187" s="227"/>
      <c r="O187" s="227"/>
      <c r="P187" s="227"/>
      <c r="Q187" s="227"/>
      <c r="R187" s="227"/>
      <c r="S187" s="227"/>
      <c r="T187" s="228"/>
      <c r="AT187" s="229" t="s">
        <v>170</v>
      </c>
      <c r="AU187" s="229" t="s">
        <v>87</v>
      </c>
      <c r="AV187" s="12" t="s">
        <v>87</v>
      </c>
      <c r="AW187" s="12" t="s">
        <v>39</v>
      </c>
      <c r="AX187" s="12" t="s">
        <v>84</v>
      </c>
      <c r="AY187" s="229" t="s">
        <v>159</v>
      </c>
    </row>
    <row r="188" spans="2:65" s="1" customFormat="1" ht="44.25" customHeight="1">
      <c r="B188" s="41"/>
      <c r="C188" s="193" t="s">
        <v>442</v>
      </c>
      <c r="D188" s="193" t="s">
        <v>161</v>
      </c>
      <c r="E188" s="194" t="s">
        <v>1113</v>
      </c>
      <c r="F188" s="195" t="s">
        <v>1114</v>
      </c>
      <c r="G188" s="196" t="s">
        <v>595</v>
      </c>
      <c r="H188" s="197">
        <v>1</v>
      </c>
      <c r="I188" s="198"/>
      <c r="J188" s="199">
        <f>ROUND(I188*H188,2)</f>
        <v>0</v>
      </c>
      <c r="K188" s="195" t="s">
        <v>21</v>
      </c>
      <c r="L188" s="61"/>
      <c r="M188" s="200" t="s">
        <v>21</v>
      </c>
      <c r="N188" s="201" t="s">
        <v>47</v>
      </c>
      <c r="O188" s="42"/>
      <c r="P188" s="202">
        <f>O188*H188</f>
        <v>0</v>
      </c>
      <c r="Q188" s="202">
        <v>0</v>
      </c>
      <c r="R188" s="202">
        <f>Q188*H188</f>
        <v>0</v>
      </c>
      <c r="S188" s="202">
        <v>0</v>
      </c>
      <c r="T188" s="203">
        <f>S188*H188</f>
        <v>0</v>
      </c>
      <c r="AR188" s="24" t="s">
        <v>166</v>
      </c>
      <c r="AT188" s="24" t="s">
        <v>161</v>
      </c>
      <c r="AU188" s="24" t="s">
        <v>87</v>
      </c>
      <c r="AY188" s="24" t="s">
        <v>159</v>
      </c>
      <c r="BE188" s="204">
        <f>IF(N188="základní",J188,0)</f>
        <v>0</v>
      </c>
      <c r="BF188" s="204">
        <f>IF(N188="snížená",J188,0)</f>
        <v>0</v>
      </c>
      <c r="BG188" s="204">
        <f>IF(N188="zákl. přenesená",J188,0)</f>
        <v>0</v>
      </c>
      <c r="BH188" s="204">
        <f>IF(N188="sníž. přenesená",J188,0)</f>
        <v>0</v>
      </c>
      <c r="BI188" s="204">
        <f>IF(N188="nulová",J188,0)</f>
        <v>0</v>
      </c>
      <c r="BJ188" s="24" t="s">
        <v>84</v>
      </c>
      <c r="BK188" s="204">
        <f>ROUND(I188*H188,2)</f>
        <v>0</v>
      </c>
      <c r="BL188" s="24" t="s">
        <v>166</v>
      </c>
      <c r="BM188" s="24" t="s">
        <v>1115</v>
      </c>
    </row>
    <row r="189" spans="2:51" s="12" customFormat="1" ht="13.5">
      <c r="B189" s="219"/>
      <c r="C189" s="220"/>
      <c r="D189" s="232" t="s">
        <v>170</v>
      </c>
      <c r="E189" s="242" t="s">
        <v>21</v>
      </c>
      <c r="F189" s="243" t="s">
        <v>1088</v>
      </c>
      <c r="G189" s="220"/>
      <c r="H189" s="244">
        <v>1</v>
      </c>
      <c r="I189" s="224"/>
      <c r="J189" s="220"/>
      <c r="K189" s="220"/>
      <c r="L189" s="225"/>
      <c r="M189" s="226"/>
      <c r="N189" s="227"/>
      <c r="O189" s="227"/>
      <c r="P189" s="227"/>
      <c r="Q189" s="227"/>
      <c r="R189" s="227"/>
      <c r="S189" s="227"/>
      <c r="T189" s="228"/>
      <c r="AT189" s="229" t="s">
        <v>170</v>
      </c>
      <c r="AU189" s="229" t="s">
        <v>87</v>
      </c>
      <c r="AV189" s="12" t="s">
        <v>87</v>
      </c>
      <c r="AW189" s="12" t="s">
        <v>39</v>
      </c>
      <c r="AX189" s="12" t="s">
        <v>84</v>
      </c>
      <c r="AY189" s="229" t="s">
        <v>159</v>
      </c>
    </row>
    <row r="190" spans="2:65" s="1" customFormat="1" ht="44.25" customHeight="1">
      <c r="B190" s="41"/>
      <c r="C190" s="256" t="s">
        <v>449</v>
      </c>
      <c r="D190" s="256" t="s">
        <v>342</v>
      </c>
      <c r="E190" s="257" t="s">
        <v>1116</v>
      </c>
      <c r="F190" s="258" t="s">
        <v>1117</v>
      </c>
      <c r="G190" s="259" t="s">
        <v>595</v>
      </c>
      <c r="H190" s="260">
        <v>1</v>
      </c>
      <c r="I190" s="261"/>
      <c r="J190" s="262">
        <f>ROUND(I190*H190,2)</f>
        <v>0</v>
      </c>
      <c r="K190" s="258" t="s">
        <v>21</v>
      </c>
      <c r="L190" s="263"/>
      <c r="M190" s="264" t="s">
        <v>21</v>
      </c>
      <c r="N190" s="265" t="s">
        <v>47</v>
      </c>
      <c r="O190" s="42"/>
      <c r="P190" s="202">
        <f>O190*H190</f>
        <v>0</v>
      </c>
      <c r="Q190" s="202">
        <v>15.5</v>
      </c>
      <c r="R190" s="202">
        <f>Q190*H190</f>
        <v>15.5</v>
      </c>
      <c r="S190" s="202">
        <v>0</v>
      </c>
      <c r="T190" s="203">
        <f>S190*H190</f>
        <v>0</v>
      </c>
      <c r="AR190" s="24" t="s">
        <v>214</v>
      </c>
      <c r="AT190" s="24" t="s">
        <v>342</v>
      </c>
      <c r="AU190" s="24" t="s">
        <v>87</v>
      </c>
      <c r="AY190" s="24" t="s">
        <v>159</v>
      </c>
      <c r="BE190" s="204">
        <f>IF(N190="základní",J190,0)</f>
        <v>0</v>
      </c>
      <c r="BF190" s="204">
        <f>IF(N190="snížená",J190,0)</f>
        <v>0</v>
      </c>
      <c r="BG190" s="204">
        <f>IF(N190="zákl. přenesená",J190,0)</f>
        <v>0</v>
      </c>
      <c r="BH190" s="204">
        <f>IF(N190="sníž. přenesená",J190,0)</f>
        <v>0</v>
      </c>
      <c r="BI190" s="204">
        <f>IF(N190="nulová",J190,0)</f>
        <v>0</v>
      </c>
      <c r="BJ190" s="24" t="s">
        <v>84</v>
      </c>
      <c r="BK190" s="204">
        <f>ROUND(I190*H190,2)</f>
        <v>0</v>
      </c>
      <c r="BL190" s="24" t="s">
        <v>166</v>
      </c>
      <c r="BM190" s="24" t="s">
        <v>1118</v>
      </c>
    </row>
    <row r="191" spans="2:65" s="1" customFormat="1" ht="31.5" customHeight="1">
      <c r="B191" s="41"/>
      <c r="C191" s="193" t="s">
        <v>457</v>
      </c>
      <c r="D191" s="193" t="s">
        <v>161</v>
      </c>
      <c r="E191" s="194" t="s">
        <v>1119</v>
      </c>
      <c r="F191" s="195" t="s">
        <v>1120</v>
      </c>
      <c r="G191" s="196" t="s">
        <v>595</v>
      </c>
      <c r="H191" s="197">
        <v>1</v>
      </c>
      <c r="I191" s="198"/>
      <c r="J191" s="199">
        <f>ROUND(I191*H191,2)</f>
        <v>0</v>
      </c>
      <c r="K191" s="195" t="s">
        <v>165</v>
      </c>
      <c r="L191" s="61"/>
      <c r="M191" s="200" t="s">
        <v>21</v>
      </c>
      <c r="N191" s="201" t="s">
        <v>47</v>
      </c>
      <c r="O191" s="42"/>
      <c r="P191" s="202">
        <f>O191*H191</f>
        <v>0</v>
      </c>
      <c r="Q191" s="202">
        <v>0.00702</v>
      </c>
      <c r="R191" s="202">
        <f>Q191*H191</f>
        <v>0.00702</v>
      </c>
      <c r="S191" s="202">
        <v>0</v>
      </c>
      <c r="T191" s="203">
        <f>S191*H191</f>
        <v>0</v>
      </c>
      <c r="AR191" s="24" t="s">
        <v>166</v>
      </c>
      <c r="AT191" s="24" t="s">
        <v>161</v>
      </c>
      <c r="AU191" s="24" t="s">
        <v>87</v>
      </c>
      <c r="AY191" s="24" t="s">
        <v>159</v>
      </c>
      <c r="BE191" s="204">
        <f>IF(N191="základní",J191,0)</f>
        <v>0</v>
      </c>
      <c r="BF191" s="204">
        <f>IF(N191="snížená",J191,0)</f>
        <v>0</v>
      </c>
      <c r="BG191" s="204">
        <f>IF(N191="zákl. přenesená",J191,0)</f>
        <v>0</v>
      </c>
      <c r="BH191" s="204">
        <f>IF(N191="sníž. přenesená",J191,0)</f>
        <v>0</v>
      </c>
      <c r="BI191" s="204">
        <f>IF(N191="nulová",J191,0)</f>
        <v>0</v>
      </c>
      <c r="BJ191" s="24" t="s">
        <v>84</v>
      </c>
      <c r="BK191" s="204">
        <f>ROUND(I191*H191,2)</f>
        <v>0</v>
      </c>
      <c r="BL191" s="24" t="s">
        <v>166</v>
      </c>
      <c r="BM191" s="24" t="s">
        <v>1121</v>
      </c>
    </row>
    <row r="192" spans="2:47" s="1" customFormat="1" ht="40.5">
      <c r="B192" s="41"/>
      <c r="C192" s="63"/>
      <c r="D192" s="205" t="s">
        <v>168</v>
      </c>
      <c r="E192" s="63"/>
      <c r="F192" s="206" t="s">
        <v>1122</v>
      </c>
      <c r="G192" s="63"/>
      <c r="H192" s="63"/>
      <c r="I192" s="163"/>
      <c r="J192" s="63"/>
      <c r="K192" s="63"/>
      <c r="L192" s="61"/>
      <c r="M192" s="207"/>
      <c r="N192" s="42"/>
      <c r="O192" s="42"/>
      <c r="P192" s="42"/>
      <c r="Q192" s="42"/>
      <c r="R192" s="42"/>
      <c r="S192" s="42"/>
      <c r="T192" s="78"/>
      <c r="AT192" s="24" t="s">
        <v>168</v>
      </c>
      <c r="AU192" s="24" t="s">
        <v>87</v>
      </c>
    </row>
    <row r="193" spans="2:51" s="12" customFormat="1" ht="13.5">
      <c r="B193" s="219"/>
      <c r="C193" s="220"/>
      <c r="D193" s="232" t="s">
        <v>170</v>
      </c>
      <c r="E193" s="242" t="s">
        <v>21</v>
      </c>
      <c r="F193" s="243" t="s">
        <v>1123</v>
      </c>
      <c r="G193" s="220"/>
      <c r="H193" s="244">
        <v>1</v>
      </c>
      <c r="I193" s="224"/>
      <c r="J193" s="220"/>
      <c r="K193" s="220"/>
      <c r="L193" s="225"/>
      <c r="M193" s="226"/>
      <c r="N193" s="227"/>
      <c r="O193" s="227"/>
      <c r="P193" s="227"/>
      <c r="Q193" s="227"/>
      <c r="R193" s="227"/>
      <c r="S193" s="227"/>
      <c r="T193" s="228"/>
      <c r="AT193" s="229" t="s">
        <v>170</v>
      </c>
      <c r="AU193" s="229" t="s">
        <v>87</v>
      </c>
      <c r="AV193" s="12" t="s">
        <v>87</v>
      </c>
      <c r="AW193" s="12" t="s">
        <v>39</v>
      </c>
      <c r="AX193" s="12" t="s">
        <v>84</v>
      </c>
      <c r="AY193" s="229" t="s">
        <v>159</v>
      </c>
    </row>
    <row r="194" spans="2:65" s="1" customFormat="1" ht="22.5" customHeight="1">
      <c r="B194" s="41"/>
      <c r="C194" s="256" t="s">
        <v>462</v>
      </c>
      <c r="D194" s="256" t="s">
        <v>342</v>
      </c>
      <c r="E194" s="257" t="s">
        <v>1124</v>
      </c>
      <c r="F194" s="258" t="s">
        <v>1125</v>
      </c>
      <c r="G194" s="259" t="s">
        <v>595</v>
      </c>
      <c r="H194" s="260">
        <v>1</v>
      </c>
      <c r="I194" s="261"/>
      <c r="J194" s="262">
        <f>ROUND(I194*H194,2)</f>
        <v>0</v>
      </c>
      <c r="K194" s="258" t="s">
        <v>165</v>
      </c>
      <c r="L194" s="263"/>
      <c r="M194" s="264" t="s">
        <v>21</v>
      </c>
      <c r="N194" s="265" t="s">
        <v>47</v>
      </c>
      <c r="O194" s="42"/>
      <c r="P194" s="202">
        <f>O194*H194</f>
        <v>0</v>
      </c>
      <c r="Q194" s="202">
        <v>0.065</v>
      </c>
      <c r="R194" s="202">
        <f>Q194*H194</f>
        <v>0.065</v>
      </c>
      <c r="S194" s="202">
        <v>0</v>
      </c>
      <c r="T194" s="203">
        <f>S194*H194</f>
        <v>0</v>
      </c>
      <c r="AR194" s="24" t="s">
        <v>214</v>
      </c>
      <c r="AT194" s="24" t="s">
        <v>342</v>
      </c>
      <c r="AU194" s="24" t="s">
        <v>87</v>
      </c>
      <c r="AY194" s="24" t="s">
        <v>159</v>
      </c>
      <c r="BE194" s="204">
        <f>IF(N194="základní",J194,0)</f>
        <v>0</v>
      </c>
      <c r="BF194" s="204">
        <f>IF(N194="snížená",J194,0)</f>
        <v>0</v>
      </c>
      <c r="BG194" s="204">
        <f>IF(N194="zákl. přenesená",J194,0)</f>
        <v>0</v>
      </c>
      <c r="BH194" s="204">
        <f>IF(N194="sníž. přenesená",J194,0)</f>
        <v>0</v>
      </c>
      <c r="BI194" s="204">
        <f>IF(N194="nulová",J194,0)</f>
        <v>0</v>
      </c>
      <c r="BJ194" s="24" t="s">
        <v>84</v>
      </c>
      <c r="BK194" s="204">
        <f>ROUND(I194*H194,2)</f>
        <v>0</v>
      </c>
      <c r="BL194" s="24" t="s">
        <v>166</v>
      </c>
      <c r="BM194" s="24" t="s">
        <v>1126</v>
      </c>
    </row>
    <row r="195" spans="2:65" s="1" customFormat="1" ht="22.5" customHeight="1">
      <c r="B195" s="41"/>
      <c r="C195" s="193" t="s">
        <v>467</v>
      </c>
      <c r="D195" s="193" t="s">
        <v>161</v>
      </c>
      <c r="E195" s="194" t="s">
        <v>975</v>
      </c>
      <c r="F195" s="195" t="s">
        <v>976</v>
      </c>
      <c r="G195" s="196" t="s">
        <v>595</v>
      </c>
      <c r="H195" s="197">
        <v>1</v>
      </c>
      <c r="I195" s="198"/>
      <c r="J195" s="199">
        <f>ROUND(I195*H195,2)</f>
        <v>0</v>
      </c>
      <c r="K195" s="195" t="s">
        <v>165</v>
      </c>
      <c r="L195" s="61"/>
      <c r="M195" s="200" t="s">
        <v>21</v>
      </c>
      <c r="N195" s="201" t="s">
        <v>47</v>
      </c>
      <c r="O195" s="42"/>
      <c r="P195" s="202">
        <f>O195*H195</f>
        <v>0</v>
      </c>
      <c r="Q195" s="202">
        <v>0.12303</v>
      </c>
      <c r="R195" s="202">
        <f>Q195*H195</f>
        <v>0.12303</v>
      </c>
      <c r="S195" s="202">
        <v>0</v>
      </c>
      <c r="T195" s="203">
        <f>S195*H195</f>
        <v>0</v>
      </c>
      <c r="AR195" s="24" t="s">
        <v>166</v>
      </c>
      <c r="AT195" s="24" t="s">
        <v>161</v>
      </c>
      <c r="AU195" s="24" t="s">
        <v>87</v>
      </c>
      <c r="AY195" s="24" t="s">
        <v>159</v>
      </c>
      <c r="BE195" s="204">
        <f>IF(N195="základní",J195,0)</f>
        <v>0</v>
      </c>
      <c r="BF195" s="204">
        <f>IF(N195="snížená",J195,0)</f>
        <v>0</v>
      </c>
      <c r="BG195" s="204">
        <f>IF(N195="zákl. přenesená",J195,0)</f>
        <v>0</v>
      </c>
      <c r="BH195" s="204">
        <f>IF(N195="sníž. přenesená",J195,0)</f>
        <v>0</v>
      </c>
      <c r="BI195" s="204">
        <f>IF(N195="nulová",J195,0)</f>
        <v>0</v>
      </c>
      <c r="BJ195" s="24" t="s">
        <v>84</v>
      </c>
      <c r="BK195" s="204">
        <f>ROUND(I195*H195,2)</f>
        <v>0</v>
      </c>
      <c r="BL195" s="24" t="s">
        <v>166</v>
      </c>
      <c r="BM195" s="24" t="s">
        <v>1127</v>
      </c>
    </row>
    <row r="196" spans="2:47" s="1" customFormat="1" ht="40.5">
      <c r="B196" s="41"/>
      <c r="C196" s="63"/>
      <c r="D196" s="232" t="s">
        <v>168</v>
      </c>
      <c r="E196" s="63"/>
      <c r="F196" s="276" t="s">
        <v>978</v>
      </c>
      <c r="G196" s="63"/>
      <c r="H196" s="63"/>
      <c r="I196" s="163"/>
      <c r="J196" s="63"/>
      <c r="K196" s="63"/>
      <c r="L196" s="61"/>
      <c r="M196" s="207"/>
      <c r="N196" s="42"/>
      <c r="O196" s="42"/>
      <c r="P196" s="42"/>
      <c r="Q196" s="42"/>
      <c r="R196" s="42"/>
      <c r="S196" s="42"/>
      <c r="T196" s="78"/>
      <c r="AT196" s="24" t="s">
        <v>168</v>
      </c>
      <c r="AU196" s="24" t="s">
        <v>87</v>
      </c>
    </row>
    <row r="197" spans="2:65" s="1" customFormat="1" ht="22.5" customHeight="1">
      <c r="B197" s="41"/>
      <c r="C197" s="256" t="s">
        <v>472</v>
      </c>
      <c r="D197" s="256" t="s">
        <v>342</v>
      </c>
      <c r="E197" s="257" t="s">
        <v>979</v>
      </c>
      <c r="F197" s="258" t="s">
        <v>1128</v>
      </c>
      <c r="G197" s="259" t="s">
        <v>595</v>
      </c>
      <c r="H197" s="260">
        <v>1</v>
      </c>
      <c r="I197" s="261"/>
      <c r="J197" s="262">
        <f>ROUND(I197*H197,2)</f>
        <v>0</v>
      </c>
      <c r="K197" s="258" t="s">
        <v>165</v>
      </c>
      <c r="L197" s="263"/>
      <c r="M197" s="264" t="s">
        <v>21</v>
      </c>
      <c r="N197" s="265" t="s">
        <v>47</v>
      </c>
      <c r="O197" s="42"/>
      <c r="P197" s="202">
        <f>O197*H197</f>
        <v>0</v>
      </c>
      <c r="Q197" s="202">
        <v>0.0133</v>
      </c>
      <c r="R197" s="202">
        <f>Q197*H197</f>
        <v>0.0133</v>
      </c>
      <c r="S197" s="202">
        <v>0</v>
      </c>
      <c r="T197" s="203">
        <f>S197*H197</f>
        <v>0</v>
      </c>
      <c r="AR197" s="24" t="s">
        <v>214</v>
      </c>
      <c r="AT197" s="24" t="s">
        <v>342</v>
      </c>
      <c r="AU197" s="24" t="s">
        <v>87</v>
      </c>
      <c r="AY197" s="24" t="s">
        <v>159</v>
      </c>
      <c r="BE197" s="204">
        <f>IF(N197="základní",J197,0)</f>
        <v>0</v>
      </c>
      <c r="BF197" s="204">
        <f>IF(N197="snížená",J197,0)</f>
        <v>0</v>
      </c>
      <c r="BG197" s="204">
        <f>IF(N197="zákl. přenesená",J197,0)</f>
        <v>0</v>
      </c>
      <c r="BH197" s="204">
        <f>IF(N197="sníž. přenesená",J197,0)</f>
        <v>0</v>
      </c>
      <c r="BI197" s="204">
        <f>IF(N197="nulová",J197,0)</f>
        <v>0</v>
      </c>
      <c r="BJ197" s="24" t="s">
        <v>84</v>
      </c>
      <c r="BK197" s="204">
        <f>ROUND(I197*H197,2)</f>
        <v>0</v>
      </c>
      <c r="BL197" s="24" t="s">
        <v>166</v>
      </c>
      <c r="BM197" s="24" t="s">
        <v>1129</v>
      </c>
    </row>
    <row r="198" spans="2:65" s="1" customFormat="1" ht="22.5" customHeight="1">
      <c r="B198" s="41"/>
      <c r="C198" s="193" t="s">
        <v>476</v>
      </c>
      <c r="D198" s="193" t="s">
        <v>161</v>
      </c>
      <c r="E198" s="194" t="s">
        <v>982</v>
      </c>
      <c r="F198" s="195" t="s">
        <v>983</v>
      </c>
      <c r="G198" s="196" t="s">
        <v>245</v>
      </c>
      <c r="H198" s="197">
        <v>10.2</v>
      </c>
      <c r="I198" s="198"/>
      <c r="J198" s="199">
        <f>ROUND(I198*H198,2)</f>
        <v>0</v>
      </c>
      <c r="K198" s="195" t="s">
        <v>165</v>
      </c>
      <c r="L198" s="61"/>
      <c r="M198" s="200" t="s">
        <v>21</v>
      </c>
      <c r="N198" s="201" t="s">
        <v>47</v>
      </c>
      <c r="O198" s="42"/>
      <c r="P198" s="202">
        <f>O198*H198</f>
        <v>0</v>
      </c>
      <c r="Q198" s="202">
        <v>0.0002</v>
      </c>
      <c r="R198" s="202">
        <f>Q198*H198</f>
        <v>0.00204</v>
      </c>
      <c r="S198" s="202">
        <v>0</v>
      </c>
      <c r="T198" s="203">
        <f>S198*H198</f>
        <v>0</v>
      </c>
      <c r="AR198" s="24" t="s">
        <v>166</v>
      </c>
      <c r="AT198" s="24" t="s">
        <v>161</v>
      </c>
      <c r="AU198" s="24" t="s">
        <v>87</v>
      </c>
      <c r="AY198" s="24" t="s">
        <v>159</v>
      </c>
      <c r="BE198" s="204">
        <f>IF(N198="základní",J198,0)</f>
        <v>0</v>
      </c>
      <c r="BF198" s="204">
        <f>IF(N198="snížená",J198,0)</f>
        <v>0</v>
      </c>
      <c r="BG198" s="204">
        <f>IF(N198="zákl. přenesená",J198,0)</f>
        <v>0</v>
      </c>
      <c r="BH198" s="204">
        <f>IF(N198="sníž. přenesená",J198,0)</f>
        <v>0</v>
      </c>
      <c r="BI198" s="204">
        <f>IF(N198="nulová",J198,0)</f>
        <v>0</v>
      </c>
      <c r="BJ198" s="24" t="s">
        <v>84</v>
      </c>
      <c r="BK198" s="204">
        <f>ROUND(I198*H198,2)</f>
        <v>0</v>
      </c>
      <c r="BL198" s="24" t="s">
        <v>166</v>
      </c>
      <c r="BM198" s="24" t="s">
        <v>1130</v>
      </c>
    </row>
    <row r="199" spans="2:51" s="12" customFormat="1" ht="13.5">
      <c r="B199" s="219"/>
      <c r="C199" s="220"/>
      <c r="D199" s="232" t="s">
        <v>170</v>
      </c>
      <c r="E199" s="242" t="s">
        <v>21</v>
      </c>
      <c r="F199" s="243" t="s">
        <v>1131</v>
      </c>
      <c r="G199" s="220"/>
      <c r="H199" s="244">
        <v>10.2</v>
      </c>
      <c r="I199" s="224"/>
      <c r="J199" s="220"/>
      <c r="K199" s="220"/>
      <c r="L199" s="225"/>
      <c r="M199" s="226"/>
      <c r="N199" s="227"/>
      <c r="O199" s="227"/>
      <c r="P199" s="227"/>
      <c r="Q199" s="227"/>
      <c r="R199" s="227"/>
      <c r="S199" s="227"/>
      <c r="T199" s="228"/>
      <c r="AT199" s="229" t="s">
        <v>170</v>
      </c>
      <c r="AU199" s="229" t="s">
        <v>87</v>
      </c>
      <c r="AV199" s="12" t="s">
        <v>87</v>
      </c>
      <c r="AW199" s="12" t="s">
        <v>39</v>
      </c>
      <c r="AX199" s="12" t="s">
        <v>84</v>
      </c>
      <c r="AY199" s="229" t="s">
        <v>159</v>
      </c>
    </row>
    <row r="200" spans="2:65" s="1" customFormat="1" ht="22.5" customHeight="1">
      <c r="B200" s="41"/>
      <c r="C200" s="193" t="s">
        <v>483</v>
      </c>
      <c r="D200" s="193" t="s">
        <v>161</v>
      </c>
      <c r="E200" s="194" t="s">
        <v>985</v>
      </c>
      <c r="F200" s="195" t="s">
        <v>986</v>
      </c>
      <c r="G200" s="196" t="s">
        <v>245</v>
      </c>
      <c r="H200" s="197">
        <v>10.2</v>
      </c>
      <c r="I200" s="198"/>
      <c r="J200" s="199">
        <f>ROUND(I200*H200,2)</f>
        <v>0</v>
      </c>
      <c r="K200" s="195" t="s">
        <v>165</v>
      </c>
      <c r="L200" s="61"/>
      <c r="M200" s="200" t="s">
        <v>21</v>
      </c>
      <c r="N200" s="201" t="s">
        <v>47</v>
      </c>
      <c r="O200" s="42"/>
      <c r="P200" s="202">
        <f>O200*H200</f>
        <v>0</v>
      </c>
      <c r="Q200" s="202">
        <v>9E-05</v>
      </c>
      <c r="R200" s="202">
        <f>Q200*H200</f>
        <v>0.000918</v>
      </c>
      <c r="S200" s="202">
        <v>0</v>
      </c>
      <c r="T200" s="203">
        <f>S200*H200</f>
        <v>0</v>
      </c>
      <c r="AR200" s="24" t="s">
        <v>166</v>
      </c>
      <c r="AT200" s="24" t="s">
        <v>161</v>
      </c>
      <c r="AU200" s="24" t="s">
        <v>87</v>
      </c>
      <c r="AY200" s="24" t="s">
        <v>159</v>
      </c>
      <c r="BE200" s="204">
        <f>IF(N200="základní",J200,0)</f>
        <v>0</v>
      </c>
      <c r="BF200" s="204">
        <f>IF(N200="snížená",J200,0)</f>
        <v>0</v>
      </c>
      <c r="BG200" s="204">
        <f>IF(N200="zákl. přenesená",J200,0)</f>
        <v>0</v>
      </c>
      <c r="BH200" s="204">
        <f>IF(N200="sníž. přenesená",J200,0)</f>
        <v>0</v>
      </c>
      <c r="BI200" s="204">
        <f>IF(N200="nulová",J200,0)</f>
        <v>0</v>
      </c>
      <c r="BJ200" s="24" t="s">
        <v>84</v>
      </c>
      <c r="BK200" s="204">
        <f>ROUND(I200*H200,2)</f>
        <v>0</v>
      </c>
      <c r="BL200" s="24" t="s">
        <v>166</v>
      </c>
      <c r="BM200" s="24" t="s">
        <v>1132</v>
      </c>
    </row>
    <row r="201" spans="2:51" s="12" customFormat="1" ht="13.5">
      <c r="B201" s="219"/>
      <c r="C201" s="220"/>
      <c r="D201" s="205" t="s">
        <v>170</v>
      </c>
      <c r="E201" s="221" t="s">
        <v>21</v>
      </c>
      <c r="F201" s="222" t="s">
        <v>1131</v>
      </c>
      <c r="G201" s="220"/>
      <c r="H201" s="223">
        <v>10.2</v>
      </c>
      <c r="I201" s="224"/>
      <c r="J201" s="220"/>
      <c r="K201" s="220"/>
      <c r="L201" s="225"/>
      <c r="M201" s="226"/>
      <c r="N201" s="227"/>
      <c r="O201" s="227"/>
      <c r="P201" s="227"/>
      <c r="Q201" s="227"/>
      <c r="R201" s="227"/>
      <c r="S201" s="227"/>
      <c r="T201" s="228"/>
      <c r="AT201" s="229" t="s">
        <v>170</v>
      </c>
      <c r="AU201" s="229" t="s">
        <v>87</v>
      </c>
      <c r="AV201" s="12" t="s">
        <v>87</v>
      </c>
      <c r="AW201" s="12" t="s">
        <v>39</v>
      </c>
      <c r="AX201" s="12" t="s">
        <v>84</v>
      </c>
      <c r="AY201" s="229" t="s">
        <v>159</v>
      </c>
    </row>
    <row r="202" spans="2:63" s="10" customFormat="1" ht="29.85" customHeight="1">
      <c r="B202" s="176"/>
      <c r="C202" s="177"/>
      <c r="D202" s="190" t="s">
        <v>75</v>
      </c>
      <c r="E202" s="191" t="s">
        <v>792</v>
      </c>
      <c r="F202" s="191" t="s">
        <v>988</v>
      </c>
      <c r="G202" s="177"/>
      <c r="H202" s="177"/>
      <c r="I202" s="180"/>
      <c r="J202" s="192">
        <f>BK202</f>
        <v>0</v>
      </c>
      <c r="K202" s="177"/>
      <c r="L202" s="182"/>
      <c r="M202" s="183"/>
      <c r="N202" s="184"/>
      <c r="O202" s="184"/>
      <c r="P202" s="185">
        <f>SUM(P203:P208)</f>
        <v>0</v>
      </c>
      <c r="Q202" s="184"/>
      <c r="R202" s="185">
        <f>SUM(R203:R208)</f>
        <v>0</v>
      </c>
      <c r="S202" s="184"/>
      <c r="T202" s="186">
        <f>SUM(T203:T208)</f>
        <v>0</v>
      </c>
      <c r="AR202" s="187" t="s">
        <v>84</v>
      </c>
      <c r="AT202" s="188" t="s">
        <v>75</v>
      </c>
      <c r="AU202" s="188" t="s">
        <v>84</v>
      </c>
      <c r="AY202" s="187" t="s">
        <v>159</v>
      </c>
      <c r="BK202" s="189">
        <f>SUM(BK203:BK208)</f>
        <v>0</v>
      </c>
    </row>
    <row r="203" spans="2:65" s="1" customFormat="1" ht="31.5" customHeight="1">
      <c r="B203" s="41"/>
      <c r="C203" s="193" t="s">
        <v>493</v>
      </c>
      <c r="D203" s="193" t="s">
        <v>161</v>
      </c>
      <c r="E203" s="194" t="s">
        <v>795</v>
      </c>
      <c r="F203" s="195" t="s">
        <v>796</v>
      </c>
      <c r="G203" s="196" t="s">
        <v>345</v>
      </c>
      <c r="H203" s="197">
        <v>21.18</v>
      </c>
      <c r="I203" s="198"/>
      <c r="J203" s="199">
        <f>ROUND(I203*H203,2)</f>
        <v>0</v>
      </c>
      <c r="K203" s="195" t="s">
        <v>165</v>
      </c>
      <c r="L203" s="61"/>
      <c r="M203" s="200" t="s">
        <v>21</v>
      </c>
      <c r="N203" s="201" t="s">
        <v>47</v>
      </c>
      <c r="O203" s="42"/>
      <c r="P203" s="202">
        <f>O203*H203</f>
        <v>0</v>
      </c>
      <c r="Q203" s="202">
        <v>0</v>
      </c>
      <c r="R203" s="202">
        <f>Q203*H203</f>
        <v>0</v>
      </c>
      <c r="S203" s="202">
        <v>0</v>
      </c>
      <c r="T203" s="203">
        <f>S203*H203</f>
        <v>0</v>
      </c>
      <c r="AR203" s="24" t="s">
        <v>166</v>
      </c>
      <c r="AT203" s="24" t="s">
        <v>161</v>
      </c>
      <c r="AU203" s="24" t="s">
        <v>87</v>
      </c>
      <c r="AY203" s="24" t="s">
        <v>159</v>
      </c>
      <c r="BE203" s="204">
        <f>IF(N203="základní",J203,0)</f>
        <v>0</v>
      </c>
      <c r="BF203" s="204">
        <f>IF(N203="snížená",J203,0)</f>
        <v>0</v>
      </c>
      <c r="BG203" s="204">
        <f>IF(N203="zákl. přenesená",J203,0)</f>
        <v>0</v>
      </c>
      <c r="BH203" s="204">
        <f>IF(N203="sníž. přenesená",J203,0)</f>
        <v>0</v>
      </c>
      <c r="BI203" s="204">
        <f>IF(N203="nulová",J203,0)</f>
        <v>0</v>
      </c>
      <c r="BJ203" s="24" t="s">
        <v>84</v>
      </c>
      <c r="BK203" s="204">
        <f>ROUND(I203*H203,2)</f>
        <v>0</v>
      </c>
      <c r="BL203" s="24" t="s">
        <v>166</v>
      </c>
      <c r="BM203" s="24" t="s">
        <v>1133</v>
      </c>
    </row>
    <row r="204" spans="2:47" s="1" customFormat="1" ht="94.5">
      <c r="B204" s="41"/>
      <c r="C204" s="63"/>
      <c r="D204" s="232" t="s">
        <v>168</v>
      </c>
      <c r="E204" s="63"/>
      <c r="F204" s="276" t="s">
        <v>798</v>
      </c>
      <c r="G204" s="63"/>
      <c r="H204" s="63"/>
      <c r="I204" s="163"/>
      <c r="J204" s="63"/>
      <c r="K204" s="63"/>
      <c r="L204" s="61"/>
      <c r="M204" s="207"/>
      <c r="N204" s="42"/>
      <c r="O204" s="42"/>
      <c r="P204" s="42"/>
      <c r="Q204" s="42"/>
      <c r="R204" s="42"/>
      <c r="S204" s="42"/>
      <c r="T204" s="78"/>
      <c r="AT204" s="24" t="s">
        <v>168</v>
      </c>
      <c r="AU204" s="24" t="s">
        <v>87</v>
      </c>
    </row>
    <row r="205" spans="2:65" s="1" customFormat="1" ht="31.5" customHeight="1">
      <c r="B205" s="41"/>
      <c r="C205" s="193" t="s">
        <v>500</v>
      </c>
      <c r="D205" s="193" t="s">
        <v>161</v>
      </c>
      <c r="E205" s="194" t="s">
        <v>807</v>
      </c>
      <c r="F205" s="195" t="s">
        <v>808</v>
      </c>
      <c r="G205" s="196" t="s">
        <v>345</v>
      </c>
      <c r="H205" s="197">
        <v>105.9</v>
      </c>
      <c r="I205" s="198"/>
      <c r="J205" s="199">
        <f>ROUND(I205*H205,2)</f>
        <v>0</v>
      </c>
      <c r="K205" s="195" t="s">
        <v>165</v>
      </c>
      <c r="L205" s="61"/>
      <c r="M205" s="200" t="s">
        <v>21</v>
      </c>
      <c r="N205" s="201" t="s">
        <v>47</v>
      </c>
      <c r="O205" s="42"/>
      <c r="P205" s="202">
        <f>O205*H205</f>
        <v>0</v>
      </c>
      <c r="Q205" s="202">
        <v>0</v>
      </c>
      <c r="R205" s="202">
        <f>Q205*H205</f>
        <v>0</v>
      </c>
      <c r="S205" s="202">
        <v>0</v>
      </c>
      <c r="T205" s="203">
        <f>S205*H205</f>
        <v>0</v>
      </c>
      <c r="AR205" s="24" t="s">
        <v>166</v>
      </c>
      <c r="AT205" s="24" t="s">
        <v>161</v>
      </c>
      <c r="AU205" s="24" t="s">
        <v>87</v>
      </c>
      <c r="AY205" s="24" t="s">
        <v>159</v>
      </c>
      <c r="BE205" s="204">
        <f>IF(N205="základní",J205,0)</f>
        <v>0</v>
      </c>
      <c r="BF205" s="204">
        <f>IF(N205="snížená",J205,0)</f>
        <v>0</v>
      </c>
      <c r="BG205" s="204">
        <f>IF(N205="zákl. přenesená",J205,0)</f>
        <v>0</v>
      </c>
      <c r="BH205" s="204">
        <f>IF(N205="sníž. přenesená",J205,0)</f>
        <v>0</v>
      </c>
      <c r="BI205" s="204">
        <f>IF(N205="nulová",J205,0)</f>
        <v>0</v>
      </c>
      <c r="BJ205" s="24" t="s">
        <v>84</v>
      </c>
      <c r="BK205" s="204">
        <f>ROUND(I205*H205,2)</f>
        <v>0</v>
      </c>
      <c r="BL205" s="24" t="s">
        <v>166</v>
      </c>
      <c r="BM205" s="24" t="s">
        <v>1134</v>
      </c>
    </row>
    <row r="206" spans="2:47" s="1" customFormat="1" ht="94.5">
      <c r="B206" s="41"/>
      <c r="C206" s="63"/>
      <c r="D206" s="205" t="s">
        <v>168</v>
      </c>
      <c r="E206" s="63"/>
      <c r="F206" s="206" t="s">
        <v>798</v>
      </c>
      <c r="G206" s="63"/>
      <c r="H206" s="63"/>
      <c r="I206" s="163"/>
      <c r="J206" s="63"/>
      <c r="K206" s="63"/>
      <c r="L206" s="61"/>
      <c r="M206" s="207"/>
      <c r="N206" s="42"/>
      <c r="O206" s="42"/>
      <c r="P206" s="42"/>
      <c r="Q206" s="42"/>
      <c r="R206" s="42"/>
      <c r="S206" s="42"/>
      <c r="T206" s="78"/>
      <c r="AT206" s="24" t="s">
        <v>168</v>
      </c>
      <c r="AU206" s="24" t="s">
        <v>87</v>
      </c>
    </row>
    <row r="207" spans="2:51" s="12" customFormat="1" ht="13.5">
      <c r="B207" s="219"/>
      <c r="C207" s="220"/>
      <c r="D207" s="232" t="s">
        <v>170</v>
      </c>
      <c r="E207" s="242" t="s">
        <v>21</v>
      </c>
      <c r="F207" s="243" t="s">
        <v>1135</v>
      </c>
      <c r="G207" s="220"/>
      <c r="H207" s="244">
        <v>105.9</v>
      </c>
      <c r="I207" s="224"/>
      <c r="J207" s="220"/>
      <c r="K207" s="220"/>
      <c r="L207" s="225"/>
      <c r="M207" s="226"/>
      <c r="N207" s="227"/>
      <c r="O207" s="227"/>
      <c r="P207" s="227"/>
      <c r="Q207" s="227"/>
      <c r="R207" s="227"/>
      <c r="S207" s="227"/>
      <c r="T207" s="228"/>
      <c r="AT207" s="229" t="s">
        <v>170</v>
      </c>
      <c r="AU207" s="229" t="s">
        <v>87</v>
      </c>
      <c r="AV207" s="12" t="s">
        <v>87</v>
      </c>
      <c r="AW207" s="12" t="s">
        <v>39</v>
      </c>
      <c r="AX207" s="12" t="s">
        <v>84</v>
      </c>
      <c r="AY207" s="229" t="s">
        <v>159</v>
      </c>
    </row>
    <row r="208" spans="2:65" s="1" customFormat="1" ht="22.5" customHeight="1">
      <c r="B208" s="41"/>
      <c r="C208" s="193" t="s">
        <v>505</v>
      </c>
      <c r="D208" s="193" t="s">
        <v>161</v>
      </c>
      <c r="E208" s="194" t="s">
        <v>992</v>
      </c>
      <c r="F208" s="195" t="s">
        <v>993</v>
      </c>
      <c r="G208" s="196" t="s">
        <v>345</v>
      </c>
      <c r="H208" s="197">
        <v>21.18</v>
      </c>
      <c r="I208" s="198"/>
      <c r="J208" s="199">
        <f>ROUND(I208*H208,2)</f>
        <v>0</v>
      </c>
      <c r="K208" s="195" t="s">
        <v>21</v>
      </c>
      <c r="L208" s="61"/>
      <c r="M208" s="200" t="s">
        <v>21</v>
      </c>
      <c r="N208" s="201" t="s">
        <v>47</v>
      </c>
      <c r="O208" s="42"/>
      <c r="P208" s="202">
        <f>O208*H208</f>
        <v>0</v>
      </c>
      <c r="Q208" s="202">
        <v>0</v>
      </c>
      <c r="R208" s="202">
        <f>Q208*H208</f>
        <v>0</v>
      </c>
      <c r="S208" s="202">
        <v>0</v>
      </c>
      <c r="T208" s="203">
        <f>S208*H208</f>
        <v>0</v>
      </c>
      <c r="AR208" s="24" t="s">
        <v>166</v>
      </c>
      <c r="AT208" s="24" t="s">
        <v>161</v>
      </c>
      <c r="AU208" s="24" t="s">
        <v>87</v>
      </c>
      <c r="AY208" s="24" t="s">
        <v>159</v>
      </c>
      <c r="BE208" s="204">
        <f>IF(N208="základní",J208,0)</f>
        <v>0</v>
      </c>
      <c r="BF208" s="204">
        <f>IF(N208="snížená",J208,0)</f>
        <v>0</v>
      </c>
      <c r="BG208" s="204">
        <f>IF(N208="zákl. přenesená",J208,0)</f>
        <v>0</v>
      </c>
      <c r="BH208" s="204">
        <f>IF(N208="sníž. přenesená",J208,0)</f>
        <v>0</v>
      </c>
      <c r="BI208" s="204">
        <f>IF(N208="nulová",J208,0)</f>
        <v>0</v>
      </c>
      <c r="BJ208" s="24" t="s">
        <v>84</v>
      </c>
      <c r="BK208" s="204">
        <f>ROUND(I208*H208,2)</f>
        <v>0</v>
      </c>
      <c r="BL208" s="24" t="s">
        <v>166</v>
      </c>
      <c r="BM208" s="24" t="s">
        <v>1136</v>
      </c>
    </row>
    <row r="209" spans="2:63" s="10" customFormat="1" ht="29.85" customHeight="1">
      <c r="B209" s="176"/>
      <c r="C209" s="177"/>
      <c r="D209" s="190" t="s">
        <v>75</v>
      </c>
      <c r="E209" s="191" t="s">
        <v>837</v>
      </c>
      <c r="F209" s="191" t="s">
        <v>995</v>
      </c>
      <c r="G209" s="177"/>
      <c r="H209" s="177"/>
      <c r="I209" s="180"/>
      <c r="J209" s="192">
        <f>BK209</f>
        <v>0</v>
      </c>
      <c r="K209" s="177"/>
      <c r="L209" s="182"/>
      <c r="M209" s="183"/>
      <c r="N209" s="184"/>
      <c r="O209" s="184"/>
      <c r="P209" s="185">
        <f>SUM(P210:P212)</f>
        <v>0</v>
      </c>
      <c r="Q209" s="184"/>
      <c r="R209" s="185">
        <f>SUM(R210:R212)</f>
        <v>0</v>
      </c>
      <c r="S209" s="184"/>
      <c r="T209" s="186">
        <f>SUM(T210:T212)</f>
        <v>0</v>
      </c>
      <c r="AR209" s="187" t="s">
        <v>84</v>
      </c>
      <c r="AT209" s="188" t="s">
        <v>75</v>
      </c>
      <c r="AU209" s="188" t="s">
        <v>84</v>
      </c>
      <c r="AY209" s="187" t="s">
        <v>159</v>
      </c>
      <c r="BK209" s="189">
        <f>SUM(BK210:BK212)</f>
        <v>0</v>
      </c>
    </row>
    <row r="210" spans="2:65" s="1" customFormat="1" ht="44.25" customHeight="1">
      <c r="B210" s="41"/>
      <c r="C210" s="193" t="s">
        <v>512</v>
      </c>
      <c r="D210" s="193" t="s">
        <v>161</v>
      </c>
      <c r="E210" s="194" t="s">
        <v>996</v>
      </c>
      <c r="F210" s="195" t="s">
        <v>997</v>
      </c>
      <c r="G210" s="196" t="s">
        <v>345</v>
      </c>
      <c r="H210" s="197">
        <v>14.646</v>
      </c>
      <c r="I210" s="198"/>
      <c r="J210" s="199">
        <f>ROUND(I210*H210,2)</f>
        <v>0</v>
      </c>
      <c r="K210" s="195" t="s">
        <v>165</v>
      </c>
      <c r="L210" s="61"/>
      <c r="M210" s="200" t="s">
        <v>21</v>
      </c>
      <c r="N210" s="201" t="s">
        <v>47</v>
      </c>
      <c r="O210" s="42"/>
      <c r="P210" s="202">
        <f>O210*H210</f>
        <v>0</v>
      </c>
      <c r="Q210" s="202">
        <v>0</v>
      </c>
      <c r="R210" s="202">
        <f>Q210*H210</f>
        <v>0</v>
      </c>
      <c r="S210" s="202">
        <v>0</v>
      </c>
      <c r="T210" s="203">
        <f>S210*H210</f>
        <v>0</v>
      </c>
      <c r="AR210" s="24" t="s">
        <v>166</v>
      </c>
      <c r="AT210" s="24" t="s">
        <v>161</v>
      </c>
      <c r="AU210" s="24" t="s">
        <v>87</v>
      </c>
      <c r="AY210" s="24" t="s">
        <v>159</v>
      </c>
      <c r="BE210" s="204">
        <f>IF(N210="základní",J210,0)</f>
        <v>0</v>
      </c>
      <c r="BF210" s="204">
        <f>IF(N210="snížená",J210,0)</f>
        <v>0</v>
      </c>
      <c r="BG210" s="204">
        <f>IF(N210="zákl. přenesená",J210,0)</f>
        <v>0</v>
      </c>
      <c r="BH210" s="204">
        <f>IF(N210="sníž. přenesená",J210,0)</f>
        <v>0</v>
      </c>
      <c r="BI210" s="204">
        <f>IF(N210="nulová",J210,0)</f>
        <v>0</v>
      </c>
      <c r="BJ210" s="24" t="s">
        <v>84</v>
      </c>
      <c r="BK210" s="204">
        <f>ROUND(I210*H210,2)</f>
        <v>0</v>
      </c>
      <c r="BL210" s="24" t="s">
        <v>166</v>
      </c>
      <c r="BM210" s="24" t="s">
        <v>1137</v>
      </c>
    </row>
    <row r="211" spans="2:47" s="1" customFormat="1" ht="54">
      <c r="B211" s="41"/>
      <c r="C211" s="63"/>
      <c r="D211" s="205" t="s">
        <v>168</v>
      </c>
      <c r="E211" s="63"/>
      <c r="F211" s="206" t="s">
        <v>999</v>
      </c>
      <c r="G211" s="63"/>
      <c r="H211" s="63"/>
      <c r="I211" s="163"/>
      <c r="J211" s="63"/>
      <c r="K211" s="63"/>
      <c r="L211" s="61"/>
      <c r="M211" s="207"/>
      <c r="N211" s="42"/>
      <c r="O211" s="42"/>
      <c r="P211" s="42"/>
      <c r="Q211" s="42"/>
      <c r="R211" s="42"/>
      <c r="S211" s="42"/>
      <c r="T211" s="78"/>
      <c r="AT211" s="24" t="s">
        <v>168</v>
      </c>
      <c r="AU211" s="24" t="s">
        <v>87</v>
      </c>
    </row>
    <row r="212" spans="2:51" s="12" customFormat="1" ht="13.5">
      <c r="B212" s="219"/>
      <c r="C212" s="220"/>
      <c r="D212" s="205" t="s">
        <v>170</v>
      </c>
      <c r="E212" s="221" t="s">
        <v>21</v>
      </c>
      <c r="F212" s="222" t="s">
        <v>1138</v>
      </c>
      <c r="G212" s="220"/>
      <c r="H212" s="223">
        <v>14.646</v>
      </c>
      <c r="I212" s="224"/>
      <c r="J212" s="220"/>
      <c r="K212" s="220"/>
      <c r="L212" s="225"/>
      <c r="M212" s="279"/>
      <c r="N212" s="280"/>
      <c r="O212" s="280"/>
      <c r="P212" s="280"/>
      <c r="Q212" s="280"/>
      <c r="R212" s="280"/>
      <c r="S212" s="280"/>
      <c r="T212" s="281"/>
      <c r="AT212" s="229" t="s">
        <v>170</v>
      </c>
      <c r="AU212" s="229" t="s">
        <v>87</v>
      </c>
      <c r="AV212" s="12" t="s">
        <v>87</v>
      </c>
      <c r="AW212" s="12" t="s">
        <v>39</v>
      </c>
      <c r="AX212" s="12" t="s">
        <v>84</v>
      </c>
      <c r="AY212" s="229" t="s">
        <v>159</v>
      </c>
    </row>
    <row r="213" spans="2:12" s="1" customFormat="1" ht="6.95" customHeight="1">
      <c r="B213" s="56"/>
      <c r="C213" s="57"/>
      <c r="D213" s="57"/>
      <c r="E213" s="57"/>
      <c r="F213" s="57"/>
      <c r="G213" s="57"/>
      <c r="H213" s="57"/>
      <c r="I213" s="139"/>
      <c r="J213" s="57"/>
      <c r="K213" s="57"/>
      <c r="L213" s="61"/>
    </row>
  </sheetData>
  <sheetProtection password="CC77" sheet="1" objects="1" scenarios="1" formatCells="0" formatColumns="0" formatRows="0" sort="0" autoFilter="0"/>
  <autoFilter ref="C82:K212"/>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6"/>
  <sheetViews>
    <sheetView showGridLines="0" workbookViewId="0" topLeftCell="A1">
      <pane ySplit="1" topLeftCell="A101" activePane="bottomLeft" state="frozen"/>
      <selection pane="bottomLeft" activeCell="F88" sqref="F8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120</v>
      </c>
      <c r="G1" s="403" t="s">
        <v>121</v>
      </c>
      <c r="H1" s="403"/>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99</v>
      </c>
    </row>
    <row r="3" spans="2:46" ht="6.95" customHeight="1">
      <c r="B3" s="25"/>
      <c r="C3" s="26"/>
      <c r="D3" s="26"/>
      <c r="E3" s="26"/>
      <c r="F3" s="26"/>
      <c r="G3" s="26"/>
      <c r="H3" s="26"/>
      <c r="I3" s="116"/>
      <c r="J3" s="26"/>
      <c r="K3" s="27"/>
      <c r="AT3" s="24" t="s">
        <v>87</v>
      </c>
    </row>
    <row r="4" spans="2:46" ht="36.95" customHeight="1">
      <c r="B4" s="28"/>
      <c r="C4" s="29"/>
      <c r="D4" s="30" t="s">
        <v>125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4" t="str">
        <f>'Rekapitulace stavby'!K6</f>
        <v>Rekonstrukce historického středu města Nový Bor – III. etapa, změna stavby před dokončením</v>
      </c>
      <c r="F7" s="405"/>
      <c r="G7" s="405"/>
      <c r="H7" s="405"/>
      <c r="I7" s="117"/>
      <c r="J7" s="29"/>
      <c r="K7" s="31"/>
    </row>
    <row r="8" spans="2:11" s="1" customFormat="1" ht="15">
      <c r="B8" s="41"/>
      <c r="C8" s="42"/>
      <c r="D8" s="37" t="s">
        <v>126</v>
      </c>
      <c r="E8" s="42"/>
      <c r="F8" s="42"/>
      <c r="G8" s="42"/>
      <c r="H8" s="42"/>
      <c r="I8" s="118"/>
      <c r="J8" s="42"/>
      <c r="K8" s="45"/>
    </row>
    <row r="9" spans="2:11" s="1" customFormat="1" ht="36.95" customHeight="1">
      <c r="B9" s="41"/>
      <c r="C9" s="42"/>
      <c r="D9" s="42"/>
      <c r="E9" s="406" t="s">
        <v>1139</v>
      </c>
      <c r="F9" s="407"/>
      <c r="G9" s="407"/>
      <c r="H9" s="407"/>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100</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20. 4. 2017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22.5" customHeight="1">
      <c r="B24" s="121"/>
      <c r="C24" s="122"/>
      <c r="D24" s="122"/>
      <c r="E24" s="396" t="s">
        <v>21</v>
      </c>
      <c r="F24" s="396"/>
      <c r="G24" s="396"/>
      <c r="H24" s="39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ROUND(SUM(BE84:BE455),2)</f>
        <v>0</v>
      </c>
      <c r="G30" s="42"/>
      <c r="H30" s="42"/>
      <c r="I30" s="131">
        <v>0.21</v>
      </c>
      <c r="J30" s="130">
        <f>ROUND(ROUND((SUM(BE84:BE455)),2)*I30,2)</f>
        <v>0</v>
      </c>
      <c r="K30" s="45"/>
    </row>
    <row r="31" spans="2:11" s="1" customFormat="1" ht="14.45" customHeight="1">
      <c r="B31" s="41"/>
      <c r="C31" s="42"/>
      <c r="D31" s="42"/>
      <c r="E31" s="49" t="s">
        <v>48</v>
      </c>
      <c r="F31" s="130">
        <f>ROUND(SUM(BF84:BF455),2)</f>
        <v>0</v>
      </c>
      <c r="G31" s="42"/>
      <c r="H31" s="42"/>
      <c r="I31" s="131">
        <v>0.15</v>
      </c>
      <c r="J31" s="130">
        <f>ROUND(ROUND((SUM(BF84:BF455)),2)*I31,2)</f>
        <v>0</v>
      </c>
      <c r="K31" s="45"/>
    </row>
    <row r="32" spans="2:11" s="1" customFormat="1" ht="14.45" customHeight="1" hidden="1">
      <c r="B32" s="41"/>
      <c r="C32" s="42"/>
      <c r="D32" s="42"/>
      <c r="E32" s="49" t="s">
        <v>49</v>
      </c>
      <c r="F32" s="130">
        <f>ROUND(SUM(BG84:BG455),2)</f>
        <v>0</v>
      </c>
      <c r="G32" s="42"/>
      <c r="H32" s="42"/>
      <c r="I32" s="131">
        <v>0.21</v>
      </c>
      <c r="J32" s="130">
        <v>0</v>
      </c>
      <c r="K32" s="45"/>
    </row>
    <row r="33" spans="2:11" s="1" customFormat="1" ht="14.45" customHeight="1" hidden="1">
      <c r="B33" s="41"/>
      <c r="C33" s="42"/>
      <c r="D33" s="42"/>
      <c r="E33" s="49" t="s">
        <v>50</v>
      </c>
      <c r="F33" s="130">
        <f>ROUND(SUM(BH84:BH455),2)</f>
        <v>0</v>
      </c>
      <c r="G33" s="42"/>
      <c r="H33" s="42"/>
      <c r="I33" s="131">
        <v>0.15</v>
      </c>
      <c r="J33" s="130">
        <v>0</v>
      </c>
      <c r="K33" s="45"/>
    </row>
    <row r="34" spans="2:11" s="1" customFormat="1" ht="14.45" customHeight="1" hidden="1">
      <c r="B34" s="41"/>
      <c r="C34" s="42"/>
      <c r="D34" s="42"/>
      <c r="E34" s="49" t="s">
        <v>51</v>
      </c>
      <c r="F34" s="130">
        <f>ROUND(SUM(BI84:BI455),2)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128</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4" t="str">
        <f>E7</f>
        <v>Rekonstrukce historického středu města Nový Bor – III. etapa, změna stavby před dokončením</v>
      </c>
      <c r="F45" s="405"/>
      <c r="G45" s="405"/>
      <c r="H45" s="405"/>
      <c r="I45" s="118"/>
      <c r="J45" s="42"/>
      <c r="K45" s="45"/>
    </row>
    <row r="46" spans="2:11" s="1" customFormat="1" ht="14.45" customHeight="1">
      <c r="B46" s="41"/>
      <c r="C46" s="37" t="s">
        <v>126</v>
      </c>
      <c r="D46" s="42"/>
      <c r="E46" s="42"/>
      <c r="F46" s="42"/>
      <c r="G46" s="42"/>
      <c r="H46" s="42"/>
      <c r="I46" s="118"/>
      <c r="J46" s="42"/>
      <c r="K46" s="45"/>
    </row>
    <row r="47" spans="2:11" s="1" customFormat="1" ht="23.25" customHeight="1">
      <c r="B47" s="41"/>
      <c r="C47" s="42"/>
      <c r="D47" s="42"/>
      <c r="E47" s="406" t="str">
        <f>E9</f>
        <v>IO 303 - Kanalizace</v>
      </c>
      <c r="F47" s="407"/>
      <c r="G47" s="407"/>
      <c r="H47" s="40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Nový Bor náměstí Míru</v>
      </c>
      <c r="G49" s="42"/>
      <c r="H49" s="42"/>
      <c r="I49" s="119" t="s">
        <v>25</v>
      </c>
      <c r="J49" s="120" t="str">
        <f>IF(J12="","",J12)</f>
        <v>20. 4. 2017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Nový Bor náměstí Míru 1, 473 01 Nový Bor</v>
      </c>
      <c r="G51" s="42"/>
      <c r="H51" s="42"/>
      <c r="I51" s="119" t="s">
        <v>35</v>
      </c>
      <c r="J51" s="35" t="str">
        <f>E21</f>
        <v>BKN,spol.s r.o.Vladislavova 29/I,566 01Vysoké Mýto</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129</v>
      </c>
      <c r="D54" s="132"/>
      <c r="E54" s="132"/>
      <c r="F54" s="132"/>
      <c r="G54" s="132"/>
      <c r="H54" s="132"/>
      <c r="I54" s="145"/>
      <c r="J54" s="146" t="s">
        <v>130</v>
      </c>
      <c r="K54" s="147"/>
    </row>
    <row r="55" spans="2:11" s="1" customFormat="1" ht="10.35" customHeight="1">
      <c r="B55" s="41"/>
      <c r="C55" s="42"/>
      <c r="D55" s="42"/>
      <c r="E55" s="42"/>
      <c r="F55" s="42"/>
      <c r="G55" s="42"/>
      <c r="H55" s="42"/>
      <c r="I55" s="118"/>
      <c r="J55" s="42"/>
      <c r="K55" s="45"/>
    </row>
    <row r="56" spans="2:47" s="1" customFormat="1" ht="29.25" customHeight="1">
      <c r="B56" s="41"/>
      <c r="C56" s="148" t="s">
        <v>131</v>
      </c>
      <c r="D56" s="42"/>
      <c r="E56" s="42"/>
      <c r="F56" s="42"/>
      <c r="G56" s="42"/>
      <c r="H56" s="42"/>
      <c r="I56" s="118"/>
      <c r="J56" s="128">
        <f>J84</f>
        <v>0</v>
      </c>
      <c r="K56" s="45"/>
      <c r="AU56" s="24" t="s">
        <v>132</v>
      </c>
    </row>
    <row r="57" spans="2:11" s="7" customFormat="1" ht="24.95" customHeight="1">
      <c r="B57" s="149"/>
      <c r="C57" s="150"/>
      <c r="D57" s="151" t="s">
        <v>845</v>
      </c>
      <c r="E57" s="152"/>
      <c r="F57" s="152"/>
      <c r="G57" s="152"/>
      <c r="H57" s="152"/>
      <c r="I57" s="153"/>
      <c r="J57" s="154">
        <f>J85</f>
        <v>0</v>
      </c>
      <c r="K57" s="155"/>
    </row>
    <row r="58" spans="2:11" s="8" customFormat="1" ht="19.9" customHeight="1">
      <c r="B58" s="156"/>
      <c r="C58" s="157"/>
      <c r="D58" s="158" t="s">
        <v>846</v>
      </c>
      <c r="E58" s="159"/>
      <c r="F58" s="159"/>
      <c r="G58" s="159"/>
      <c r="H58" s="159"/>
      <c r="I58" s="160"/>
      <c r="J58" s="161">
        <f>J86</f>
        <v>0</v>
      </c>
      <c r="K58" s="162"/>
    </row>
    <row r="59" spans="2:11" s="8" customFormat="1" ht="19.9" customHeight="1">
      <c r="B59" s="156"/>
      <c r="C59" s="157"/>
      <c r="D59" s="158" t="s">
        <v>847</v>
      </c>
      <c r="E59" s="159"/>
      <c r="F59" s="159"/>
      <c r="G59" s="159"/>
      <c r="H59" s="159"/>
      <c r="I59" s="160"/>
      <c r="J59" s="161">
        <f>J308</f>
        <v>0</v>
      </c>
      <c r="K59" s="162"/>
    </row>
    <row r="60" spans="2:11" s="8" customFormat="1" ht="19.9" customHeight="1">
      <c r="B60" s="156"/>
      <c r="C60" s="157"/>
      <c r="D60" s="158" t="s">
        <v>136</v>
      </c>
      <c r="E60" s="159"/>
      <c r="F60" s="159"/>
      <c r="G60" s="159"/>
      <c r="H60" s="159"/>
      <c r="I60" s="160"/>
      <c r="J60" s="161">
        <f>J326</f>
        <v>0</v>
      </c>
      <c r="K60" s="162"/>
    </row>
    <row r="61" spans="2:11" s="8" customFormat="1" ht="19.9" customHeight="1">
      <c r="B61" s="156"/>
      <c r="C61" s="157"/>
      <c r="D61" s="158" t="s">
        <v>848</v>
      </c>
      <c r="E61" s="159"/>
      <c r="F61" s="159"/>
      <c r="G61" s="159"/>
      <c r="H61" s="159"/>
      <c r="I61" s="160"/>
      <c r="J61" s="161">
        <f>J335</f>
        <v>0</v>
      </c>
      <c r="K61" s="162"/>
    </row>
    <row r="62" spans="2:11" s="8" customFormat="1" ht="19.9" customHeight="1">
      <c r="B62" s="156"/>
      <c r="C62" s="157"/>
      <c r="D62" s="158" t="s">
        <v>139</v>
      </c>
      <c r="E62" s="159"/>
      <c r="F62" s="159"/>
      <c r="G62" s="159"/>
      <c r="H62" s="159"/>
      <c r="I62" s="160"/>
      <c r="J62" s="161">
        <f>J356</f>
        <v>0</v>
      </c>
      <c r="K62" s="162"/>
    </row>
    <row r="63" spans="2:11" s="8" customFormat="1" ht="19.9" customHeight="1">
      <c r="B63" s="156"/>
      <c r="C63" s="157"/>
      <c r="D63" s="158" t="s">
        <v>849</v>
      </c>
      <c r="E63" s="159"/>
      <c r="F63" s="159"/>
      <c r="G63" s="159"/>
      <c r="H63" s="159"/>
      <c r="I63" s="160"/>
      <c r="J63" s="161">
        <f>J445</f>
        <v>0</v>
      </c>
      <c r="K63" s="162"/>
    </row>
    <row r="64" spans="2:11" s="8" customFormat="1" ht="19.9" customHeight="1">
      <c r="B64" s="156"/>
      <c r="C64" s="157"/>
      <c r="D64" s="158" t="s">
        <v>850</v>
      </c>
      <c r="E64" s="159"/>
      <c r="F64" s="159"/>
      <c r="G64" s="159"/>
      <c r="H64" s="159"/>
      <c r="I64" s="160"/>
      <c r="J64" s="161">
        <f>J452</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143</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22.5" customHeight="1">
      <c r="B74" s="41"/>
      <c r="C74" s="63"/>
      <c r="D74" s="63"/>
      <c r="E74" s="400" t="str">
        <f>E7</f>
        <v>Rekonstrukce historického středu města Nový Bor – III. etapa, změna stavby před dokončením</v>
      </c>
      <c r="F74" s="401"/>
      <c r="G74" s="401"/>
      <c r="H74" s="401"/>
      <c r="I74" s="163"/>
      <c r="J74" s="63"/>
      <c r="K74" s="63"/>
      <c r="L74" s="61"/>
    </row>
    <row r="75" spans="2:12" s="1" customFormat="1" ht="14.45" customHeight="1">
      <c r="B75" s="41"/>
      <c r="C75" s="65" t="s">
        <v>126</v>
      </c>
      <c r="D75" s="63"/>
      <c r="E75" s="63"/>
      <c r="F75" s="63"/>
      <c r="G75" s="63"/>
      <c r="H75" s="63"/>
      <c r="I75" s="163"/>
      <c r="J75" s="63"/>
      <c r="K75" s="63"/>
      <c r="L75" s="61"/>
    </row>
    <row r="76" spans="2:12" s="1" customFormat="1" ht="23.25" customHeight="1">
      <c r="B76" s="41"/>
      <c r="C76" s="63"/>
      <c r="D76" s="63"/>
      <c r="E76" s="368" t="str">
        <f>E9</f>
        <v>IO 303 - Kanalizace</v>
      </c>
      <c r="F76" s="402"/>
      <c r="G76" s="402"/>
      <c r="H76" s="402"/>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23</v>
      </c>
      <c r="D78" s="63"/>
      <c r="E78" s="63"/>
      <c r="F78" s="164" t="str">
        <f>F12</f>
        <v>Nový Bor náměstí Míru</v>
      </c>
      <c r="G78" s="63"/>
      <c r="H78" s="63"/>
      <c r="I78" s="165" t="s">
        <v>25</v>
      </c>
      <c r="J78" s="73" t="str">
        <f>IF(J12="","",J12)</f>
        <v>20. 4. 2017</v>
      </c>
      <c r="K78" s="63"/>
      <c r="L78" s="61"/>
    </row>
    <row r="79" spans="2:12" s="1" customFormat="1" ht="6.95" customHeight="1">
      <c r="B79" s="41"/>
      <c r="C79" s="63"/>
      <c r="D79" s="63"/>
      <c r="E79" s="63"/>
      <c r="F79" s="63"/>
      <c r="G79" s="63"/>
      <c r="H79" s="63"/>
      <c r="I79" s="163"/>
      <c r="J79" s="63"/>
      <c r="K79" s="63"/>
      <c r="L79" s="61"/>
    </row>
    <row r="80" spans="2:12" s="1" customFormat="1" ht="15">
      <c r="B80" s="41"/>
      <c r="C80" s="65" t="s">
        <v>27</v>
      </c>
      <c r="D80" s="63"/>
      <c r="E80" s="63"/>
      <c r="F80" s="164" t="str">
        <f>E15</f>
        <v>Město Nový Bor náměstí Míru 1, 473 01 Nový Bor</v>
      </c>
      <c r="G80" s="63"/>
      <c r="H80" s="63"/>
      <c r="I80" s="165" t="s">
        <v>35</v>
      </c>
      <c r="J80" s="164" t="str">
        <f>E21</f>
        <v>BKN,spol.s r.o.Vladislavova 29/I,566 01Vysoké Mýto</v>
      </c>
      <c r="K80" s="63"/>
      <c r="L80" s="61"/>
    </row>
    <row r="81" spans="2:12" s="1" customFormat="1" ht="14.45" customHeight="1">
      <c r="B81" s="41"/>
      <c r="C81" s="65" t="s">
        <v>33</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144</v>
      </c>
      <c r="D83" s="168" t="s">
        <v>61</v>
      </c>
      <c r="E83" s="168" t="s">
        <v>57</v>
      </c>
      <c r="F83" s="168" t="s">
        <v>145</v>
      </c>
      <c r="G83" s="168" t="s">
        <v>146</v>
      </c>
      <c r="H83" s="168" t="s">
        <v>147</v>
      </c>
      <c r="I83" s="169" t="s">
        <v>148</v>
      </c>
      <c r="J83" s="168" t="s">
        <v>130</v>
      </c>
      <c r="K83" s="170" t="s">
        <v>149</v>
      </c>
      <c r="L83" s="171"/>
      <c r="M83" s="81" t="s">
        <v>150</v>
      </c>
      <c r="N83" s="82" t="s">
        <v>46</v>
      </c>
      <c r="O83" s="82" t="s">
        <v>151</v>
      </c>
      <c r="P83" s="82" t="s">
        <v>152</v>
      </c>
      <c r="Q83" s="82" t="s">
        <v>153</v>
      </c>
      <c r="R83" s="82" t="s">
        <v>154</v>
      </c>
      <c r="S83" s="82" t="s">
        <v>155</v>
      </c>
      <c r="T83" s="83" t="s">
        <v>156</v>
      </c>
    </row>
    <row r="84" spans="2:63" s="1" customFormat="1" ht="29.25" customHeight="1">
      <c r="B84" s="41"/>
      <c r="C84" s="87" t="s">
        <v>131</v>
      </c>
      <c r="D84" s="63"/>
      <c r="E84" s="63"/>
      <c r="F84" s="63"/>
      <c r="G84" s="63"/>
      <c r="H84" s="63"/>
      <c r="I84" s="163"/>
      <c r="J84" s="172">
        <f>BK84</f>
        <v>0</v>
      </c>
      <c r="K84" s="63"/>
      <c r="L84" s="61"/>
      <c r="M84" s="84"/>
      <c r="N84" s="85"/>
      <c r="O84" s="85"/>
      <c r="P84" s="173">
        <f>P85</f>
        <v>0</v>
      </c>
      <c r="Q84" s="85"/>
      <c r="R84" s="173">
        <f>R85</f>
        <v>1172.3401042</v>
      </c>
      <c r="S84" s="85"/>
      <c r="T84" s="174">
        <f>T85</f>
        <v>276.0971</v>
      </c>
      <c r="AT84" s="24" t="s">
        <v>75</v>
      </c>
      <c r="AU84" s="24" t="s">
        <v>132</v>
      </c>
      <c r="BK84" s="175">
        <f>BK85</f>
        <v>0</v>
      </c>
    </row>
    <row r="85" spans="2:63" s="10" customFormat="1" ht="37.35" customHeight="1">
      <c r="B85" s="176"/>
      <c r="C85" s="177"/>
      <c r="D85" s="178" t="s">
        <v>75</v>
      </c>
      <c r="E85" s="179" t="s">
        <v>157</v>
      </c>
      <c r="F85" s="179" t="s">
        <v>851</v>
      </c>
      <c r="G85" s="177"/>
      <c r="H85" s="177"/>
      <c r="I85" s="180"/>
      <c r="J85" s="181">
        <f>BK85</f>
        <v>0</v>
      </c>
      <c r="K85" s="177"/>
      <c r="L85" s="182"/>
      <c r="M85" s="183"/>
      <c r="N85" s="184"/>
      <c r="O85" s="184"/>
      <c r="P85" s="185">
        <f>P86+P308+P326+P335+P356+P445+P452</f>
        <v>0</v>
      </c>
      <c r="Q85" s="184"/>
      <c r="R85" s="185">
        <f>R86+R308+R326+R335+R356+R445+R452</f>
        <v>1172.3401042</v>
      </c>
      <c r="S85" s="184"/>
      <c r="T85" s="186">
        <f>T86+T308+T326+T335+T356+T445+T452</f>
        <v>276.0971</v>
      </c>
      <c r="AR85" s="187" t="s">
        <v>84</v>
      </c>
      <c r="AT85" s="188" t="s">
        <v>75</v>
      </c>
      <c r="AU85" s="188" t="s">
        <v>76</v>
      </c>
      <c r="AY85" s="187" t="s">
        <v>159</v>
      </c>
      <c r="BK85" s="189">
        <f>BK86+BK308+BK326+BK335+BK356+BK445+BK452</f>
        <v>0</v>
      </c>
    </row>
    <row r="86" spans="2:63" s="10" customFormat="1" ht="19.9" customHeight="1">
      <c r="B86" s="176"/>
      <c r="C86" s="177"/>
      <c r="D86" s="190" t="s">
        <v>75</v>
      </c>
      <c r="E86" s="191" t="s">
        <v>84</v>
      </c>
      <c r="F86" s="191" t="s">
        <v>852</v>
      </c>
      <c r="G86" s="177"/>
      <c r="H86" s="177"/>
      <c r="I86" s="180"/>
      <c r="J86" s="192">
        <f>BK86</f>
        <v>0</v>
      </c>
      <c r="K86" s="177"/>
      <c r="L86" s="182"/>
      <c r="M86" s="183"/>
      <c r="N86" s="184"/>
      <c r="O86" s="184"/>
      <c r="P86" s="185">
        <f>SUM(P87:P307)</f>
        <v>0</v>
      </c>
      <c r="Q86" s="184"/>
      <c r="R86" s="185">
        <f>SUM(R87:R307)</f>
        <v>1129.1620928</v>
      </c>
      <c r="S86" s="184"/>
      <c r="T86" s="186">
        <f>SUM(T87:T307)</f>
        <v>0</v>
      </c>
      <c r="AR86" s="187" t="s">
        <v>84</v>
      </c>
      <c r="AT86" s="188" t="s">
        <v>75</v>
      </c>
      <c r="AU86" s="188" t="s">
        <v>84</v>
      </c>
      <c r="AY86" s="187" t="s">
        <v>159</v>
      </c>
      <c r="BK86" s="189">
        <f>SUM(BK87:BK307)</f>
        <v>0</v>
      </c>
    </row>
    <row r="87" spans="2:65" s="1" customFormat="1" ht="31.5" customHeight="1">
      <c r="B87" s="41"/>
      <c r="C87" s="193" t="s">
        <v>84</v>
      </c>
      <c r="D87" s="193" t="s">
        <v>161</v>
      </c>
      <c r="E87" s="194" t="s">
        <v>853</v>
      </c>
      <c r="F87" s="195" t="s">
        <v>854</v>
      </c>
      <c r="G87" s="196" t="s">
        <v>256</v>
      </c>
      <c r="H87" s="197">
        <v>14.739</v>
      </c>
      <c r="I87" s="198"/>
      <c r="J87" s="199">
        <f>ROUND(I87*H87,2)</f>
        <v>0</v>
      </c>
      <c r="K87" s="195" t="s">
        <v>165</v>
      </c>
      <c r="L87" s="61"/>
      <c r="M87" s="200" t="s">
        <v>21</v>
      </c>
      <c r="N87" s="201" t="s">
        <v>47</v>
      </c>
      <c r="O87" s="42"/>
      <c r="P87" s="202">
        <f>O87*H87</f>
        <v>0</v>
      </c>
      <c r="Q87" s="202">
        <v>0</v>
      </c>
      <c r="R87" s="202">
        <f>Q87*H87</f>
        <v>0</v>
      </c>
      <c r="S87" s="202">
        <v>0</v>
      </c>
      <c r="T87" s="203">
        <f>S87*H87</f>
        <v>0</v>
      </c>
      <c r="AR87" s="24" t="s">
        <v>166</v>
      </c>
      <c r="AT87" s="24" t="s">
        <v>161</v>
      </c>
      <c r="AU87" s="24" t="s">
        <v>87</v>
      </c>
      <c r="AY87" s="24" t="s">
        <v>159</v>
      </c>
      <c r="BE87" s="204">
        <f>IF(N87="základní",J87,0)</f>
        <v>0</v>
      </c>
      <c r="BF87" s="204">
        <f>IF(N87="snížená",J87,0)</f>
        <v>0</v>
      </c>
      <c r="BG87" s="204">
        <f>IF(N87="zákl. přenesená",J87,0)</f>
        <v>0</v>
      </c>
      <c r="BH87" s="204">
        <f>IF(N87="sníž. přenesená",J87,0)</f>
        <v>0</v>
      </c>
      <c r="BI87" s="204">
        <f>IF(N87="nulová",J87,0)</f>
        <v>0</v>
      </c>
      <c r="BJ87" s="24" t="s">
        <v>84</v>
      </c>
      <c r="BK87" s="204">
        <f>ROUND(I87*H87,2)</f>
        <v>0</v>
      </c>
      <c r="BL87" s="24" t="s">
        <v>166</v>
      </c>
      <c r="BM87" s="24" t="s">
        <v>1140</v>
      </c>
    </row>
    <row r="88" spans="2:47" s="1" customFormat="1" ht="364.5">
      <c r="B88" s="41"/>
      <c r="C88" s="63"/>
      <c r="D88" s="205" t="s">
        <v>168</v>
      </c>
      <c r="E88" s="63"/>
      <c r="F88" s="206" t="s">
        <v>856</v>
      </c>
      <c r="G88" s="63"/>
      <c r="H88" s="63"/>
      <c r="I88" s="163"/>
      <c r="J88" s="63"/>
      <c r="K88" s="63"/>
      <c r="L88" s="61"/>
      <c r="M88" s="207"/>
      <c r="N88" s="42"/>
      <c r="O88" s="42"/>
      <c r="P88" s="42"/>
      <c r="Q88" s="42"/>
      <c r="R88" s="42"/>
      <c r="S88" s="42"/>
      <c r="T88" s="78"/>
      <c r="AT88" s="24" t="s">
        <v>168</v>
      </c>
      <c r="AU88" s="24" t="s">
        <v>87</v>
      </c>
    </row>
    <row r="89" spans="2:51" s="12" customFormat="1" ht="13.5">
      <c r="B89" s="219"/>
      <c r="C89" s="220"/>
      <c r="D89" s="205" t="s">
        <v>170</v>
      </c>
      <c r="E89" s="221" t="s">
        <v>21</v>
      </c>
      <c r="F89" s="222" t="s">
        <v>1141</v>
      </c>
      <c r="G89" s="220"/>
      <c r="H89" s="223">
        <v>7.122</v>
      </c>
      <c r="I89" s="224"/>
      <c r="J89" s="220"/>
      <c r="K89" s="220"/>
      <c r="L89" s="225"/>
      <c r="M89" s="226"/>
      <c r="N89" s="227"/>
      <c r="O89" s="227"/>
      <c r="P89" s="227"/>
      <c r="Q89" s="227"/>
      <c r="R89" s="227"/>
      <c r="S89" s="227"/>
      <c r="T89" s="228"/>
      <c r="AT89" s="229" t="s">
        <v>170</v>
      </c>
      <c r="AU89" s="229" t="s">
        <v>87</v>
      </c>
      <c r="AV89" s="12" t="s">
        <v>87</v>
      </c>
      <c r="AW89" s="12" t="s">
        <v>39</v>
      </c>
      <c r="AX89" s="12" t="s">
        <v>76</v>
      </c>
      <c r="AY89" s="229" t="s">
        <v>159</v>
      </c>
    </row>
    <row r="90" spans="2:51" s="12" customFormat="1" ht="13.5">
      <c r="B90" s="219"/>
      <c r="C90" s="220"/>
      <c r="D90" s="205" t="s">
        <v>170</v>
      </c>
      <c r="E90" s="221" t="s">
        <v>21</v>
      </c>
      <c r="F90" s="222" t="s">
        <v>1142</v>
      </c>
      <c r="G90" s="220"/>
      <c r="H90" s="223">
        <v>3.351</v>
      </c>
      <c r="I90" s="224"/>
      <c r="J90" s="220"/>
      <c r="K90" s="220"/>
      <c r="L90" s="225"/>
      <c r="M90" s="226"/>
      <c r="N90" s="227"/>
      <c r="O90" s="227"/>
      <c r="P90" s="227"/>
      <c r="Q90" s="227"/>
      <c r="R90" s="227"/>
      <c r="S90" s="227"/>
      <c r="T90" s="228"/>
      <c r="AT90" s="229" t="s">
        <v>170</v>
      </c>
      <c r="AU90" s="229" t="s">
        <v>87</v>
      </c>
      <c r="AV90" s="12" t="s">
        <v>87</v>
      </c>
      <c r="AW90" s="12" t="s">
        <v>39</v>
      </c>
      <c r="AX90" s="12" t="s">
        <v>76</v>
      </c>
      <c r="AY90" s="229" t="s">
        <v>159</v>
      </c>
    </row>
    <row r="91" spans="2:51" s="12" customFormat="1" ht="13.5">
      <c r="B91" s="219"/>
      <c r="C91" s="220"/>
      <c r="D91" s="205" t="s">
        <v>170</v>
      </c>
      <c r="E91" s="221" t="s">
        <v>21</v>
      </c>
      <c r="F91" s="222" t="s">
        <v>1143</v>
      </c>
      <c r="G91" s="220"/>
      <c r="H91" s="223">
        <v>4.266</v>
      </c>
      <c r="I91" s="224"/>
      <c r="J91" s="220"/>
      <c r="K91" s="220"/>
      <c r="L91" s="225"/>
      <c r="M91" s="226"/>
      <c r="N91" s="227"/>
      <c r="O91" s="227"/>
      <c r="P91" s="227"/>
      <c r="Q91" s="227"/>
      <c r="R91" s="227"/>
      <c r="S91" s="227"/>
      <c r="T91" s="228"/>
      <c r="AT91" s="229" t="s">
        <v>170</v>
      </c>
      <c r="AU91" s="229" t="s">
        <v>87</v>
      </c>
      <c r="AV91" s="12" t="s">
        <v>87</v>
      </c>
      <c r="AW91" s="12" t="s">
        <v>39</v>
      </c>
      <c r="AX91" s="12" t="s">
        <v>76</v>
      </c>
      <c r="AY91" s="229" t="s">
        <v>159</v>
      </c>
    </row>
    <row r="92" spans="2:51" s="13" customFormat="1" ht="13.5">
      <c r="B92" s="230"/>
      <c r="C92" s="231"/>
      <c r="D92" s="205" t="s">
        <v>170</v>
      </c>
      <c r="E92" s="269" t="s">
        <v>21</v>
      </c>
      <c r="F92" s="270" t="s">
        <v>175</v>
      </c>
      <c r="G92" s="231"/>
      <c r="H92" s="271">
        <v>14.739</v>
      </c>
      <c r="I92" s="236"/>
      <c r="J92" s="231"/>
      <c r="K92" s="231"/>
      <c r="L92" s="237"/>
      <c r="M92" s="238"/>
      <c r="N92" s="239"/>
      <c r="O92" s="239"/>
      <c r="P92" s="239"/>
      <c r="Q92" s="239"/>
      <c r="R92" s="239"/>
      <c r="S92" s="239"/>
      <c r="T92" s="240"/>
      <c r="AT92" s="241" t="s">
        <v>170</v>
      </c>
      <c r="AU92" s="241" t="s">
        <v>87</v>
      </c>
      <c r="AV92" s="13" t="s">
        <v>166</v>
      </c>
      <c r="AW92" s="13" t="s">
        <v>39</v>
      </c>
      <c r="AX92" s="13" t="s">
        <v>84</v>
      </c>
      <c r="AY92" s="241" t="s">
        <v>159</v>
      </c>
    </row>
    <row r="93" spans="2:51" s="11" customFormat="1" ht="13.5">
      <c r="B93" s="208"/>
      <c r="C93" s="209"/>
      <c r="D93" s="232" t="s">
        <v>170</v>
      </c>
      <c r="E93" s="266" t="s">
        <v>21</v>
      </c>
      <c r="F93" s="267" t="s">
        <v>1144</v>
      </c>
      <c r="G93" s="209"/>
      <c r="H93" s="268" t="s">
        <v>21</v>
      </c>
      <c r="I93" s="213"/>
      <c r="J93" s="209"/>
      <c r="K93" s="209"/>
      <c r="L93" s="214"/>
      <c r="M93" s="215"/>
      <c r="N93" s="216"/>
      <c r="O93" s="216"/>
      <c r="P93" s="216"/>
      <c r="Q93" s="216"/>
      <c r="R93" s="216"/>
      <c r="S93" s="216"/>
      <c r="T93" s="217"/>
      <c r="AT93" s="218" t="s">
        <v>170</v>
      </c>
      <c r="AU93" s="218" t="s">
        <v>87</v>
      </c>
      <c r="AV93" s="11" t="s">
        <v>84</v>
      </c>
      <c r="AW93" s="11" t="s">
        <v>39</v>
      </c>
      <c r="AX93" s="11" t="s">
        <v>76</v>
      </c>
      <c r="AY93" s="218" t="s">
        <v>159</v>
      </c>
    </row>
    <row r="94" spans="2:65" s="1" customFormat="1" ht="31.5" customHeight="1">
      <c r="B94" s="41"/>
      <c r="C94" s="193" t="s">
        <v>87</v>
      </c>
      <c r="D94" s="193" t="s">
        <v>161</v>
      </c>
      <c r="E94" s="194" t="s">
        <v>1145</v>
      </c>
      <c r="F94" s="195" t="s">
        <v>1146</v>
      </c>
      <c r="G94" s="196" t="s">
        <v>256</v>
      </c>
      <c r="H94" s="197">
        <v>282.821</v>
      </c>
      <c r="I94" s="198"/>
      <c r="J94" s="199">
        <f>ROUND(I94*H94,2)</f>
        <v>0</v>
      </c>
      <c r="K94" s="195" t="s">
        <v>165</v>
      </c>
      <c r="L94" s="61"/>
      <c r="M94" s="200" t="s">
        <v>21</v>
      </c>
      <c r="N94" s="201" t="s">
        <v>47</v>
      </c>
      <c r="O94" s="42"/>
      <c r="P94" s="202">
        <f>O94*H94</f>
        <v>0</v>
      </c>
      <c r="Q94" s="202">
        <v>0</v>
      </c>
      <c r="R94" s="202">
        <f>Q94*H94</f>
        <v>0</v>
      </c>
      <c r="S94" s="202">
        <v>0</v>
      </c>
      <c r="T94" s="203">
        <f>S94*H94</f>
        <v>0</v>
      </c>
      <c r="AR94" s="24" t="s">
        <v>166</v>
      </c>
      <c r="AT94" s="24" t="s">
        <v>161</v>
      </c>
      <c r="AU94" s="24" t="s">
        <v>87</v>
      </c>
      <c r="AY94" s="24" t="s">
        <v>159</v>
      </c>
      <c r="BE94" s="204">
        <f>IF(N94="základní",J94,0)</f>
        <v>0</v>
      </c>
      <c r="BF94" s="204">
        <f>IF(N94="snížená",J94,0)</f>
        <v>0</v>
      </c>
      <c r="BG94" s="204">
        <f>IF(N94="zákl. přenesená",J94,0)</f>
        <v>0</v>
      </c>
      <c r="BH94" s="204">
        <f>IF(N94="sníž. přenesená",J94,0)</f>
        <v>0</v>
      </c>
      <c r="BI94" s="204">
        <f>IF(N94="nulová",J94,0)</f>
        <v>0</v>
      </c>
      <c r="BJ94" s="24" t="s">
        <v>84</v>
      </c>
      <c r="BK94" s="204">
        <f>ROUND(I94*H94,2)</f>
        <v>0</v>
      </c>
      <c r="BL94" s="24" t="s">
        <v>166</v>
      </c>
      <c r="BM94" s="24" t="s">
        <v>1147</v>
      </c>
    </row>
    <row r="95" spans="2:47" s="1" customFormat="1" ht="202.5">
      <c r="B95" s="41"/>
      <c r="C95" s="63"/>
      <c r="D95" s="205" t="s">
        <v>168</v>
      </c>
      <c r="E95" s="63"/>
      <c r="F95" s="206" t="s">
        <v>863</v>
      </c>
      <c r="G95" s="63"/>
      <c r="H95" s="63"/>
      <c r="I95" s="163"/>
      <c r="J95" s="63"/>
      <c r="K95" s="63"/>
      <c r="L95" s="61"/>
      <c r="M95" s="207"/>
      <c r="N95" s="42"/>
      <c r="O95" s="42"/>
      <c r="P95" s="42"/>
      <c r="Q95" s="42"/>
      <c r="R95" s="42"/>
      <c r="S95" s="42"/>
      <c r="T95" s="78"/>
      <c r="AT95" s="24" t="s">
        <v>168</v>
      </c>
      <c r="AU95" s="24" t="s">
        <v>87</v>
      </c>
    </row>
    <row r="96" spans="2:51" s="11" customFormat="1" ht="13.5">
      <c r="B96" s="208"/>
      <c r="C96" s="209"/>
      <c r="D96" s="205" t="s">
        <v>170</v>
      </c>
      <c r="E96" s="210" t="s">
        <v>21</v>
      </c>
      <c r="F96" s="211" t="s">
        <v>1148</v>
      </c>
      <c r="G96" s="209"/>
      <c r="H96" s="212" t="s">
        <v>21</v>
      </c>
      <c r="I96" s="213"/>
      <c r="J96" s="209"/>
      <c r="K96" s="209"/>
      <c r="L96" s="214"/>
      <c r="M96" s="215"/>
      <c r="N96" s="216"/>
      <c r="O96" s="216"/>
      <c r="P96" s="216"/>
      <c r="Q96" s="216"/>
      <c r="R96" s="216"/>
      <c r="S96" s="216"/>
      <c r="T96" s="217"/>
      <c r="AT96" s="218" t="s">
        <v>170</v>
      </c>
      <c r="AU96" s="218" t="s">
        <v>87</v>
      </c>
      <c r="AV96" s="11" t="s">
        <v>84</v>
      </c>
      <c r="AW96" s="11" t="s">
        <v>39</v>
      </c>
      <c r="AX96" s="11" t="s">
        <v>76</v>
      </c>
      <c r="AY96" s="218" t="s">
        <v>159</v>
      </c>
    </row>
    <row r="97" spans="2:51" s="12" customFormat="1" ht="13.5">
      <c r="B97" s="219"/>
      <c r="C97" s="220"/>
      <c r="D97" s="205" t="s">
        <v>170</v>
      </c>
      <c r="E97" s="221" t="s">
        <v>21</v>
      </c>
      <c r="F97" s="222" t="s">
        <v>1149</v>
      </c>
      <c r="G97" s="220"/>
      <c r="H97" s="223">
        <v>18.826</v>
      </c>
      <c r="I97" s="224"/>
      <c r="J97" s="220"/>
      <c r="K97" s="220"/>
      <c r="L97" s="225"/>
      <c r="M97" s="226"/>
      <c r="N97" s="227"/>
      <c r="O97" s="227"/>
      <c r="P97" s="227"/>
      <c r="Q97" s="227"/>
      <c r="R97" s="227"/>
      <c r="S97" s="227"/>
      <c r="T97" s="228"/>
      <c r="AT97" s="229" t="s">
        <v>170</v>
      </c>
      <c r="AU97" s="229" t="s">
        <v>87</v>
      </c>
      <c r="AV97" s="12" t="s">
        <v>87</v>
      </c>
      <c r="AW97" s="12" t="s">
        <v>39</v>
      </c>
      <c r="AX97" s="12" t="s">
        <v>76</v>
      </c>
      <c r="AY97" s="229" t="s">
        <v>159</v>
      </c>
    </row>
    <row r="98" spans="2:51" s="12" customFormat="1" ht="13.5">
      <c r="B98" s="219"/>
      <c r="C98" s="220"/>
      <c r="D98" s="205" t="s">
        <v>170</v>
      </c>
      <c r="E98" s="221" t="s">
        <v>21</v>
      </c>
      <c r="F98" s="222" t="s">
        <v>1150</v>
      </c>
      <c r="G98" s="220"/>
      <c r="H98" s="223">
        <v>24.506</v>
      </c>
      <c r="I98" s="224"/>
      <c r="J98" s="220"/>
      <c r="K98" s="220"/>
      <c r="L98" s="225"/>
      <c r="M98" s="226"/>
      <c r="N98" s="227"/>
      <c r="O98" s="227"/>
      <c r="P98" s="227"/>
      <c r="Q98" s="227"/>
      <c r="R98" s="227"/>
      <c r="S98" s="227"/>
      <c r="T98" s="228"/>
      <c r="AT98" s="229" t="s">
        <v>170</v>
      </c>
      <c r="AU98" s="229" t="s">
        <v>87</v>
      </c>
      <c r="AV98" s="12" t="s">
        <v>87</v>
      </c>
      <c r="AW98" s="12" t="s">
        <v>39</v>
      </c>
      <c r="AX98" s="12" t="s">
        <v>76</v>
      </c>
      <c r="AY98" s="229" t="s">
        <v>159</v>
      </c>
    </row>
    <row r="99" spans="2:51" s="12" customFormat="1" ht="13.5">
      <c r="B99" s="219"/>
      <c r="C99" s="220"/>
      <c r="D99" s="205" t="s">
        <v>170</v>
      </c>
      <c r="E99" s="221" t="s">
        <v>21</v>
      </c>
      <c r="F99" s="222" t="s">
        <v>1151</v>
      </c>
      <c r="G99" s="220"/>
      <c r="H99" s="223">
        <v>47.089</v>
      </c>
      <c r="I99" s="224"/>
      <c r="J99" s="220"/>
      <c r="K99" s="220"/>
      <c r="L99" s="225"/>
      <c r="M99" s="226"/>
      <c r="N99" s="227"/>
      <c r="O99" s="227"/>
      <c r="P99" s="227"/>
      <c r="Q99" s="227"/>
      <c r="R99" s="227"/>
      <c r="S99" s="227"/>
      <c r="T99" s="228"/>
      <c r="AT99" s="229" t="s">
        <v>170</v>
      </c>
      <c r="AU99" s="229" t="s">
        <v>87</v>
      </c>
      <c r="AV99" s="12" t="s">
        <v>87</v>
      </c>
      <c r="AW99" s="12" t="s">
        <v>39</v>
      </c>
      <c r="AX99" s="12" t="s">
        <v>76</v>
      </c>
      <c r="AY99" s="229" t="s">
        <v>159</v>
      </c>
    </row>
    <row r="100" spans="2:51" s="12" customFormat="1" ht="13.5">
      <c r="B100" s="219"/>
      <c r="C100" s="220"/>
      <c r="D100" s="205" t="s">
        <v>170</v>
      </c>
      <c r="E100" s="221" t="s">
        <v>21</v>
      </c>
      <c r="F100" s="222" t="s">
        <v>1152</v>
      </c>
      <c r="G100" s="220"/>
      <c r="H100" s="223">
        <v>77.029</v>
      </c>
      <c r="I100" s="224"/>
      <c r="J100" s="220"/>
      <c r="K100" s="220"/>
      <c r="L100" s="225"/>
      <c r="M100" s="226"/>
      <c r="N100" s="227"/>
      <c r="O100" s="227"/>
      <c r="P100" s="227"/>
      <c r="Q100" s="227"/>
      <c r="R100" s="227"/>
      <c r="S100" s="227"/>
      <c r="T100" s="228"/>
      <c r="AT100" s="229" t="s">
        <v>170</v>
      </c>
      <c r="AU100" s="229" t="s">
        <v>87</v>
      </c>
      <c r="AV100" s="12" t="s">
        <v>87</v>
      </c>
      <c r="AW100" s="12" t="s">
        <v>39</v>
      </c>
      <c r="AX100" s="12" t="s">
        <v>76</v>
      </c>
      <c r="AY100" s="229" t="s">
        <v>159</v>
      </c>
    </row>
    <row r="101" spans="2:51" s="12" customFormat="1" ht="13.5">
      <c r="B101" s="219"/>
      <c r="C101" s="220"/>
      <c r="D101" s="205" t="s">
        <v>170</v>
      </c>
      <c r="E101" s="221" t="s">
        <v>21</v>
      </c>
      <c r="F101" s="222" t="s">
        <v>1153</v>
      </c>
      <c r="G101" s="220"/>
      <c r="H101" s="223">
        <v>17.86</v>
      </c>
      <c r="I101" s="224"/>
      <c r="J101" s="220"/>
      <c r="K101" s="220"/>
      <c r="L101" s="225"/>
      <c r="M101" s="226"/>
      <c r="N101" s="227"/>
      <c r="O101" s="227"/>
      <c r="P101" s="227"/>
      <c r="Q101" s="227"/>
      <c r="R101" s="227"/>
      <c r="S101" s="227"/>
      <c r="T101" s="228"/>
      <c r="AT101" s="229" t="s">
        <v>170</v>
      </c>
      <c r="AU101" s="229" t="s">
        <v>87</v>
      </c>
      <c r="AV101" s="12" t="s">
        <v>87</v>
      </c>
      <c r="AW101" s="12" t="s">
        <v>39</v>
      </c>
      <c r="AX101" s="12" t="s">
        <v>76</v>
      </c>
      <c r="AY101" s="229" t="s">
        <v>159</v>
      </c>
    </row>
    <row r="102" spans="2:51" s="11" customFormat="1" ht="13.5">
      <c r="B102" s="208"/>
      <c r="C102" s="209"/>
      <c r="D102" s="205" t="s">
        <v>170</v>
      </c>
      <c r="E102" s="210" t="s">
        <v>21</v>
      </c>
      <c r="F102" s="211" t="s">
        <v>1154</v>
      </c>
      <c r="G102" s="209"/>
      <c r="H102" s="212" t="s">
        <v>21</v>
      </c>
      <c r="I102" s="213"/>
      <c r="J102" s="209"/>
      <c r="K102" s="209"/>
      <c r="L102" s="214"/>
      <c r="M102" s="215"/>
      <c r="N102" s="216"/>
      <c r="O102" s="216"/>
      <c r="P102" s="216"/>
      <c r="Q102" s="216"/>
      <c r="R102" s="216"/>
      <c r="S102" s="216"/>
      <c r="T102" s="217"/>
      <c r="AT102" s="218" t="s">
        <v>170</v>
      </c>
      <c r="AU102" s="218" t="s">
        <v>87</v>
      </c>
      <c r="AV102" s="11" t="s">
        <v>84</v>
      </c>
      <c r="AW102" s="11" t="s">
        <v>39</v>
      </c>
      <c r="AX102" s="11" t="s">
        <v>76</v>
      </c>
      <c r="AY102" s="218" t="s">
        <v>159</v>
      </c>
    </row>
    <row r="103" spans="2:51" s="12" customFormat="1" ht="13.5">
      <c r="B103" s="219"/>
      <c r="C103" s="220"/>
      <c r="D103" s="205" t="s">
        <v>170</v>
      </c>
      <c r="E103" s="221" t="s">
        <v>21</v>
      </c>
      <c r="F103" s="222" t="s">
        <v>1155</v>
      </c>
      <c r="G103" s="220"/>
      <c r="H103" s="223">
        <v>17.114</v>
      </c>
      <c r="I103" s="224"/>
      <c r="J103" s="220"/>
      <c r="K103" s="220"/>
      <c r="L103" s="225"/>
      <c r="M103" s="226"/>
      <c r="N103" s="227"/>
      <c r="O103" s="227"/>
      <c r="P103" s="227"/>
      <c r="Q103" s="227"/>
      <c r="R103" s="227"/>
      <c r="S103" s="227"/>
      <c r="T103" s="228"/>
      <c r="AT103" s="229" t="s">
        <v>170</v>
      </c>
      <c r="AU103" s="229" t="s">
        <v>87</v>
      </c>
      <c r="AV103" s="12" t="s">
        <v>87</v>
      </c>
      <c r="AW103" s="12" t="s">
        <v>39</v>
      </c>
      <c r="AX103" s="12" t="s">
        <v>76</v>
      </c>
      <c r="AY103" s="229" t="s">
        <v>159</v>
      </c>
    </row>
    <row r="104" spans="2:51" s="12" customFormat="1" ht="13.5">
      <c r="B104" s="219"/>
      <c r="C104" s="220"/>
      <c r="D104" s="205" t="s">
        <v>170</v>
      </c>
      <c r="E104" s="221" t="s">
        <v>21</v>
      </c>
      <c r="F104" s="222" t="s">
        <v>1156</v>
      </c>
      <c r="G104" s="220"/>
      <c r="H104" s="223">
        <v>28.814</v>
      </c>
      <c r="I104" s="224"/>
      <c r="J104" s="220"/>
      <c r="K104" s="220"/>
      <c r="L104" s="225"/>
      <c r="M104" s="226"/>
      <c r="N104" s="227"/>
      <c r="O104" s="227"/>
      <c r="P104" s="227"/>
      <c r="Q104" s="227"/>
      <c r="R104" s="227"/>
      <c r="S104" s="227"/>
      <c r="T104" s="228"/>
      <c r="AT104" s="229" t="s">
        <v>170</v>
      </c>
      <c r="AU104" s="229" t="s">
        <v>87</v>
      </c>
      <c r="AV104" s="12" t="s">
        <v>87</v>
      </c>
      <c r="AW104" s="12" t="s">
        <v>39</v>
      </c>
      <c r="AX104" s="12" t="s">
        <v>76</v>
      </c>
      <c r="AY104" s="229" t="s">
        <v>159</v>
      </c>
    </row>
    <row r="105" spans="2:51" s="12" customFormat="1" ht="13.5">
      <c r="B105" s="219"/>
      <c r="C105" s="220"/>
      <c r="D105" s="205" t="s">
        <v>170</v>
      </c>
      <c r="E105" s="221" t="s">
        <v>21</v>
      </c>
      <c r="F105" s="222" t="s">
        <v>1157</v>
      </c>
      <c r="G105" s="220"/>
      <c r="H105" s="223">
        <v>11.607</v>
      </c>
      <c r="I105" s="224"/>
      <c r="J105" s="220"/>
      <c r="K105" s="220"/>
      <c r="L105" s="225"/>
      <c r="M105" s="226"/>
      <c r="N105" s="227"/>
      <c r="O105" s="227"/>
      <c r="P105" s="227"/>
      <c r="Q105" s="227"/>
      <c r="R105" s="227"/>
      <c r="S105" s="227"/>
      <c r="T105" s="228"/>
      <c r="AT105" s="229" t="s">
        <v>170</v>
      </c>
      <c r="AU105" s="229" t="s">
        <v>87</v>
      </c>
      <c r="AV105" s="12" t="s">
        <v>87</v>
      </c>
      <c r="AW105" s="12" t="s">
        <v>39</v>
      </c>
      <c r="AX105" s="12" t="s">
        <v>76</v>
      </c>
      <c r="AY105" s="229" t="s">
        <v>159</v>
      </c>
    </row>
    <row r="106" spans="2:51" s="12" customFormat="1" ht="13.5">
      <c r="B106" s="219"/>
      <c r="C106" s="220"/>
      <c r="D106" s="205" t="s">
        <v>170</v>
      </c>
      <c r="E106" s="221" t="s">
        <v>21</v>
      </c>
      <c r="F106" s="222" t="s">
        <v>1158</v>
      </c>
      <c r="G106" s="220"/>
      <c r="H106" s="223">
        <v>9.736</v>
      </c>
      <c r="I106" s="224"/>
      <c r="J106" s="220"/>
      <c r="K106" s="220"/>
      <c r="L106" s="225"/>
      <c r="M106" s="226"/>
      <c r="N106" s="227"/>
      <c r="O106" s="227"/>
      <c r="P106" s="227"/>
      <c r="Q106" s="227"/>
      <c r="R106" s="227"/>
      <c r="S106" s="227"/>
      <c r="T106" s="228"/>
      <c r="AT106" s="229" t="s">
        <v>170</v>
      </c>
      <c r="AU106" s="229" t="s">
        <v>87</v>
      </c>
      <c r="AV106" s="12" t="s">
        <v>87</v>
      </c>
      <c r="AW106" s="12" t="s">
        <v>39</v>
      </c>
      <c r="AX106" s="12" t="s">
        <v>76</v>
      </c>
      <c r="AY106" s="229" t="s">
        <v>159</v>
      </c>
    </row>
    <row r="107" spans="2:51" s="11" customFormat="1" ht="13.5">
      <c r="B107" s="208"/>
      <c r="C107" s="209"/>
      <c r="D107" s="205" t="s">
        <v>170</v>
      </c>
      <c r="E107" s="210" t="s">
        <v>21</v>
      </c>
      <c r="F107" s="211" t="s">
        <v>1159</v>
      </c>
      <c r="G107" s="209"/>
      <c r="H107" s="212" t="s">
        <v>21</v>
      </c>
      <c r="I107" s="213"/>
      <c r="J107" s="209"/>
      <c r="K107" s="209"/>
      <c r="L107" s="214"/>
      <c r="M107" s="215"/>
      <c r="N107" s="216"/>
      <c r="O107" s="216"/>
      <c r="P107" s="216"/>
      <c r="Q107" s="216"/>
      <c r="R107" s="216"/>
      <c r="S107" s="216"/>
      <c r="T107" s="217"/>
      <c r="AT107" s="218" t="s">
        <v>170</v>
      </c>
      <c r="AU107" s="218" t="s">
        <v>87</v>
      </c>
      <c r="AV107" s="11" t="s">
        <v>84</v>
      </c>
      <c r="AW107" s="11" t="s">
        <v>39</v>
      </c>
      <c r="AX107" s="11" t="s">
        <v>76</v>
      </c>
      <c r="AY107" s="218" t="s">
        <v>159</v>
      </c>
    </row>
    <row r="108" spans="2:51" s="12" customFormat="1" ht="13.5">
      <c r="B108" s="219"/>
      <c r="C108" s="220"/>
      <c r="D108" s="205" t="s">
        <v>170</v>
      </c>
      <c r="E108" s="221" t="s">
        <v>21</v>
      </c>
      <c r="F108" s="222" t="s">
        <v>1160</v>
      </c>
      <c r="G108" s="220"/>
      <c r="H108" s="223">
        <v>29.231</v>
      </c>
      <c r="I108" s="224"/>
      <c r="J108" s="220"/>
      <c r="K108" s="220"/>
      <c r="L108" s="225"/>
      <c r="M108" s="226"/>
      <c r="N108" s="227"/>
      <c r="O108" s="227"/>
      <c r="P108" s="227"/>
      <c r="Q108" s="227"/>
      <c r="R108" s="227"/>
      <c r="S108" s="227"/>
      <c r="T108" s="228"/>
      <c r="AT108" s="229" t="s">
        <v>170</v>
      </c>
      <c r="AU108" s="229" t="s">
        <v>87</v>
      </c>
      <c r="AV108" s="12" t="s">
        <v>87</v>
      </c>
      <c r="AW108" s="12" t="s">
        <v>39</v>
      </c>
      <c r="AX108" s="12" t="s">
        <v>76</v>
      </c>
      <c r="AY108" s="229" t="s">
        <v>159</v>
      </c>
    </row>
    <row r="109" spans="2:51" s="12" customFormat="1" ht="13.5">
      <c r="B109" s="219"/>
      <c r="C109" s="220"/>
      <c r="D109" s="205" t="s">
        <v>170</v>
      </c>
      <c r="E109" s="221" t="s">
        <v>21</v>
      </c>
      <c r="F109" s="222" t="s">
        <v>1161</v>
      </c>
      <c r="G109" s="220"/>
      <c r="H109" s="223">
        <v>9.148</v>
      </c>
      <c r="I109" s="224"/>
      <c r="J109" s="220"/>
      <c r="K109" s="220"/>
      <c r="L109" s="225"/>
      <c r="M109" s="226"/>
      <c r="N109" s="227"/>
      <c r="O109" s="227"/>
      <c r="P109" s="227"/>
      <c r="Q109" s="227"/>
      <c r="R109" s="227"/>
      <c r="S109" s="227"/>
      <c r="T109" s="228"/>
      <c r="AT109" s="229" t="s">
        <v>170</v>
      </c>
      <c r="AU109" s="229" t="s">
        <v>87</v>
      </c>
      <c r="AV109" s="12" t="s">
        <v>87</v>
      </c>
      <c r="AW109" s="12" t="s">
        <v>39</v>
      </c>
      <c r="AX109" s="12" t="s">
        <v>76</v>
      </c>
      <c r="AY109" s="229" t="s">
        <v>159</v>
      </c>
    </row>
    <row r="110" spans="2:51" s="11" customFormat="1" ht="13.5">
      <c r="B110" s="208"/>
      <c r="C110" s="209"/>
      <c r="D110" s="205" t="s">
        <v>170</v>
      </c>
      <c r="E110" s="210" t="s">
        <v>21</v>
      </c>
      <c r="F110" s="211" t="s">
        <v>1162</v>
      </c>
      <c r="G110" s="209"/>
      <c r="H110" s="212" t="s">
        <v>21</v>
      </c>
      <c r="I110" s="213"/>
      <c r="J110" s="209"/>
      <c r="K110" s="209"/>
      <c r="L110" s="214"/>
      <c r="M110" s="215"/>
      <c r="N110" s="216"/>
      <c r="O110" s="216"/>
      <c r="P110" s="216"/>
      <c r="Q110" s="216"/>
      <c r="R110" s="216"/>
      <c r="S110" s="216"/>
      <c r="T110" s="217"/>
      <c r="AT110" s="218" t="s">
        <v>170</v>
      </c>
      <c r="AU110" s="218" t="s">
        <v>87</v>
      </c>
      <c r="AV110" s="11" t="s">
        <v>84</v>
      </c>
      <c r="AW110" s="11" t="s">
        <v>39</v>
      </c>
      <c r="AX110" s="11" t="s">
        <v>76</v>
      </c>
      <c r="AY110" s="218" t="s">
        <v>159</v>
      </c>
    </row>
    <row r="111" spans="2:51" s="12" customFormat="1" ht="13.5">
      <c r="B111" s="219"/>
      <c r="C111" s="220"/>
      <c r="D111" s="205" t="s">
        <v>170</v>
      </c>
      <c r="E111" s="221" t="s">
        <v>21</v>
      </c>
      <c r="F111" s="222" t="s">
        <v>1163</v>
      </c>
      <c r="G111" s="220"/>
      <c r="H111" s="223">
        <v>103.295</v>
      </c>
      <c r="I111" s="224"/>
      <c r="J111" s="220"/>
      <c r="K111" s="220"/>
      <c r="L111" s="225"/>
      <c r="M111" s="226"/>
      <c r="N111" s="227"/>
      <c r="O111" s="227"/>
      <c r="P111" s="227"/>
      <c r="Q111" s="227"/>
      <c r="R111" s="227"/>
      <c r="S111" s="227"/>
      <c r="T111" s="228"/>
      <c r="AT111" s="229" t="s">
        <v>170</v>
      </c>
      <c r="AU111" s="229" t="s">
        <v>87</v>
      </c>
      <c r="AV111" s="12" t="s">
        <v>87</v>
      </c>
      <c r="AW111" s="12" t="s">
        <v>39</v>
      </c>
      <c r="AX111" s="12" t="s">
        <v>76</v>
      </c>
      <c r="AY111" s="229" t="s">
        <v>159</v>
      </c>
    </row>
    <row r="112" spans="2:51" s="12" customFormat="1" ht="13.5">
      <c r="B112" s="219"/>
      <c r="C112" s="220"/>
      <c r="D112" s="205" t="s">
        <v>170</v>
      </c>
      <c r="E112" s="221" t="s">
        <v>21</v>
      </c>
      <c r="F112" s="222" t="s">
        <v>1164</v>
      </c>
      <c r="G112" s="220"/>
      <c r="H112" s="223">
        <v>111.981</v>
      </c>
      <c r="I112" s="224"/>
      <c r="J112" s="220"/>
      <c r="K112" s="220"/>
      <c r="L112" s="225"/>
      <c r="M112" s="226"/>
      <c r="N112" s="227"/>
      <c r="O112" s="227"/>
      <c r="P112" s="227"/>
      <c r="Q112" s="227"/>
      <c r="R112" s="227"/>
      <c r="S112" s="227"/>
      <c r="T112" s="228"/>
      <c r="AT112" s="229" t="s">
        <v>170</v>
      </c>
      <c r="AU112" s="229" t="s">
        <v>87</v>
      </c>
      <c r="AV112" s="12" t="s">
        <v>87</v>
      </c>
      <c r="AW112" s="12" t="s">
        <v>39</v>
      </c>
      <c r="AX112" s="12" t="s">
        <v>76</v>
      </c>
      <c r="AY112" s="229" t="s">
        <v>159</v>
      </c>
    </row>
    <row r="113" spans="2:51" s="12" customFormat="1" ht="13.5">
      <c r="B113" s="219"/>
      <c r="C113" s="220"/>
      <c r="D113" s="205" t="s">
        <v>170</v>
      </c>
      <c r="E113" s="221" t="s">
        <v>21</v>
      </c>
      <c r="F113" s="222" t="s">
        <v>1165</v>
      </c>
      <c r="G113" s="220"/>
      <c r="H113" s="223">
        <v>46.887</v>
      </c>
      <c r="I113" s="224"/>
      <c r="J113" s="220"/>
      <c r="K113" s="220"/>
      <c r="L113" s="225"/>
      <c r="M113" s="226"/>
      <c r="N113" s="227"/>
      <c r="O113" s="227"/>
      <c r="P113" s="227"/>
      <c r="Q113" s="227"/>
      <c r="R113" s="227"/>
      <c r="S113" s="227"/>
      <c r="T113" s="228"/>
      <c r="AT113" s="229" t="s">
        <v>170</v>
      </c>
      <c r="AU113" s="229" t="s">
        <v>87</v>
      </c>
      <c r="AV113" s="12" t="s">
        <v>87</v>
      </c>
      <c r="AW113" s="12" t="s">
        <v>39</v>
      </c>
      <c r="AX113" s="12" t="s">
        <v>76</v>
      </c>
      <c r="AY113" s="229" t="s">
        <v>159</v>
      </c>
    </row>
    <row r="114" spans="2:51" s="12" customFormat="1" ht="13.5">
      <c r="B114" s="219"/>
      <c r="C114" s="220"/>
      <c r="D114" s="205" t="s">
        <v>170</v>
      </c>
      <c r="E114" s="221" t="s">
        <v>21</v>
      </c>
      <c r="F114" s="222" t="s">
        <v>1166</v>
      </c>
      <c r="G114" s="220"/>
      <c r="H114" s="223">
        <v>12.518</v>
      </c>
      <c r="I114" s="224"/>
      <c r="J114" s="220"/>
      <c r="K114" s="220"/>
      <c r="L114" s="225"/>
      <c r="M114" s="226"/>
      <c r="N114" s="227"/>
      <c r="O114" s="227"/>
      <c r="P114" s="227"/>
      <c r="Q114" s="227"/>
      <c r="R114" s="227"/>
      <c r="S114" s="227"/>
      <c r="T114" s="228"/>
      <c r="AT114" s="229" t="s">
        <v>170</v>
      </c>
      <c r="AU114" s="229" t="s">
        <v>87</v>
      </c>
      <c r="AV114" s="12" t="s">
        <v>87</v>
      </c>
      <c r="AW114" s="12" t="s">
        <v>39</v>
      </c>
      <c r="AX114" s="12" t="s">
        <v>76</v>
      </c>
      <c r="AY114" s="229" t="s">
        <v>159</v>
      </c>
    </row>
    <row r="115" spans="2:51" s="13" customFormat="1" ht="13.5">
      <c r="B115" s="230"/>
      <c r="C115" s="231"/>
      <c r="D115" s="205" t="s">
        <v>170</v>
      </c>
      <c r="E115" s="269" t="s">
        <v>21</v>
      </c>
      <c r="F115" s="270" t="s">
        <v>175</v>
      </c>
      <c r="G115" s="231"/>
      <c r="H115" s="271">
        <v>565.641</v>
      </c>
      <c r="I115" s="236"/>
      <c r="J115" s="231"/>
      <c r="K115" s="231"/>
      <c r="L115" s="237"/>
      <c r="M115" s="238"/>
      <c r="N115" s="239"/>
      <c r="O115" s="239"/>
      <c r="P115" s="239"/>
      <c r="Q115" s="239"/>
      <c r="R115" s="239"/>
      <c r="S115" s="239"/>
      <c r="T115" s="240"/>
      <c r="AT115" s="241" t="s">
        <v>170</v>
      </c>
      <c r="AU115" s="241" t="s">
        <v>87</v>
      </c>
      <c r="AV115" s="13" t="s">
        <v>166</v>
      </c>
      <c r="AW115" s="13" t="s">
        <v>39</v>
      </c>
      <c r="AX115" s="13" t="s">
        <v>76</v>
      </c>
      <c r="AY115" s="241" t="s">
        <v>159</v>
      </c>
    </row>
    <row r="116" spans="2:51" s="12" customFormat="1" ht="13.5">
      <c r="B116" s="219"/>
      <c r="C116" s="220"/>
      <c r="D116" s="205" t="s">
        <v>170</v>
      </c>
      <c r="E116" s="221" t="s">
        <v>21</v>
      </c>
      <c r="F116" s="222" t="s">
        <v>1167</v>
      </c>
      <c r="G116" s="220"/>
      <c r="H116" s="223">
        <v>282.821</v>
      </c>
      <c r="I116" s="224"/>
      <c r="J116" s="220"/>
      <c r="K116" s="220"/>
      <c r="L116" s="225"/>
      <c r="M116" s="226"/>
      <c r="N116" s="227"/>
      <c r="O116" s="227"/>
      <c r="P116" s="227"/>
      <c r="Q116" s="227"/>
      <c r="R116" s="227"/>
      <c r="S116" s="227"/>
      <c r="T116" s="228"/>
      <c r="AT116" s="229" t="s">
        <v>170</v>
      </c>
      <c r="AU116" s="229" t="s">
        <v>87</v>
      </c>
      <c r="AV116" s="12" t="s">
        <v>87</v>
      </c>
      <c r="AW116" s="12" t="s">
        <v>39</v>
      </c>
      <c r="AX116" s="12" t="s">
        <v>84</v>
      </c>
      <c r="AY116" s="229" t="s">
        <v>159</v>
      </c>
    </row>
    <row r="117" spans="2:51" s="11" customFormat="1" ht="13.5">
      <c r="B117" s="208"/>
      <c r="C117" s="209"/>
      <c r="D117" s="232" t="s">
        <v>170</v>
      </c>
      <c r="E117" s="266" t="s">
        <v>21</v>
      </c>
      <c r="F117" s="267" t="s">
        <v>1144</v>
      </c>
      <c r="G117" s="209"/>
      <c r="H117" s="268" t="s">
        <v>21</v>
      </c>
      <c r="I117" s="213"/>
      <c r="J117" s="209"/>
      <c r="K117" s="209"/>
      <c r="L117" s="214"/>
      <c r="M117" s="215"/>
      <c r="N117" s="216"/>
      <c r="O117" s="216"/>
      <c r="P117" s="216"/>
      <c r="Q117" s="216"/>
      <c r="R117" s="216"/>
      <c r="S117" s="216"/>
      <c r="T117" s="217"/>
      <c r="AT117" s="218" t="s">
        <v>170</v>
      </c>
      <c r="AU117" s="218" t="s">
        <v>87</v>
      </c>
      <c r="AV117" s="11" t="s">
        <v>84</v>
      </c>
      <c r="AW117" s="11" t="s">
        <v>39</v>
      </c>
      <c r="AX117" s="11" t="s">
        <v>76</v>
      </c>
      <c r="AY117" s="218" t="s">
        <v>159</v>
      </c>
    </row>
    <row r="118" spans="2:65" s="1" customFormat="1" ht="31.5" customHeight="1">
      <c r="B118" s="41"/>
      <c r="C118" s="193" t="s">
        <v>182</v>
      </c>
      <c r="D118" s="193" t="s">
        <v>161</v>
      </c>
      <c r="E118" s="194" t="s">
        <v>866</v>
      </c>
      <c r="F118" s="195" t="s">
        <v>867</v>
      </c>
      <c r="G118" s="196" t="s">
        <v>256</v>
      </c>
      <c r="H118" s="197">
        <v>141.411</v>
      </c>
      <c r="I118" s="198"/>
      <c r="J118" s="199">
        <f>ROUND(I118*H118,2)</f>
        <v>0</v>
      </c>
      <c r="K118" s="195" t="s">
        <v>165</v>
      </c>
      <c r="L118" s="61"/>
      <c r="M118" s="200" t="s">
        <v>21</v>
      </c>
      <c r="N118" s="201" t="s">
        <v>47</v>
      </c>
      <c r="O118" s="42"/>
      <c r="P118" s="202">
        <f>O118*H118</f>
        <v>0</v>
      </c>
      <c r="Q118" s="202">
        <v>0</v>
      </c>
      <c r="R118" s="202">
        <f>Q118*H118</f>
        <v>0</v>
      </c>
      <c r="S118" s="202">
        <v>0</v>
      </c>
      <c r="T118" s="203">
        <f>S118*H118</f>
        <v>0</v>
      </c>
      <c r="AR118" s="24" t="s">
        <v>166</v>
      </c>
      <c r="AT118" s="24" t="s">
        <v>161</v>
      </c>
      <c r="AU118" s="24" t="s">
        <v>87</v>
      </c>
      <c r="AY118" s="24" t="s">
        <v>159</v>
      </c>
      <c r="BE118" s="204">
        <f>IF(N118="základní",J118,0)</f>
        <v>0</v>
      </c>
      <c r="BF118" s="204">
        <f>IF(N118="snížená",J118,0)</f>
        <v>0</v>
      </c>
      <c r="BG118" s="204">
        <f>IF(N118="zákl. přenesená",J118,0)</f>
        <v>0</v>
      </c>
      <c r="BH118" s="204">
        <f>IF(N118="sníž. přenesená",J118,0)</f>
        <v>0</v>
      </c>
      <c r="BI118" s="204">
        <f>IF(N118="nulová",J118,0)</f>
        <v>0</v>
      </c>
      <c r="BJ118" s="24" t="s">
        <v>84</v>
      </c>
      <c r="BK118" s="204">
        <f>ROUND(I118*H118,2)</f>
        <v>0</v>
      </c>
      <c r="BL118" s="24" t="s">
        <v>166</v>
      </c>
      <c r="BM118" s="24" t="s">
        <v>1168</v>
      </c>
    </row>
    <row r="119" spans="2:47" s="1" customFormat="1" ht="202.5">
      <c r="B119" s="41"/>
      <c r="C119" s="63"/>
      <c r="D119" s="205" t="s">
        <v>168</v>
      </c>
      <c r="E119" s="63"/>
      <c r="F119" s="206" t="s">
        <v>863</v>
      </c>
      <c r="G119" s="63"/>
      <c r="H119" s="63"/>
      <c r="I119" s="163"/>
      <c r="J119" s="63"/>
      <c r="K119" s="63"/>
      <c r="L119" s="61"/>
      <c r="M119" s="207"/>
      <c r="N119" s="42"/>
      <c r="O119" s="42"/>
      <c r="P119" s="42"/>
      <c r="Q119" s="42"/>
      <c r="R119" s="42"/>
      <c r="S119" s="42"/>
      <c r="T119" s="78"/>
      <c r="AT119" s="24" t="s">
        <v>168</v>
      </c>
      <c r="AU119" s="24" t="s">
        <v>87</v>
      </c>
    </row>
    <row r="120" spans="2:51" s="12" customFormat="1" ht="13.5">
      <c r="B120" s="219"/>
      <c r="C120" s="220"/>
      <c r="D120" s="232" t="s">
        <v>170</v>
      </c>
      <c r="E120" s="242" t="s">
        <v>21</v>
      </c>
      <c r="F120" s="243" t="s">
        <v>1169</v>
      </c>
      <c r="G120" s="220"/>
      <c r="H120" s="244">
        <v>141.411</v>
      </c>
      <c r="I120" s="224"/>
      <c r="J120" s="220"/>
      <c r="K120" s="220"/>
      <c r="L120" s="225"/>
      <c r="M120" s="226"/>
      <c r="N120" s="227"/>
      <c r="O120" s="227"/>
      <c r="P120" s="227"/>
      <c r="Q120" s="227"/>
      <c r="R120" s="227"/>
      <c r="S120" s="227"/>
      <c r="T120" s="228"/>
      <c r="AT120" s="229" t="s">
        <v>170</v>
      </c>
      <c r="AU120" s="229" t="s">
        <v>87</v>
      </c>
      <c r="AV120" s="12" t="s">
        <v>87</v>
      </c>
      <c r="AW120" s="12" t="s">
        <v>39</v>
      </c>
      <c r="AX120" s="12" t="s">
        <v>84</v>
      </c>
      <c r="AY120" s="229" t="s">
        <v>159</v>
      </c>
    </row>
    <row r="121" spans="2:65" s="1" customFormat="1" ht="44.25" customHeight="1">
      <c r="B121" s="41"/>
      <c r="C121" s="193" t="s">
        <v>166</v>
      </c>
      <c r="D121" s="193" t="s">
        <v>161</v>
      </c>
      <c r="E121" s="194" t="s">
        <v>870</v>
      </c>
      <c r="F121" s="195" t="s">
        <v>871</v>
      </c>
      <c r="G121" s="196" t="s">
        <v>256</v>
      </c>
      <c r="H121" s="197">
        <v>1.418</v>
      </c>
      <c r="I121" s="198"/>
      <c r="J121" s="199">
        <f>ROUND(I121*H121,2)</f>
        <v>0</v>
      </c>
      <c r="K121" s="195" t="s">
        <v>165</v>
      </c>
      <c r="L121" s="61"/>
      <c r="M121" s="200" t="s">
        <v>21</v>
      </c>
      <c r="N121" s="201" t="s">
        <v>47</v>
      </c>
      <c r="O121" s="42"/>
      <c r="P121" s="202">
        <f>O121*H121</f>
        <v>0</v>
      </c>
      <c r="Q121" s="202">
        <v>0</v>
      </c>
      <c r="R121" s="202">
        <f>Q121*H121</f>
        <v>0</v>
      </c>
      <c r="S121" s="202">
        <v>0</v>
      </c>
      <c r="T121" s="203">
        <f>S121*H121</f>
        <v>0</v>
      </c>
      <c r="AR121" s="24" t="s">
        <v>166</v>
      </c>
      <c r="AT121" s="24" t="s">
        <v>161</v>
      </c>
      <c r="AU121" s="24" t="s">
        <v>87</v>
      </c>
      <c r="AY121" s="24" t="s">
        <v>159</v>
      </c>
      <c r="BE121" s="204">
        <f>IF(N121="základní",J121,0)</f>
        <v>0</v>
      </c>
      <c r="BF121" s="204">
        <f>IF(N121="snížená",J121,0)</f>
        <v>0</v>
      </c>
      <c r="BG121" s="204">
        <f>IF(N121="zákl. přenesená",J121,0)</f>
        <v>0</v>
      </c>
      <c r="BH121" s="204">
        <f>IF(N121="sníž. přenesená",J121,0)</f>
        <v>0</v>
      </c>
      <c r="BI121" s="204">
        <f>IF(N121="nulová",J121,0)</f>
        <v>0</v>
      </c>
      <c r="BJ121" s="24" t="s">
        <v>84</v>
      </c>
      <c r="BK121" s="204">
        <f>ROUND(I121*H121,2)</f>
        <v>0</v>
      </c>
      <c r="BL121" s="24" t="s">
        <v>166</v>
      </c>
      <c r="BM121" s="24" t="s">
        <v>1170</v>
      </c>
    </row>
    <row r="122" spans="2:47" s="1" customFormat="1" ht="54">
      <c r="B122" s="41"/>
      <c r="C122" s="63"/>
      <c r="D122" s="205" t="s">
        <v>168</v>
      </c>
      <c r="E122" s="63"/>
      <c r="F122" s="206" t="s">
        <v>873</v>
      </c>
      <c r="G122" s="63"/>
      <c r="H122" s="63"/>
      <c r="I122" s="163"/>
      <c r="J122" s="63"/>
      <c r="K122" s="63"/>
      <c r="L122" s="61"/>
      <c r="M122" s="207"/>
      <c r="N122" s="42"/>
      <c r="O122" s="42"/>
      <c r="P122" s="42"/>
      <c r="Q122" s="42"/>
      <c r="R122" s="42"/>
      <c r="S122" s="42"/>
      <c r="T122" s="78"/>
      <c r="AT122" s="24" t="s">
        <v>168</v>
      </c>
      <c r="AU122" s="24" t="s">
        <v>87</v>
      </c>
    </row>
    <row r="123" spans="2:51" s="12" customFormat="1" ht="13.5">
      <c r="B123" s="219"/>
      <c r="C123" s="220"/>
      <c r="D123" s="205" t="s">
        <v>170</v>
      </c>
      <c r="E123" s="221" t="s">
        <v>21</v>
      </c>
      <c r="F123" s="222" t="s">
        <v>1171</v>
      </c>
      <c r="G123" s="220"/>
      <c r="H123" s="223">
        <v>1.762</v>
      </c>
      <c r="I123" s="224"/>
      <c r="J123" s="220"/>
      <c r="K123" s="220"/>
      <c r="L123" s="225"/>
      <c r="M123" s="226"/>
      <c r="N123" s="227"/>
      <c r="O123" s="227"/>
      <c r="P123" s="227"/>
      <c r="Q123" s="227"/>
      <c r="R123" s="227"/>
      <c r="S123" s="227"/>
      <c r="T123" s="228"/>
      <c r="AT123" s="229" t="s">
        <v>170</v>
      </c>
      <c r="AU123" s="229" t="s">
        <v>87</v>
      </c>
      <c r="AV123" s="12" t="s">
        <v>87</v>
      </c>
      <c r="AW123" s="12" t="s">
        <v>39</v>
      </c>
      <c r="AX123" s="12" t="s">
        <v>76</v>
      </c>
      <c r="AY123" s="229" t="s">
        <v>159</v>
      </c>
    </row>
    <row r="124" spans="2:51" s="12" customFormat="1" ht="13.5">
      <c r="B124" s="219"/>
      <c r="C124" s="220"/>
      <c r="D124" s="205" t="s">
        <v>170</v>
      </c>
      <c r="E124" s="221" t="s">
        <v>21</v>
      </c>
      <c r="F124" s="222" t="s">
        <v>1172</v>
      </c>
      <c r="G124" s="220"/>
      <c r="H124" s="223">
        <v>1.073</v>
      </c>
      <c r="I124" s="224"/>
      <c r="J124" s="220"/>
      <c r="K124" s="220"/>
      <c r="L124" s="225"/>
      <c r="M124" s="226"/>
      <c r="N124" s="227"/>
      <c r="O124" s="227"/>
      <c r="P124" s="227"/>
      <c r="Q124" s="227"/>
      <c r="R124" s="227"/>
      <c r="S124" s="227"/>
      <c r="T124" s="228"/>
      <c r="AT124" s="229" t="s">
        <v>170</v>
      </c>
      <c r="AU124" s="229" t="s">
        <v>87</v>
      </c>
      <c r="AV124" s="12" t="s">
        <v>87</v>
      </c>
      <c r="AW124" s="12" t="s">
        <v>39</v>
      </c>
      <c r="AX124" s="12" t="s">
        <v>76</v>
      </c>
      <c r="AY124" s="229" t="s">
        <v>159</v>
      </c>
    </row>
    <row r="125" spans="2:51" s="13" customFormat="1" ht="13.5">
      <c r="B125" s="230"/>
      <c r="C125" s="231"/>
      <c r="D125" s="205" t="s">
        <v>170</v>
      </c>
      <c r="E125" s="269" t="s">
        <v>21</v>
      </c>
      <c r="F125" s="270" t="s">
        <v>175</v>
      </c>
      <c r="G125" s="231"/>
      <c r="H125" s="271">
        <v>2.835</v>
      </c>
      <c r="I125" s="236"/>
      <c r="J125" s="231"/>
      <c r="K125" s="231"/>
      <c r="L125" s="237"/>
      <c r="M125" s="238"/>
      <c r="N125" s="239"/>
      <c r="O125" s="239"/>
      <c r="P125" s="239"/>
      <c r="Q125" s="239"/>
      <c r="R125" s="239"/>
      <c r="S125" s="239"/>
      <c r="T125" s="240"/>
      <c r="AT125" s="241" t="s">
        <v>170</v>
      </c>
      <c r="AU125" s="241" t="s">
        <v>87</v>
      </c>
      <c r="AV125" s="13" t="s">
        <v>166</v>
      </c>
      <c r="AW125" s="13" t="s">
        <v>39</v>
      </c>
      <c r="AX125" s="13" t="s">
        <v>76</v>
      </c>
      <c r="AY125" s="241" t="s">
        <v>159</v>
      </c>
    </row>
    <row r="126" spans="2:51" s="12" customFormat="1" ht="13.5">
      <c r="B126" s="219"/>
      <c r="C126" s="220"/>
      <c r="D126" s="205" t="s">
        <v>170</v>
      </c>
      <c r="E126" s="221" t="s">
        <v>21</v>
      </c>
      <c r="F126" s="222" t="s">
        <v>1173</v>
      </c>
      <c r="G126" s="220"/>
      <c r="H126" s="223">
        <v>1.418</v>
      </c>
      <c r="I126" s="224"/>
      <c r="J126" s="220"/>
      <c r="K126" s="220"/>
      <c r="L126" s="225"/>
      <c r="M126" s="226"/>
      <c r="N126" s="227"/>
      <c r="O126" s="227"/>
      <c r="P126" s="227"/>
      <c r="Q126" s="227"/>
      <c r="R126" s="227"/>
      <c r="S126" s="227"/>
      <c r="T126" s="228"/>
      <c r="AT126" s="229" t="s">
        <v>170</v>
      </c>
      <c r="AU126" s="229" t="s">
        <v>87</v>
      </c>
      <c r="AV126" s="12" t="s">
        <v>87</v>
      </c>
      <c r="AW126" s="12" t="s">
        <v>39</v>
      </c>
      <c r="AX126" s="12" t="s">
        <v>84</v>
      </c>
      <c r="AY126" s="229" t="s">
        <v>159</v>
      </c>
    </row>
    <row r="127" spans="2:51" s="11" customFormat="1" ht="13.5">
      <c r="B127" s="208"/>
      <c r="C127" s="209"/>
      <c r="D127" s="232" t="s">
        <v>170</v>
      </c>
      <c r="E127" s="266" t="s">
        <v>21</v>
      </c>
      <c r="F127" s="267" t="s">
        <v>1144</v>
      </c>
      <c r="G127" s="209"/>
      <c r="H127" s="268" t="s">
        <v>21</v>
      </c>
      <c r="I127" s="213"/>
      <c r="J127" s="209"/>
      <c r="K127" s="209"/>
      <c r="L127" s="214"/>
      <c r="M127" s="215"/>
      <c r="N127" s="216"/>
      <c r="O127" s="216"/>
      <c r="P127" s="216"/>
      <c r="Q127" s="216"/>
      <c r="R127" s="216"/>
      <c r="S127" s="216"/>
      <c r="T127" s="217"/>
      <c r="AT127" s="218" t="s">
        <v>170</v>
      </c>
      <c r="AU127" s="218" t="s">
        <v>87</v>
      </c>
      <c r="AV127" s="11" t="s">
        <v>84</v>
      </c>
      <c r="AW127" s="11" t="s">
        <v>39</v>
      </c>
      <c r="AX127" s="11" t="s">
        <v>76</v>
      </c>
      <c r="AY127" s="218" t="s">
        <v>159</v>
      </c>
    </row>
    <row r="128" spans="2:65" s="1" customFormat="1" ht="44.25" customHeight="1">
      <c r="B128" s="41"/>
      <c r="C128" s="193" t="s">
        <v>196</v>
      </c>
      <c r="D128" s="193" t="s">
        <v>161</v>
      </c>
      <c r="E128" s="194" t="s">
        <v>875</v>
      </c>
      <c r="F128" s="195" t="s">
        <v>876</v>
      </c>
      <c r="G128" s="196" t="s">
        <v>256</v>
      </c>
      <c r="H128" s="197">
        <v>0.709</v>
      </c>
      <c r="I128" s="198"/>
      <c r="J128" s="199">
        <f>ROUND(I128*H128,2)</f>
        <v>0</v>
      </c>
      <c r="K128" s="195" t="s">
        <v>165</v>
      </c>
      <c r="L128" s="61"/>
      <c r="M128" s="200" t="s">
        <v>21</v>
      </c>
      <c r="N128" s="201" t="s">
        <v>47</v>
      </c>
      <c r="O128" s="42"/>
      <c r="P128" s="202">
        <f>O128*H128</f>
        <v>0</v>
      </c>
      <c r="Q128" s="202">
        <v>0</v>
      </c>
      <c r="R128" s="202">
        <f>Q128*H128</f>
        <v>0</v>
      </c>
      <c r="S128" s="202">
        <v>0</v>
      </c>
      <c r="T128" s="203">
        <f>S128*H128</f>
        <v>0</v>
      </c>
      <c r="AR128" s="24" t="s">
        <v>166</v>
      </c>
      <c r="AT128" s="24" t="s">
        <v>161</v>
      </c>
      <c r="AU128" s="24" t="s">
        <v>87</v>
      </c>
      <c r="AY128" s="24" t="s">
        <v>159</v>
      </c>
      <c r="BE128" s="204">
        <f>IF(N128="základní",J128,0)</f>
        <v>0</v>
      </c>
      <c r="BF128" s="204">
        <f>IF(N128="snížená",J128,0)</f>
        <v>0</v>
      </c>
      <c r="BG128" s="204">
        <f>IF(N128="zákl. přenesená",J128,0)</f>
        <v>0</v>
      </c>
      <c r="BH128" s="204">
        <f>IF(N128="sníž. přenesená",J128,0)</f>
        <v>0</v>
      </c>
      <c r="BI128" s="204">
        <f>IF(N128="nulová",J128,0)</f>
        <v>0</v>
      </c>
      <c r="BJ128" s="24" t="s">
        <v>84</v>
      </c>
      <c r="BK128" s="204">
        <f>ROUND(I128*H128,2)</f>
        <v>0</v>
      </c>
      <c r="BL128" s="24" t="s">
        <v>166</v>
      </c>
      <c r="BM128" s="24" t="s">
        <v>1174</v>
      </c>
    </row>
    <row r="129" spans="2:47" s="1" customFormat="1" ht="54">
      <c r="B129" s="41"/>
      <c r="C129" s="63"/>
      <c r="D129" s="205" t="s">
        <v>168</v>
      </c>
      <c r="E129" s="63"/>
      <c r="F129" s="206" t="s">
        <v>873</v>
      </c>
      <c r="G129" s="63"/>
      <c r="H129" s="63"/>
      <c r="I129" s="163"/>
      <c r="J129" s="63"/>
      <c r="K129" s="63"/>
      <c r="L129" s="61"/>
      <c r="M129" s="207"/>
      <c r="N129" s="42"/>
      <c r="O129" s="42"/>
      <c r="P129" s="42"/>
      <c r="Q129" s="42"/>
      <c r="R129" s="42"/>
      <c r="S129" s="42"/>
      <c r="T129" s="78"/>
      <c r="AT129" s="24" t="s">
        <v>168</v>
      </c>
      <c r="AU129" s="24" t="s">
        <v>87</v>
      </c>
    </row>
    <row r="130" spans="2:51" s="12" customFormat="1" ht="13.5">
      <c r="B130" s="219"/>
      <c r="C130" s="220"/>
      <c r="D130" s="232" t="s">
        <v>170</v>
      </c>
      <c r="E130" s="242" t="s">
        <v>21</v>
      </c>
      <c r="F130" s="243" t="s">
        <v>1175</v>
      </c>
      <c r="G130" s="220"/>
      <c r="H130" s="244">
        <v>0.709</v>
      </c>
      <c r="I130" s="224"/>
      <c r="J130" s="220"/>
      <c r="K130" s="220"/>
      <c r="L130" s="225"/>
      <c r="M130" s="226"/>
      <c r="N130" s="227"/>
      <c r="O130" s="227"/>
      <c r="P130" s="227"/>
      <c r="Q130" s="227"/>
      <c r="R130" s="227"/>
      <c r="S130" s="227"/>
      <c r="T130" s="228"/>
      <c r="AT130" s="229" t="s">
        <v>170</v>
      </c>
      <c r="AU130" s="229" t="s">
        <v>87</v>
      </c>
      <c r="AV130" s="12" t="s">
        <v>87</v>
      </c>
      <c r="AW130" s="12" t="s">
        <v>39</v>
      </c>
      <c r="AX130" s="12" t="s">
        <v>84</v>
      </c>
      <c r="AY130" s="229" t="s">
        <v>159</v>
      </c>
    </row>
    <row r="131" spans="2:65" s="1" customFormat="1" ht="31.5" customHeight="1">
      <c r="B131" s="41"/>
      <c r="C131" s="193" t="s">
        <v>202</v>
      </c>
      <c r="D131" s="193" t="s">
        <v>161</v>
      </c>
      <c r="E131" s="194" t="s">
        <v>1176</v>
      </c>
      <c r="F131" s="195" t="s">
        <v>1177</v>
      </c>
      <c r="G131" s="196" t="s">
        <v>256</v>
      </c>
      <c r="H131" s="197">
        <v>84.846</v>
      </c>
      <c r="I131" s="198"/>
      <c r="J131" s="199">
        <f>ROUND(I131*H131,2)</f>
        <v>0</v>
      </c>
      <c r="K131" s="195" t="s">
        <v>165</v>
      </c>
      <c r="L131" s="61"/>
      <c r="M131" s="200" t="s">
        <v>21</v>
      </c>
      <c r="N131" s="201" t="s">
        <v>47</v>
      </c>
      <c r="O131" s="42"/>
      <c r="P131" s="202">
        <f>O131*H131</f>
        <v>0</v>
      </c>
      <c r="Q131" s="202">
        <v>0</v>
      </c>
      <c r="R131" s="202">
        <f>Q131*H131</f>
        <v>0</v>
      </c>
      <c r="S131" s="202">
        <v>0</v>
      </c>
      <c r="T131" s="203">
        <f>S131*H131</f>
        <v>0</v>
      </c>
      <c r="AR131" s="24" t="s">
        <v>166</v>
      </c>
      <c r="AT131" s="24" t="s">
        <v>161</v>
      </c>
      <c r="AU131" s="24" t="s">
        <v>87</v>
      </c>
      <c r="AY131" s="24" t="s">
        <v>159</v>
      </c>
      <c r="BE131" s="204">
        <f>IF(N131="základní",J131,0)</f>
        <v>0</v>
      </c>
      <c r="BF131" s="204">
        <f>IF(N131="snížená",J131,0)</f>
        <v>0</v>
      </c>
      <c r="BG131" s="204">
        <f>IF(N131="zákl. přenesená",J131,0)</f>
        <v>0</v>
      </c>
      <c r="BH131" s="204">
        <f>IF(N131="sníž. přenesená",J131,0)</f>
        <v>0</v>
      </c>
      <c r="BI131" s="204">
        <f>IF(N131="nulová",J131,0)</f>
        <v>0</v>
      </c>
      <c r="BJ131" s="24" t="s">
        <v>84</v>
      </c>
      <c r="BK131" s="204">
        <f>ROUND(I131*H131,2)</f>
        <v>0</v>
      </c>
      <c r="BL131" s="24" t="s">
        <v>166</v>
      </c>
      <c r="BM131" s="24" t="s">
        <v>1178</v>
      </c>
    </row>
    <row r="132" spans="2:47" s="1" customFormat="1" ht="202.5">
      <c r="B132" s="41"/>
      <c r="C132" s="63"/>
      <c r="D132" s="205" t="s">
        <v>168</v>
      </c>
      <c r="E132" s="63"/>
      <c r="F132" s="206" t="s">
        <v>863</v>
      </c>
      <c r="G132" s="63"/>
      <c r="H132" s="63"/>
      <c r="I132" s="163"/>
      <c r="J132" s="63"/>
      <c r="K132" s="63"/>
      <c r="L132" s="61"/>
      <c r="M132" s="207"/>
      <c r="N132" s="42"/>
      <c r="O132" s="42"/>
      <c r="P132" s="42"/>
      <c r="Q132" s="42"/>
      <c r="R132" s="42"/>
      <c r="S132" s="42"/>
      <c r="T132" s="78"/>
      <c r="AT132" s="24" t="s">
        <v>168</v>
      </c>
      <c r="AU132" s="24" t="s">
        <v>87</v>
      </c>
    </row>
    <row r="133" spans="2:51" s="12" customFormat="1" ht="13.5">
      <c r="B133" s="219"/>
      <c r="C133" s="220"/>
      <c r="D133" s="205" t="s">
        <v>170</v>
      </c>
      <c r="E133" s="221" t="s">
        <v>21</v>
      </c>
      <c r="F133" s="222" t="s">
        <v>1179</v>
      </c>
      <c r="G133" s="220"/>
      <c r="H133" s="223">
        <v>84.846</v>
      </c>
      <c r="I133" s="224"/>
      <c r="J133" s="220"/>
      <c r="K133" s="220"/>
      <c r="L133" s="225"/>
      <c r="M133" s="226"/>
      <c r="N133" s="227"/>
      <c r="O133" s="227"/>
      <c r="P133" s="227"/>
      <c r="Q133" s="227"/>
      <c r="R133" s="227"/>
      <c r="S133" s="227"/>
      <c r="T133" s="228"/>
      <c r="AT133" s="229" t="s">
        <v>170</v>
      </c>
      <c r="AU133" s="229" t="s">
        <v>87</v>
      </c>
      <c r="AV133" s="12" t="s">
        <v>87</v>
      </c>
      <c r="AW133" s="12" t="s">
        <v>39</v>
      </c>
      <c r="AX133" s="12" t="s">
        <v>84</v>
      </c>
      <c r="AY133" s="229" t="s">
        <v>159</v>
      </c>
    </row>
    <row r="134" spans="2:51" s="11" customFormat="1" ht="13.5">
      <c r="B134" s="208"/>
      <c r="C134" s="209"/>
      <c r="D134" s="232" t="s">
        <v>170</v>
      </c>
      <c r="E134" s="266" t="s">
        <v>21</v>
      </c>
      <c r="F134" s="267" t="s">
        <v>1144</v>
      </c>
      <c r="G134" s="209"/>
      <c r="H134" s="268" t="s">
        <v>21</v>
      </c>
      <c r="I134" s="213"/>
      <c r="J134" s="209"/>
      <c r="K134" s="209"/>
      <c r="L134" s="214"/>
      <c r="M134" s="215"/>
      <c r="N134" s="216"/>
      <c r="O134" s="216"/>
      <c r="P134" s="216"/>
      <c r="Q134" s="216"/>
      <c r="R134" s="216"/>
      <c r="S134" s="216"/>
      <c r="T134" s="217"/>
      <c r="AT134" s="218" t="s">
        <v>170</v>
      </c>
      <c r="AU134" s="218" t="s">
        <v>87</v>
      </c>
      <c r="AV134" s="11" t="s">
        <v>84</v>
      </c>
      <c r="AW134" s="11" t="s">
        <v>39</v>
      </c>
      <c r="AX134" s="11" t="s">
        <v>76</v>
      </c>
      <c r="AY134" s="218" t="s">
        <v>159</v>
      </c>
    </row>
    <row r="135" spans="2:65" s="1" customFormat="1" ht="31.5" customHeight="1">
      <c r="B135" s="41"/>
      <c r="C135" s="193" t="s">
        <v>209</v>
      </c>
      <c r="D135" s="193" t="s">
        <v>161</v>
      </c>
      <c r="E135" s="194" t="s">
        <v>1180</v>
      </c>
      <c r="F135" s="195" t="s">
        <v>1181</v>
      </c>
      <c r="G135" s="196" t="s">
        <v>256</v>
      </c>
      <c r="H135" s="197">
        <v>42.423</v>
      </c>
      <c r="I135" s="198"/>
      <c r="J135" s="199">
        <f>ROUND(I135*H135,2)</f>
        <v>0</v>
      </c>
      <c r="K135" s="195" t="s">
        <v>165</v>
      </c>
      <c r="L135" s="61"/>
      <c r="M135" s="200" t="s">
        <v>21</v>
      </c>
      <c r="N135" s="201" t="s">
        <v>47</v>
      </c>
      <c r="O135" s="42"/>
      <c r="P135" s="202">
        <f>O135*H135</f>
        <v>0</v>
      </c>
      <c r="Q135" s="202">
        <v>0</v>
      </c>
      <c r="R135" s="202">
        <f>Q135*H135</f>
        <v>0</v>
      </c>
      <c r="S135" s="202">
        <v>0</v>
      </c>
      <c r="T135" s="203">
        <f>S135*H135</f>
        <v>0</v>
      </c>
      <c r="AR135" s="24" t="s">
        <v>166</v>
      </c>
      <c r="AT135" s="24" t="s">
        <v>161</v>
      </c>
      <c r="AU135" s="24" t="s">
        <v>87</v>
      </c>
      <c r="AY135" s="24" t="s">
        <v>159</v>
      </c>
      <c r="BE135" s="204">
        <f>IF(N135="základní",J135,0)</f>
        <v>0</v>
      </c>
      <c r="BF135" s="204">
        <f>IF(N135="snížená",J135,0)</f>
        <v>0</v>
      </c>
      <c r="BG135" s="204">
        <f>IF(N135="zákl. přenesená",J135,0)</f>
        <v>0</v>
      </c>
      <c r="BH135" s="204">
        <f>IF(N135="sníž. přenesená",J135,0)</f>
        <v>0</v>
      </c>
      <c r="BI135" s="204">
        <f>IF(N135="nulová",J135,0)</f>
        <v>0</v>
      </c>
      <c r="BJ135" s="24" t="s">
        <v>84</v>
      </c>
      <c r="BK135" s="204">
        <f>ROUND(I135*H135,2)</f>
        <v>0</v>
      </c>
      <c r="BL135" s="24" t="s">
        <v>166</v>
      </c>
      <c r="BM135" s="24" t="s">
        <v>1182</v>
      </c>
    </row>
    <row r="136" spans="2:47" s="1" customFormat="1" ht="202.5">
      <c r="B136" s="41"/>
      <c r="C136" s="63"/>
      <c r="D136" s="205" t="s">
        <v>168</v>
      </c>
      <c r="E136" s="63"/>
      <c r="F136" s="206" t="s">
        <v>863</v>
      </c>
      <c r="G136" s="63"/>
      <c r="H136" s="63"/>
      <c r="I136" s="163"/>
      <c r="J136" s="63"/>
      <c r="K136" s="63"/>
      <c r="L136" s="61"/>
      <c r="M136" s="207"/>
      <c r="N136" s="42"/>
      <c r="O136" s="42"/>
      <c r="P136" s="42"/>
      <c r="Q136" s="42"/>
      <c r="R136" s="42"/>
      <c r="S136" s="42"/>
      <c r="T136" s="78"/>
      <c r="AT136" s="24" t="s">
        <v>168</v>
      </c>
      <c r="AU136" s="24" t="s">
        <v>87</v>
      </c>
    </row>
    <row r="137" spans="2:51" s="12" customFormat="1" ht="13.5">
      <c r="B137" s="219"/>
      <c r="C137" s="220"/>
      <c r="D137" s="232" t="s">
        <v>170</v>
      </c>
      <c r="E137" s="242" t="s">
        <v>21</v>
      </c>
      <c r="F137" s="243" t="s">
        <v>1183</v>
      </c>
      <c r="G137" s="220"/>
      <c r="H137" s="244">
        <v>42.423</v>
      </c>
      <c r="I137" s="224"/>
      <c r="J137" s="220"/>
      <c r="K137" s="220"/>
      <c r="L137" s="225"/>
      <c r="M137" s="226"/>
      <c r="N137" s="227"/>
      <c r="O137" s="227"/>
      <c r="P137" s="227"/>
      <c r="Q137" s="227"/>
      <c r="R137" s="227"/>
      <c r="S137" s="227"/>
      <c r="T137" s="228"/>
      <c r="AT137" s="229" t="s">
        <v>170</v>
      </c>
      <c r="AU137" s="229" t="s">
        <v>87</v>
      </c>
      <c r="AV137" s="12" t="s">
        <v>87</v>
      </c>
      <c r="AW137" s="12" t="s">
        <v>39</v>
      </c>
      <c r="AX137" s="12" t="s">
        <v>84</v>
      </c>
      <c r="AY137" s="229" t="s">
        <v>159</v>
      </c>
    </row>
    <row r="138" spans="2:65" s="1" customFormat="1" ht="44.25" customHeight="1">
      <c r="B138" s="41"/>
      <c r="C138" s="193" t="s">
        <v>214</v>
      </c>
      <c r="D138" s="193" t="s">
        <v>161</v>
      </c>
      <c r="E138" s="194" t="s">
        <v>1184</v>
      </c>
      <c r="F138" s="195" t="s">
        <v>1185</v>
      </c>
      <c r="G138" s="196" t="s">
        <v>256</v>
      </c>
      <c r="H138" s="197">
        <v>0.425</v>
      </c>
      <c r="I138" s="198"/>
      <c r="J138" s="199">
        <f>ROUND(I138*H138,2)</f>
        <v>0</v>
      </c>
      <c r="K138" s="195" t="s">
        <v>165</v>
      </c>
      <c r="L138" s="61"/>
      <c r="M138" s="200" t="s">
        <v>21</v>
      </c>
      <c r="N138" s="201" t="s">
        <v>47</v>
      </c>
      <c r="O138" s="42"/>
      <c r="P138" s="202">
        <f>O138*H138</f>
        <v>0</v>
      </c>
      <c r="Q138" s="202">
        <v>0</v>
      </c>
      <c r="R138" s="202">
        <f>Q138*H138</f>
        <v>0</v>
      </c>
      <c r="S138" s="202">
        <v>0</v>
      </c>
      <c r="T138" s="203">
        <f>S138*H138</f>
        <v>0</v>
      </c>
      <c r="AR138" s="24" t="s">
        <v>166</v>
      </c>
      <c r="AT138" s="24" t="s">
        <v>161</v>
      </c>
      <c r="AU138" s="24" t="s">
        <v>87</v>
      </c>
      <c r="AY138" s="24" t="s">
        <v>159</v>
      </c>
      <c r="BE138" s="204">
        <f>IF(N138="základní",J138,0)</f>
        <v>0</v>
      </c>
      <c r="BF138" s="204">
        <f>IF(N138="snížená",J138,0)</f>
        <v>0</v>
      </c>
      <c r="BG138" s="204">
        <f>IF(N138="zákl. přenesená",J138,0)</f>
        <v>0</v>
      </c>
      <c r="BH138" s="204">
        <f>IF(N138="sníž. přenesená",J138,0)</f>
        <v>0</v>
      </c>
      <c r="BI138" s="204">
        <f>IF(N138="nulová",J138,0)</f>
        <v>0</v>
      </c>
      <c r="BJ138" s="24" t="s">
        <v>84</v>
      </c>
      <c r="BK138" s="204">
        <f>ROUND(I138*H138,2)</f>
        <v>0</v>
      </c>
      <c r="BL138" s="24" t="s">
        <v>166</v>
      </c>
      <c r="BM138" s="24" t="s">
        <v>1186</v>
      </c>
    </row>
    <row r="139" spans="2:47" s="1" customFormat="1" ht="54">
      <c r="B139" s="41"/>
      <c r="C139" s="63"/>
      <c r="D139" s="205" t="s">
        <v>168</v>
      </c>
      <c r="E139" s="63"/>
      <c r="F139" s="206" t="s">
        <v>873</v>
      </c>
      <c r="G139" s="63"/>
      <c r="H139" s="63"/>
      <c r="I139" s="163"/>
      <c r="J139" s="63"/>
      <c r="K139" s="63"/>
      <c r="L139" s="61"/>
      <c r="M139" s="207"/>
      <c r="N139" s="42"/>
      <c r="O139" s="42"/>
      <c r="P139" s="42"/>
      <c r="Q139" s="42"/>
      <c r="R139" s="42"/>
      <c r="S139" s="42"/>
      <c r="T139" s="78"/>
      <c r="AT139" s="24" t="s">
        <v>168</v>
      </c>
      <c r="AU139" s="24" t="s">
        <v>87</v>
      </c>
    </row>
    <row r="140" spans="2:51" s="12" customFormat="1" ht="13.5">
      <c r="B140" s="219"/>
      <c r="C140" s="220"/>
      <c r="D140" s="205" t="s">
        <v>170</v>
      </c>
      <c r="E140" s="221" t="s">
        <v>21</v>
      </c>
      <c r="F140" s="222" t="s">
        <v>1187</v>
      </c>
      <c r="G140" s="220"/>
      <c r="H140" s="223">
        <v>0.425</v>
      </c>
      <c r="I140" s="224"/>
      <c r="J140" s="220"/>
      <c r="K140" s="220"/>
      <c r="L140" s="225"/>
      <c r="M140" s="226"/>
      <c r="N140" s="227"/>
      <c r="O140" s="227"/>
      <c r="P140" s="227"/>
      <c r="Q140" s="227"/>
      <c r="R140" s="227"/>
      <c r="S140" s="227"/>
      <c r="T140" s="228"/>
      <c r="AT140" s="229" t="s">
        <v>170</v>
      </c>
      <c r="AU140" s="229" t="s">
        <v>87</v>
      </c>
      <c r="AV140" s="12" t="s">
        <v>87</v>
      </c>
      <c r="AW140" s="12" t="s">
        <v>39</v>
      </c>
      <c r="AX140" s="12" t="s">
        <v>84</v>
      </c>
      <c r="AY140" s="229" t="s">
        <v>159</v>
      </c>
    </row>
    <row r="141" spans="2:51" s="11" customFormat="1" ht="13.5">
      <c r="B141" s="208"/>
      <c r="C141" s="209"/>
      <c r="D141" s="232" t="s">
        <v>170</v>
      </c>
      <c r="E141" s="266" t="s">
        <v>21</v>
      </c>
      <c r="F141" s="267" t="s">
        <v>1144</v>
      </c>
      <c r="G141" s="209"/>
      <c r="H141" s="268" t="s">
        <v>21</v>
      </c>
      <c r="I141" s="213"/>
      <c r="J141" s="209"/>
      <c r="K141" s="209"/>
      <c r="L141" s="214"/>
      <c r="M141" s="215"/>
      <c r="N141" s="216"/>
      <c r="O141" s="216"/>
      <c r="P141" s="216"/>
      <c r="Q141" s="216"/>
      <c r="R141" s="216"/>
      <c r="S141" s="216"/>
      <c r="T141" s="217"/>
      <c r="AT141" s="218" t="s">
        <v>170</v>
      </c>
      <c r="AU141" s="218" t="s">
        <v>87</v>
      </c>
      <c r="AV141" s="11" t="s">
        <v>84</v>
      </c>
      <c r="AW141" s="11" t="s">
        <v>39</v>
      </c>
      <c r="AX141" s="11" t="s">
        <v>76</v>
      </c>
      <c r="AY141" s="218" t="s">
        <v>159</v>
      </c>
    </row>
    <row r="142" spans="2:65" s="1" customFormat="1" ht="44.25" customHeight="1">
      <c r="B142" s="41"/>
      <c r="C142" s="193" t="s">
        <v>219</v>
      </c>
      <c r="D142" s="193" t="s">
        <v>161</v>
      </c>
      <c r="E142" s="194" t="s">
        <v>1188</v>
      </c>
      <c r="F142" s="195" t="s">
        <v>1189</v>
      </c>
      <c r="G142" s="196" t="s">
        <v>256</v>
      </c>
      <c r="H142" s="197">
        <v>0.213</v>
      </c>
      <c r="I142" s="198"/>
      <c r="J142" s="199">
        <f>ROUND(I142*H142,2)</f>
        <v>0</v>
      </c>
      <c r="K142" s="195" t="s">
        <v>165</v>
      </c>
      <c r="L142" s="61"/>
      <c r="M142" s="200" t="s">
        <v>21</v>
      </c>
      <c r="N142" s="201" t="s">
        <v>47</v>
      </c>
      <c r="O142" s="42"/>
      <c r="P142" s="202">
        <f>O142*H142</f>
        <v>0</v>
      </c>
      <c r="Q142" s="202">
        <v>0</v>
      </c>
      <c r="R142" s="202">
        <f>Q142*H142</f>
        <v>0</v>
      </c>
      <c r="S142" s="202">
        <v>0</v>
      </c>
      <c r="T142" s="203">
        <f>S142*H142</f>
        <v>0</v>
      </c>
      <c r="AR142" s="24" t="s">
        <v>166</v>
      </c>
      <c r="AT142" s="24" t="s">
        <v>161</v>
      </c>
      <c r="AU142" s="24" t="s">
        <v>87</v>
      </c>
      <c r="AY142" s="24" t="s">
        <v>159</v>
      </c>
      <c r="BE142" s="204">
        <f>IF(N142="základní",J142,0)</f>
        <v>0</v>
      </c>
      <c r="BF142" s="204">
        <f>IF(N142="snížená",J142,0)</f>
        <v>0</v>
      </c>
      <c r="BG142" s="204">
        <f>IF(N142="zákl. přenesená",J142,0)</f>
        <v>0</v>
      </c>
      <c r="BH142" s="204">
        <f>IF(N142="sníž. přenesená",J142,0)</f>
        <v>0</v>
      </c>
      <c r="BI142" s="204">
        <f>IF(N142="nulová",J142,0)</f>
        <v>0</v>
      </c>
      <c r="BJ142" s="24" t="s">
        <v>84</v>
      </c>
      <c r="BK142" s="204">
        <f>ROUND(I142*H142,2)</f>
        <v>0</v>
      </c>
      <c r="BL142" s="24" t="s">
        <v>166</v>
      </c>
      <c r="BM142" s="24" t="s">
        <v>1190</v>
      </c>
    </row>
    <row r="143" spans="2:47" s="1" customFormat="1" ht="54">
      <c r="B143" s="41"/>
      <c r="C143" s="63"/>
      <c r="D143" s="205" t="s">
        <v>168</v>
      </c>
      <c r="E143" s="63"/>
      <c r="F143" s="206" t="s">
        <v>873</v>
      </c>
      <c r="G143" s="63"/>
      <c r="H143" s="63"/>
      <c r="I143" s="163"/>
      <c r="J143" s="63"/>
      <c r="K143" s="63"/>
      <c r="L143" s="61"/>
      <c r="M143" s="207"/>
      <c r="N143" s="42"/>
      <c r="O143" s="42"/>
      <c r="P143" s="42"/>
      <c r="Q143" s="42"/>
      <c r="R143" s="42"/>
      <c r="S143" s="42"/>
      <c r="T143" s="78"/>
      <c r="AT143" s="24" t="s">
        <v>168</v>
      </c>
      <c r="AU143" s="24" t="s">
        <v>87</v>
      </c>
    </row>
    <row r="144" spans="2:51" s="12" customFormat="1" ht="13.5">
      <c r="B144" s="219"/>
      <c r="C144" s="220"/>
      <c r="D144" s="232" t="s">
        <v>170</v>
      </c>
      <c r="E144" s="242" t="s">
        <v>21</v>
      </c>
      <c r="F144" s="243" t="s">
        <v>1191</v>
      </c>
      <c r="G144" s="220"/>
      <c r="H144" s="244">
        <v>0.213</v>
      </c>
      <c r="I144" s="224"/>
      <c r="J144" s="220"/>
      <c r="K144" s="220"/>
      <c r="L144" s="225"/>
      <c r="M144" s="226"/>
      <c r="N144" s="227"/>
      <c r="O144" s="227"/>
      <c r="P144" s="227"/>
      <c r="Q144" s="227"/>
      <c r="R144" s="227"/>
      <c r="S144" s="227"/>
      <c r="T144" s="228"/>
      <c r="AT144" s="229" t="s">
        <v>170</v>
      </c>
      <c r="AU144" s="229" t="s">
        <v>87</v>
      </c>
      <c r="AV144" s="12" t="s">
        <v>87</v>
      </c>
      <c r="AW144" s="12" t="s">
        <v>39</v>
      </c>
      <c r="AX144" s="12" t="s">
        <v>84</v>
      </c>
      <c r="AY144" s="229" t="s">
        <v>159</v>
      </c>
    </row>
    <row r="145" spans="2:65" s="1" customFormat="1" ht="44.25" customHeight="1">
      <c r="B145" s="41"/>
      <c r="C145" s="193" t="s">
        <v>225</v>
      </c>
      <c r="D145" s="193" t="s">
        <v>161</v>
      </c>
      <c r="E145" s="194" t="s">
        <v>1192</v>
      </c>
      <c r="F145" s="195" t="s">
        <v>1193</v>
      </c>
      <c r="G145" s="196" t="s">
        <v>256</v>
      </c>
      <c r="H145" s="197">
        <v>24.221</v>
      </c>
      <c r="I145" s="198"/>
      <c r="J145" s="199">
        <f>ROUND(I145*H145,2)</f>
        <v>0</v>
      </c>
      <c r="K145" s="195" t="s">
        <v>165</v>
      </c>
      <c r="L145" s="61"/>
      <c r="M145" s="200" t="s">
        <v>21</v>
      </c>
      <c r="N145" s="201" t="s">
        <v>47</v>
      </c>
      <c r="O145" s="42"/>
      <c r="P145" s="202">
        <f>O145*H145</f>
        <v>0</v>
      </c>
      <c r="Q145" s="202">
        <v>0</v>
      </c>
      <c r="R145" s="202">
        <f>Q145*H145</f>
        <v>0</v>
      </c>
      <c r="S145" s="202">
        <v>0</v>
      </c>
      <c r="T145" s="203">
        <f>S145*H145</f>
        <v>0</v>
      </c>
      <c r="AR145" s="24" t="s">
        <v>166</v>
      </c>
      <c r="AT145" s="24" t="s">
        <v>161</v>
      </c>
      <c r="AU145" s="24" t="s">
        <v>87</v>
      </c>
      <c r="AY145" s="24" t="s">
        <v>159</v>
      </c>
      <c r="BE145" s="204">
        <f>IF(N145="základní",J145,0)</f>
        <v>0</v>
      </c>
      <c r="BF145" s="204">
        <f>IF(N145="snížená",J145,0)</f>
        <v>0</v>
      </c>
      <c r="BG145" s="204">
        <f>IF(N145="zákl. přenesená",J145,0)</f>
        <v>0</v>
      </c>
      <c r="BH145" s="204">
        <f>IF(N145="sníž. přenesená",J145,0)</f>
        <v>0</v>
      </c>
      <c r="BI145" s="204">
        <f>IF(N145="nulová",J145,0)</f>
        <v>0</v>
      </c>
      <c r="BJ145" s="24" t="s">
        <v>84</v>
      </c>
      <c r="BK145" s="204">
        <f>ROUND(I145*H145,2)</f>
        <v>0</v>
      </c>
      <c r="BL145" s="24" t="s">
        <v>166</v>
      </c>
      <c r="BM145" s="24" t="s">
        <v>1194</v>
      </c>
    </row>
    <row r="146" spans="2:47" s="1" customFormat="1" ht="54">
      <c r="B146" s="41"/>
      <c r="C146" s="63"/>
      <c r="D146" s="205" t="s">
        <v>168</v>
      </c>
      <c r="E146" s="63"/>
      <c r="F146" s="206" t="s">
        <v>873</v>
      </c>
      <c r="G146" s="63"/>
      <c r="H146" s="63"/>
      <c r="I146" s="163"/>
      <c r="J146" s="63"/>
      <c r="K146" s="63"/>
      <c r="L146" s="61"/>
      <c r="M146" s="207"/>
      <c r="N146" s="42"/>
      <c r="O146" s="42"/>
      <c r="P146" s="42"/>
      <c r="Q146" s="42"/>
      <c r="R146" s="42"/>
      <c r="S146" s="42"/>
      <c r="T146" s="78"/>
      <c r="AT146" s="24" t="s">
        <v>168</v>
      </c>
      <c r="AU146" s="24" t="s">
        <v>87</v>
      </c>
    </row>
    <row r="147" spans="2:51" s="12" customFormat="1" ht="13.5">
      <c r="B147" s="219"/>
      <c r="C147" s="220"/>
      <c r="D147" s="205" t="s">
        <v>170</v>
      </c>
      <c r="E147" s="221" t="s">
        <v>21</v>
      </c>
      <c r="F147" s="222" t="s">
        <v>1179</v>
      </c>
      <c r="G147" s="220"/>
      <c r="H147" s="223">
        <v>84.846</v>
      </c>
      <c r="I147" s="224"/>
      <c r="J147" s="220"/>
      <c r="K147" s="220"/>
      <c r="L147" s="225"/>
      <c r="M147" s="226"/>
      <c r="N147" s="227"/>
      <c r="O147" s="227"/>
      <c r="P147" s="227"/>
      <c r="Q147" s="227"/>
      <c r="R147" s="227"/>
      <c r="S147" s="227"/>
      <c r="T147" s="228"/>
      <c r="AT147" s="229" t="s">
        <v>170</v>
      </c>
      <c r="AU147" s="229" t="s">
        <v>87</v>
      </c>
      <c r="AV147" s="12" t="s">
        <v>87</v>
      </c>
      <c r="AW147" s="12" t="s">
        <v>39</v>
      </c>
      <c r="AX147" s="12" t="s">
        <v>76</v>
      </c>
      <c r="AY147" s="229" t="s">
        <v>159</v>
      </c>
    </row>
    <row r="148" spans="2:51" s="12" customFormat="1" ht="13.5">
      <c r="B148" s="219"/>
      <c r="C148" s="220"/>
      <c r="D148" s="205" t="s">
        <v>170</v>
      </c>
      <c r="E148" s="221" t="s">
        <v>21</v>
      </c>
      <c r="F148" s="222" t="s">
        <v>1187</v>
      </c>
      <c r="G148" s="220"/>
      <c r="H148" s="223">
        <v>0.425</v>
      </c>
      <c r="I148" s="224"/>
      <c r="J148" s="220"/>
      <c r="K148" s="220"/>
      <c r="L148" s="225"/>
      <c r="M148" s="226"/>
      <c r="N148" s="227"/>
      <c r="O148" s="227"/>
      <c r="P148" s="227"/>
      <c r="Q148" s="227"/>
      <c r="R148" s="227"/>
      <c r="S148" s="227"/>
      <c r="T148" s="228"/>
      <c r="AT148" s="229" t="s">
        <v>170</v>
      </c>
      <c r="AU148" s="229" t="s">
        <v>87</v>
      </c>
      <c r="AV148" s="12" t="s">
        <v>87</v>
      </c>
      <c r="AW148" s="12" t="s">
        <v>39</v>
      </c>
      <c r="AX148" s="12" t="s">
        <v>76</v>
      </c>
      <c r="AY148" s="229" t="s">
        <v>159</v>
      </c>
    </row>
    <row r="149" spans="2:51" s="12" customFormat="1" ht="13.5">
      <c r="B149" s="219"/>
      <c r="C149" s="220"/>
      <c r="D149" s="205" t="s">
        <v>170</v>
      </c>
      <c r="E149" s="221" t="s">
        <v>21</v>
      </c>
      <c r="F149" s="222" t="s">
        <v>1195</v>
      </c>
      <c r="G149" s="220"/>
      <c r="H149" s="223">
        <v>-61.05</v>
      </c>
      <c r="I149" s="224"/>
      <c r="J149" s="220"/>
      <c r="K149" s="220"/>
      <c r="L149" s="225"/>
      <c r="M149" s="226"/>
      <c r="N149" s="227"/>
      <c r="O149" s="227"/>
      <c r="P149" s="227"/>
      <c r="Q149" s="227"/>
      <c r="R149" s="227"/>
      <c r="S149" s="227"/>
      <c r="T149" s="228"/>
      <c r="AT149" s="229" t="s">
        <v>170</v>
      </c>
      <c r="AU149" s="229" t="s">
        <v>87</v>
      </c>
      <c r="AV149" s="12" t="s">
        <v>87</v>
      </c>
      <c r="AW149" s="12" t="s">
        <v>39</v>
      </c>
      <c r="AX149" s="12" t="s">
        <v>76</v>
      </c>
      <c r="AY149" s="229" t="s">
        <v>159</v>
      </c>
    </row>
    <row r="150" spans="2:51" s="13" customFormat="1" ht="13.5">
      <c r="B150" s="230"/>
      <c r="C150" s="231"/>
      <c r="D150" s="205" t="s">
        <v>170</v>
      </c>
      <c r="E150" s="269" t="s">
        <v>21</v>
      </c>
      <c r="F150" s="270" t="s">
        <v>175</v>
      </c>
      <c r="G150" s="231"/>
      <c r="H150" s="271">
        <v>24.221</v>
      </c>
      <c r="I150" s="236"/>
      <c r="J150" s="231"/>
      <c r="K150" s="231"/>
      <c r="L150" s="237"/>
      <c r="M150" s="238"/>
      <c r="N150" s="239"/>
      <c r="O150" s="239"/>
      <c r="P150" s="239"/>
      <c r="Q150" s="239"/>
      <c r="R150" s="239"/>
      <c r="S150" s="239"/>
      <c r="T150" s="240"/>
      <c r="AT150" s="241" t="s">
        <v>170</v>
      </c>
      <c r="AU150" s="241" t="s">
        <v>87</v>
      </c>
      <c r="AV150" s="13" t="s">
        <v>166</v>
      </c>
      <c r="AW150" s="13" t="s">
        <v>39</v>
      </c>
      <c r="AX150" s="13" t="s">
        <v>84</v>
      </c>
      <c r="AY150" s="241" t="s">
        <v>159</v>
      </c>
    </row>
    <row r="151" spans="2:51" s="11" customFormat="1" ht="13.5">
      <c r="B151" s="208"/>
      <c r="C151" s="209"/>
      <c r="D151" s="232" t="s">
        <v>170</v>
      </c>
      <c r="E151" s="266" t="s">
        <v>21</v>
      </c>
      <c r="F151" s="267" t="s">
        <v>1144</v>
      </c>
      <c r="G151" s="209"/>
      <c r="H151" s="268" t="s">
        <v>21</v>
      </c>
      <c r="I151" s="213"/>
      <c r="J151" s="209"/>
      <c r="K151" s="209"/>
      <c r="L151" s="214"/>
      <c r="M151" s="215"/>
      <c r="N151" s="216"/>
      <c r="O151" s="216"/>
      <c r="P151" s="216"/>
      <c r="Q151" s="216"/>
      <c r="R151" s="216"/>
      <c r="S151" s="216"/>
      <c r="T151" s="217"/>
      <c r="AT151" s="218" t="s">
        <v>170</v>
      </c>
      <c r="AU151" s="218" t="s">
        <v>87</v>
      </c>
      <c r="AV151" s="11" t="s">
        <v>84</v>
      </c>
      <c r="AW151" s="11" t="s">
        <v>39</v>
      </c>
      <c r="AX151" s="11" t="s">
        <v>76</v>
      </c>
      <c r="AY151" s="218" t="s">
        <v>159</v>
      </c>
    </row>
    <row r="152" spans="2:65" s="1" customFormat="1" ht="44.25" customHeight="1">
      <c r="B152" s="41"/>
      <c r="C152" s="193" t="s">
        <v>230</v>
      </c>
      <c r="D152" s="193" t="s">
        <v>161</v>
      </c>
      <c r="E152" s="194" t="s">
        <v>1196</v>
      </c>
      <c r="F152" s="195" t="s">
        <v>1197</v>
      </c>
      <c r="G152" s="196" t="s">
        <v>256</v>
      </c>
      <c r="H152" s="197">
        <v>61.05</v>
      </c>
      <c r="I152" s="198"/>
      <c r="J152" s="199">
        <f>ROUND(I152*H152,2)</f>
        <v>0</v>
      </c>
      <c r="K152" s="195" t="s">
        <v>165</v>
      </c>
      <c r="L152" s="61"/>
      <c r="M152" s="200" t="s">
        <v>21</v>
      </c>
      <c r="N152" s="201" t="s">
        <v>47</v>
      </c>
      <c r="O152" s="42"/>
      <c r="P152" s="202">
        <f>O152*H152</f>
        <v>0</v>
      </c>
      <c r="Q152" s="202">
        <v>0</v>
      </c>
      <c r="R152" s="202">
        <f>Q152*H152</f>
        <v>0</v>
      </c>
      <c r="S152" s="202">
        <v>0</v>
      </c>
      <c r="T152" s="203">
        <f>S152*H152</f>
        <v>0</v>
      </c>
      <c r="AR152" s="24" t="s">
        <v>166</v>
      </c>
      <c r="AT152" s="24" t="s">
        <v>161</v>
      </c>
      <c r="AU152" s="24" t="s">
        <v>87</v>
      </c>
      <c r="AY152" s="24" t="s">
        <v>159</v>
      </c>
      <c r="BE152" s="204">
        <f>IF(N152="základní",J152,0)</f>
        <v>0</v>
      </c>
      <c r="BF152" s="204">
        <f>IF(N152="snížená",J152,0)</f>
        <v>0</v>
      </c>
      <c r="BG152" s="204">
        <f>IF(N152="zákl. přenesená",J152,0)</f>
        <v>0</v>
      </c>
      <c r="BH152" s="204">
        <f>IF(N152="sníž. přenesená",J152,0)</f>
        <v>0</v>
      </c>
      <c r="BI152" s="204">
        <f>IF(N152="nulová",J152,0)</f>
        <v>0</v>
      </c>
      <c r="BJ152" s="24" t="s">
        <v>84</v>
      </c>
      <c r="BK152" s="204">
        <f>ROUND(I152*H152,2)</f>
        <v>0</v>
      </c>
      <c r="BL152" s="24" t="s">
        <v>166</v>
      </c>
      <c r="BM152" s="24" t="s">
        <v>1198</v>
      </c>
    </row>
    <row r="153" spans="2:47" s="1" customFormat="1" ht="94.5">
      <c r="B153" s="41"/>
      <c r="C153" s="63"/>
      <c r="D153" s="205" t="s">
        <v>168</v>
      </c>
      <c r="E153" s="63"/>
      <c r="F153" s="206" t="s">
        <v>1199</v>
      </c>
      <c r="G153" s="63"/>
      <c r="H153" s="63"/>
      <c r="I153" s="163"/>
      <c r="J153" s="63"/>
      <c r="K153" s="63"/>
      <c r="L153" s="61"/>
      <c r="M153" s="207"/>
      <c r="N153" s="42"/>
      <c r="O153" s="42"/>
      <c r="P153" s="42"/>
      <c r="Q153" s="42"/>
      <c r="R153" s="42"/>
      <c r="S153" s="42"/>
      <c r="T153" s="78"/>
      <c r="AT153" s="24" t="s">
        <v>168</v>
      </c>
      <c r="AU153" s="24" t="s">
        <v>87</v>
      </c>
    </row>
    <row r="154" spans="2:51" s="11" customFormat="1" ht="13.5">
      <c r="B154" s="208"/>
      <c r="C154" s="209"/>
      <c r="D154" s="205" t="s">
        <v>170</v>
      </c>
      <c r="E154" s="210" t="s">
        <v>21</v>
      </c>
      <c r="F154" s="211" t="s">
        <v>1148</v>
      </c>
      <c r="G154" s="209"/>
      <c r="H154" s="212" t="s">
        <v>21</v>
      </c>
      <c r="I154" s="213"/>
      <c r="J154" s="209"/>
      <c r="K154" s="209"/>
      <c r="L154" s="214"/>
      <c r="M154" s="215"/>
      <c r="N154" s="216"/>
      <c r="O154" s="216"/>
      <c r="P154" s="216"/>
      <c r="Q154" s="216"/>
      <c r="R154" s="216"/>
      <c r="S154" s="216"/>
      <c r="T154" s="217"/>
      <c r="AT154" s="218" t="s">
        <v>170</v>
      </c>
      <c r="AU154" s="218" t="s">
        <v>87</v>
      </c>
      <c r="AV154" s="11" t="s">
        <v>84</v>
      </c>
      <c r="AW154" s="11" t="s">
        <v>39</v>
      </c>
      <c r="AX154" s="11" t="s">
        <v>76</v>
      </c>
      <c r="AY154" s="218" t="s">
        <v>159</v>
      </c>
    </row>
    <row r="155" spans="2:51" s="12" customFormat="1" ht="13.5">
      <c r="B155" s="219"/>
      <c r="C155" s="220"/>
      <c r="D155" s="205" t="s">
        <v>170</v>
      </c>
      <c r="E155" s="221" t="s">
        <v>21</v>
      </c>
      <c r="F155" s="222" t="s">
        <v>1200</v>
      </c>
      <c r="G155" s="220"/>
      <c r="H155" s="223">
        <v>40.545</v>
      </c>
      <c r="I155" s="224"/>
      <c r="J155" s="220"/>
      <c r="K155" s="220"/>
      <c r="L155" s="225"/>
      <c r="M155" s="226"/>
      <c r="N155" s="227"/>
      <c r="O155" s="227"/>
      <c r="P155" s="227"/>
      <c r="Q155" s="227"/>
      <c r="R155" s="227"/>
      <c r="S155" s="227"/>
      <c r="T155" s="228"/>
      <c r="AT155" s="229" t="s">
        <v>170</v>
      </c>
      <c r="AU155" s="229" t="s">
        <v>87</v>
      </c>
      <c r="AV155" s="12" t="s">
        <v>87</v>
      </c>
      <c r="AW155" s="12" t="s">
        <v>39</v>
      </c>
      <c r="AX155" s="12" t="s">
        <v>76</v>
      </c>
      <c r="AY155" s="229" t="s">
        <v>159</v>
      </c>
    </row>
    <row r="156" spans="2:51" s="11" customFormat="1" ht="13.5">
      <c r="B156" s="208"/>
      <c r="C156" s="209"/>
      <c r="D156" s="205" t="s">
        <v>170</v>
      </c>
      <c r="E156" s="210" t="s">
        <v>21</v>
      </c>
      <c r="F156" s="211" t="s">
        <v>1154</v>
      </c>
      <c r="G156" s="209"/>
      <c r="H156" s="212" t="s">
        <v>21</v>
      </c>
      <c r="I156" s="213"/>
      <c r="J156" s="209"/>
      <c r="K156" s="209"/>
      <c r="L156" s="214"/>
      <c r="M156" s="215"/>
      <c r="N156" s="216"/>
      <c r="O156" s="216"/>
      <c r="P156" s="216"/>
      <c r="Q156" s="216"/>
      <c r="R156" s="216"/>
      <c r="S156" s="216"/>
      <c r="T156" s="217"/>
      <c r="AT156" s="218" t="s">
        <v>170</v>
      </c>
      <c r="AU156" s="218" t="s">
        <v>87</v>
      </c>
      <c r="AV156" s="11" t="s">
        <v>84</v>
      </c>
      <c r="AW156" s="11" t="s">
        <v>39</v>
      </c>
      <c r="AX156" s="11" t="s">
        <v>76</v>
      </c>
      <c r="AY156" s="218" t="s">
        <v>159</v>
      </c>
    </row>
    <row r="157" spans="2:51" s="12" customFormat="1" ht="13.5">
      <c r="B157" s="219"/>
      <c r="C157" s="220"/>
      <c r="D157" s="205" t="s">
        <v>170</v>
      </c>
      <c r="E157" s="221" t="s">
        <v>21</v>
      </c>
      <c r="F157" s="222" t="s">
        <v>1201</v>
      </c>
      <c r="G157" s="220"/>
      <c r="H157" s="223">
        <v>33.85</v>
      </c>
      <c r="I157" s="224"/>
      <c r="J157" s="220"/>
      <c r="K157" s="220"/>
      <c r="L157" s="225"/>
      <c r="M157" s="226"/>
      <c r="N157" s="227"/>
      <c r="O157" s="227"/>
      <c r="P157" s="227"/>
      <c r="Q157" s="227"/>
      <c r="R157" s="227"/>
      <c r="S157" s="227"/>
      <c r="T157" s="228"/>
      <c r="AT157" s="229" t="s">
        <v>170</v>
      </c>
      <c r="AU157" s="229" t="s">
        <v>87</v>
      </c>
      <c r="AV157" s="12" t="s">
        <v>87</v>
      </c>
      <c r="AW157" s="12" t="s">
        <v>39</v>
      </c>
      <c r="AX157" s="12" t="s">
        <v>76</v>
      </c>
      <c r="AY157" s="229" t="s">
        <v>159</v>
      </c>
    </row>
    <row r="158" spans="2:51" s="11" customFormat="1" ht="13.5">
      <c r="B158" s="208"/>
      <c r="C158" s="209"/>
      <c r="D158" s="205" t="s">
        <v>170</v>
      </c>
      <c r="E158" s="210" t="s">
        <v>21</v>
      </c>
      <c r="F158" s="211" t="s">
        <v>1159</v>
      </c>
      <c r="G158" s="209"/>
      <c r="H158" s="212" t="s">
        <v>21</v>
      </c>
      <c r="I158" s="213"/>
      <c r="J158" s="209"/>
      <c r="K158" s="209"/>
      <c r="L158" s="214"/>
      <c r="M158" s="215"/>
      <c r="N158" s="216"/>
      <c r="O158" s="216"/>
      <c r="P158" s="216"/>
      <c r="Q158" s="216"/>
      <c r="R158" s="216"/>
      <c r="S158" s="216"/>
      <c r="T158" s="217"/>
      <c r="AT158" s="218" t="s">
        <v>170</v>
      </c>
      <c r="AU158" s="218" t="s">
        <v>87</v>
      </c>
      <c r="AV158" s="11" t="s">
        <v>84</v>
      </c>
      <c r="AW158" s="11" t="s">
        <v>39</v>
      </c>
      <c r="AX158" s="11" t="s">
        <v>76</v>
      </c>
      <c r="AY158" s="218" t="s">
        <v>159</v>
      </c>
    </row>
    <row r="159" spans="2:51" s="12" customFormat="1" ht="13.5">
      <c r="B159" s="219"/>
      <c r="C159" s="220"/>
      <c r="D159" s="205" t="s">
        <v>170</v>
      </c>
      <c r="E159" s="221" t="s">
        <v>21</v>
      </c>
      <c r="F159" s="222" t="s">
        <v>1202</v>
      </c>
      <c r="G159" s="220"/>
      <c r="H159" s="223">
        <v>21.53</v>
      </c>
      <c r="I159" s="224"/>
      <c r="J159" s="220"/>
      <c r="K159" s="220"/>
      <c r="L159" s="225"/>
      <c r="M159" s="226"/>
      <c r="N159" s="227"/>
      <c r="O159" s="227"/>
      <c r="P159" s="227"/>
      <c r="Q159" s="227"/>
      <c r="R159" s="227"/>
      <c r="S159" s="227"/>
      <c r="T159" s="228"/>
      <c r="AT159" s="229" t="s">
        <v>170</v>
      </c>
      <c r="AU159" s="229" t="s">
        <v>87</v>
      </c>
      <c r="AV159" s="12" t="s">
        <v>87</v>
      </c>
      <c r="AW159" s="12" t="s">
        <v>39</v>
      </c>
      <c r="AX159" s="12" t="s">
        <v>76</v>
      </c>
      <c r="AY159" s="229" t="s">
        <v>159</v>
      </c>
    </row>
    <row r="160" spans="2:51" s="11" customFormat="1" ht="13.5">
      <c r="B160" s="208"/>
      <c r="C160" s="209"/>
      <c r="D160" s="205" t="s">
        <v>170</v>
      </c>
      <c r="E160" s="210" t="s">
        <v>21</v>
      </c>
      <c r="F160" s="211" t="s">
        <v>1162</v>
      </c>
      <c r="G160" s="209"/>
      <c r="H160" s="212" t="s">
        <v>21</v>
      </c>
      <c r="I160" s="213"/>
      <c r="J160" s="209"/>
      <c r="K160" s="209"/>
      <c r="L160" s="214"/>
      <c r="M160" s="215"/>
      <c r="N160" s="216"/>
      <c r="O160" s="216"/>
      <c r="P160" s="216"/>
      <c r="Q160" s="216"/>
      <c r="R160" s="216"/>
      <c r="S160" s="216"/>
      <c r="T160" s="217"/>
      <c r="AT160" s="218" t="s">
        <v>170</v>
      </c>
      <c r="AU160" s="218" t="s">
        <v>87</v>
      </c>
      <c r="AV160" s="11" t="s">
        <v>84</v>
      </c>
      <c r="AW160" s="11" t="s">
        <v>39</v>
      </c>
      <c r="AX160" s="11" t="s">
        <v>76</v>
      </c>
      <c r="AY160" s="218" t="s">
        <v>159</v>
      </c>
    </row>
    <row r="161" spans="2:51" s="12" customFormat="1" ht="13.5">
      <c r="B161" s="219"/>
      <c r="C161" s="220"/>
      <c r="D161" s="205" t="s">
        <v>170</v>
      </c>
      <c r="E161" s="221" t="s">
        <v>21</v>
      </c>
      <c r="F161" s="222" t="s">
        <v>1203</v>
      </c>
      <c r="G161" s="220"/>
      <c r="H161" s="223">
        <v>31.575</v>
      </c>
      <c r="I161" s="224"/>
      <c r="J161" s="220"/>
      <c r="K161" s="220"/>
      <c r="L161" s="225"/>
      <c r="M161" s="226"/>
      <c r="N161" s="227"/>
      <c r="O161" s="227"/>
      <c r="P161" s="227"/>
      <c r="Q161" s="227"/>
      <c r="R161" s="227"/>
      <c r="S161" s="227"/>
      <c r="T161" s="228"/>
      <c r="AT161" s="229" t="s">
        <v>170</v>
      </c>
      <c r="AU161" s="229" t="s">
        <v>87</v>
      </c>
      <c r="AV161" s="12" t="s">
        <v>87</v>
      </c>
      <c r="AW161" s="12" t="s">
        <v>39</v>
      </c>
      <c r="AX161" s="12" t="s">
        <v>76</v>
      </c>
      <c r="AY161" s="229" t="s">
        <v>159</v>
      </c>
    </row>
    <row r="162" spans="2:51" s="12" customFormat="1" ht="13.5">
      <c r="B162" s="219"/>
      <c r="C162" s="220"/>
      <c r="D162" s="205" t="s">
        <v>170</v>
      </c>
      <c r="E162" s="221" t="s">
        <v>21</v>
      </c>
      <c r="F162" s="222" t="s">
        <v>1204</v>
      </c>
      <c r="G162" s="220"/>
      <c r="H162" s="223">
        <v>32.715</v>
      </c>
      <c r="I162" s="224"/>
      <c r="J162" s="220"/>
      <c r="K162" s="220"/>
      <c r="L162" s="225"/>
      <c r="M162" s="226"/>
      <c r="N162" s="227"/>
      <c r="O162" s="227"/>
      <c r="P162" s="227"/>
      <c r="Q162" s="227"/>
      <c r="R162" s="227"/>
      <c r="S162" s="227"/>
      <c r="T162" s="228"/>
      <c r="AT162" s="229" t="s">
        <v>170</v>
      </c>
      <c r="AU162" s="229" t="s">
        <v>87</v>
      </c>
      <c r="AV162" s="12" t="s">
        <v>87</v>
      </c>
      <c r="AW162" s="12" t="s">
        <v>39</v>
      </c>
      <c r="AX162" s="12" t="s">
        <v>76</v>
      </c>
      <c r="AY162" s="229" t="s">
        <v>159</v>
      </c>
    </row>
    <row r="163" spans="2:51" s="12" customFormat="1" ht="13.5">
      <c r="B163" s="219"/>
      <c r="C163" s="220"/>
      <c r="D163" s="205" t="s">
        <v>170</v>
      </c>
      <c r="E163" s="221" t="s">
        <v>21</v>
      </c>
      <c r="F163" s="222" t="s">
        <v>1205</v>
      </c>
      <c r="G163" s="220"/>
      <c r="H163" s="223">
        <v>14.53</v>
      </c>
      <c r="I163" s="224"/>
      <c r="J163" s="220"/>
      <c r="K163" s="220"/>
      <c r="L163" s="225"/>
      <c r="M163" s="226"/>
      <c r="N163" s="227"/>
      <c r="O163" s="227"/>
      <c r="P163" s="227"/>
      <c r="Q163" s="227"/>
      <c r="R163" s="227"/>
      <c r="S163" s="227"/>
      <c r="T163" s="228"/>
      <c r="AT163" s="229" t="s">
        <v>170</v>
      </c>
      <c r="AU163" s="229" t="s">
        <v>87</v>
      </c>
      <c r="AV163" s="12" t="s">
        <v>87</v>
      </c>
      <c r="AW163" s="12" t="s">
        <v>39</v>
      </c>
      <c r="AX163" s="12" t="s">
        <v>76</v>
      </c>
      <c r="AY163" s="229" t="s">
        <v>159</v>
      </c>
    </row>
    <row r="164" spans="2:51" s="12" customFormat="1" ht="13.5">
      <c r="B164" s="219"/>
      <c r="C164" s="220"/>
      <c r="D164" s="205" t="s">
        <v>170</v>
      </c>
      <c r="E164" s="221" t="s">
        <v>21</v>
      </c>
      <c r="F164" s="222" t="s">
        <v>1206</v>
      </c>
      <c r="G164" s="220"/>
      <c r="H164" s="223">
        <v>-113.695</v>
      </c>
      <c r="I164" s="224"/>
      <c r="J164" s="220"/>
      <c r="K164" s="220"/>
      <c r="L164" s="225"/>
      <c r="M164" s="226"/>
      <c r="N164" s="227"/>
      <c r="O164" s="227"/>
      <c r="P164" s="227"/>
      <c r="Q164" s="227"/>
      <c r="R164" s="227"/>
      <c r="S164" s="227"/>
      <c r="T164" s="228"/>
      <c r="AT164" s="229" t="s">
        <v>170</v>
      </c>
      <c r="AU164" s="229" t="s">
        <v>87</v>
      </c>
      <c r="AV164" s="12" t="s">
        <v>87</v>
      </c>
      <c r="AW164" s="12" t="s">
        <v>39</v>
      </c>
      <c r="AX164" s="12" t="s">
        <v>76</v>
      </c>
      <c r="AY164" s="229" t="s">
        <v>159</v>
      </c>
    </row>
    <row r="165" spans="2:51" s="13" customFormat="1" ht="13.5">
      <c r="B165" s="230"/>
      <c r="C165" s="231"/>
      <c r="D165" s="205" t="s">
        <v>170</v>
      </c>
      <c r="E165" s="269" t="s">
        <v>21</v>
      </c>
      <c r="F165" s="270" t="s">
        <v>175</v>
      </c>
      <c r="G165" s="231"/>
      <c r="H165" s="271">
        <v>61.05</v>
      </c>
      <c r="I165" s="236"/>
      <c r="J165" s="231"/>
      <c r="K165" s="231"/>
      <c r="L165" s="237"/>
      <c r="M165" s="238"/>
      <c r="N165" s="239"/>
      <c r="O165" s="239"/>
      <c r="P165" s="239"/>
      <c r="Q165" s="239"/>
      <c r="R165" s="239"/>
      <c r="S165" s="239"/>
      <c r="T165" s="240"/>
      <c r="AT165" s="241" t="s">
        <v>170</v>
      </c>
      <c r="AU165" s="241" t="s">
        <v>87</v>
      </c>
      <c r="AV165" s="13" t="s">
        <v>166</v>
      </c>
      <c r="AW165" s="13" t="s">
        <v>39</v>
      </c>
      <c r="AX165" s="13" t="s">
        <v>84</v>
      </c>
      <c r="AY165" s="241" t="s">
        <v>159</v>
      </c>
    </row>
    <row r="166" spans="2:51" s="11" customFormat="1" ht="13.5">
      <c r="B166" s="208"/>
      <c r="C166" s="209"/>
      <c r="D166" s="232" t="s">
        <v>170</v>
      </c>
      <c r="E166" s="266" t="s">
        <v>21</v>
      </c>
      <c r="F166" s="267" t="s">
        <v>1144</v>
      </c>
      <c r="G166" s="209"/>
      <c r="H166" s="268" t="s">
        <v>21</v>
      </c>
      <c r="I166" s="213"/>
      <c r="J166" s="209"/>
      <c r="K166" s="209"/>
      <c r="L166" s="214"/>
      <c r="M166" s="215"/>
      <c r="N166" s="216"/>
      <c r="O166" s="216"/>
      <c r="P166" s="216"/>
      <c r="Q166" s="216"/>
      <c r="R166" s="216"/>
      <c r="S166" s="216"/>
      <c r="T166" s="217"/>
      <c r="AT166" s="218" t="s">
        <v>170</v>
      </c>
      <c r="AU166" s="218" t="s">
        <v>87</v>
      </c>
      <c r="AV166" s="11" t="s">
        <v>84</v>
      </c>
      <c r="AW166" s="11" t="s">
        <v>39</v>
      </c>
      <c r="AX166" s="11" t="s">
        <v>76</v>
      </c>
      <c r="AY166" s="218" t="s">
        <v>159</v>
      </c>
    </row>
    <row r="167" spans="2:65" s="1" customFormat="1" ht="44.25" customHeight="1">
      <c r="B167" s="41"/>
      <c r="C167" s="193" t="s">
        <v>236</v>
      </c>
      <c r="D167" s="193" t="s">
        <v>161</v>
      </c>
      <c r="E167" s="194" t="s">
        <v>1207</v>
      </c>
      <c r="F167" s="195" t="s">
        <v>1208</v>
      </c>
      <c r="G167" s="196" t="s">
        <v>256</v>
      </c>
      <c r="H167" s="197">
        <v>113.695</v>
      </c>
      <c r="I167" s="198"/>
      <c r="J167" s="199">
        <f>ROUND(I167*H167,2)</f>
        <v>0</v>
      </c>
      <c r="K167" s="195" t="s">
        <v>165</v>
      </c>
      <c r="L167" s="61"/>
      <c r="M167" s="200" t="s">
        <v>21</v>
      </c>
      <c r="N167" s="201" t="s">
        <v>47</v>
      </c>
      <c r="O167" s="42"/>
      <c r="P167" s="202">
        <f>O167*H167</f>
        <v>0</v>
      </c>
      <c r="Q167" s="202">
        <v>0</v>
      </c>
      <c r="R167" s="202">
        <f>Q167*H167</f>
        <v>0</v>
      </c>
      <c r="S167" s="202">
        <v>0</v>
      </c>
      <c r="T167" s="203">
        <f>S167*H167</f>
        <v>0</v>
      </c>
      <c r="AR167" s="24" t="s">
        <v>166</v>
      </c>
      <c r="AT167" s="24" t="s">
        <v>161</v>
      </c>
      <c r="AU167" s="24" t="s">
        <v>87</v>
      </c>
      <c r="AY167" s="24" t="s">
        <v>159</v>
      </c>
      <c r="BE167" s="204">
        <f>IF(N167="základní",J167,0)</f>
        <v>0</v>
      </c>
      <c r="BF167" s="204">
        <f>IF(N167="snížená",J167,0)</f>
        <v>0</v>
      </c>
      <c r="BG167" s="204">
        <f>IF(N167="zákl. přenesená",J167,0)</f>
        <v>0</v>
      </c>
      <c r="BH167" s="204">
        <f>IF(N167="sníž. přenesená",J167,0)</f>
        <v>0</v>
      </c>
      <c r="BI167" s="204">
        <f>IF(N167="nulová",J167,0)</f>
        <v>0</v>
      </c>
      <c r="BJ167" s="24" t="s">
        <v>84</v>
      </c>
      <c r="BK167" s="204">
        <f>ROUND(I167*H167,2)</f>
        <v>0</v>
      </c>
      <c r="BL167" s="24" t="s">
        <v>166</v>
      </c>
      <c r="BM167" s="24" t="s">
        <v>1209</v>
      </c>
    </row>
    <row r="168" spans="2:47" s="1" customFormat="1" ht="94.5">
      <c r="B168" s="41"/>
      <c r="C168" s="63"/>
      <c r="D168" s="205" t="s">
        <v>168</v>
      </c>
      <c r="E168" s="63"/>
      <c r="F168" s="206" t="s">
        <v>1199</v>
      </c>
      <c r="G168" s="63"/>
      <c r="H168" s="63"/>
      <c r="I168" s="163"/>
      <c r="J168" s="63"/>
      <c r="K168" s="63"/>
      <c r="L168" s="61"/>
      <c r="M168" s="207"/>
      <c r="N168" s="42"/>
      <c r="O168" s="42"/>
      <c r="P168" s="42"/>
      <c r="Q168" s="42"/>
      <c r="R168" s="42"/>
      <c r="S168" s="42"/>
      <c r="T168" s="78"/>
      <c r="AT168" s="24" t="s">
        <v>168</v>
      </c>
      <c r="AU168" s="24" t="s">
        <v>87</v>
      </c>
    </row>
    <row r="169" spans="2:51" s="12" customFormat="1" ht="13.5">
      <c r="B169" s="219"/>
      <c r="C169" s="220"/>
      <c r="D169" s="205" t="s">
        <v>170</v>
      </c>
      <c r="E169" s="221" t="s">
        <v>21</v>
      </c>
      <c r="F169" s="222" t="s">
        <v>1210</v>
      </c>
      <c r="G169" s="220"/>
      <c r="H169" s="223">
        <v>113.128</v>
      </c>
      <c r="I169" s="224"/>
      <c r="J169" s="220"/>
      <c r="K169" s="220"/>
      <c r="L169" s="225"/>
      <c r="M169" s="226"/>
      <c r="N169" s="227"/>
      <c r="O169" s="227"/>
      <c r="P169" s="227"/>
      <c r="Q169" s="227"/>
      <c r="R169" s="227"/>
      <c r="S169" s="227"/>
      <c r="T169" s="228"/>
      <c r="AT169" s="229" t="s">
        <v>170</v>
      </c>
      <c r="AU169" s="229" t="s">
        <v>87</v>
      </c>
      <c r="AV169" s="12" t="s">
        <v>87</v>
      </c>
      <c r="AW169" s="12" t="s">
        <v>39</v>
      </c>
      <c r="AX169" s="12" t="s">
        <v>76</v>
      </c>
      <c r="AY169" s="229" t="s">
        <v>159</v>
      </c>
    </row>
    <row r="170" spans="2:51" s="12" customFormat="1" ht="13.5">
      <c r="B170" s="219"/>
      <c r="C170" s="220"/>
      <c r="D170" s="205" t="s">
        <v>170</v>
      </c>
      <c r="E170" s="221" t="s">
        <v>21</v>
      </c>
      <c r="F170" s="222" t="s">
        <v>1211</v>
      </c>
      <c r="G170" s="220"/>
      <c r="H170" s="223">
        <v>0.567</v>
      </c>
      <c r="I170" s="224"/>
      <c r="J170" s="220"/>
      <c r="K170" s="220"/>
      <c r="L170" s="225"/>
      <c r="M170" s="226"/>
      <c r="N170" s="227"/>
      <c r="O170" s="227"/>
      <c r="P170" s="227"/>
      <c r="Q170" s="227"/>
      <c r="R170" s="227"/>
      <c r="S170" s="227"/>
      <c r="T170" s="228"/>
      <c r="AT170" s="229" t="s">
        <v>170</v>
      </c>
      <c r="AU170" s="229" t="s">
        <v>87</v>
      </c>
      <c r="AV170" s="12" t="s">
        <v>87</v>
      </c>
      <c r="AW170" s="12" t="s">
        <v>39</v>
      </c>
      <c r="AX170" s="12" t="s">
        <v>76</v>
      </c>
      <c r="AY170" s="229" t="s">
        <v>159</v>
      </c>
    </row>
    <row r="171" spans="2:51" s="11" customFormat="1" ht="13.5">
      <c r="B171" s="208"/>
      <c r="C171" s="209"/>
      <c r="D171" s="205" t="s">
        <v>170</v>
      </c>
      <c r="E171" s="210" t="s">
        <v>21</v>
      </c>
      <c r="F171" s="211" t="s">
        <v>1144</v>
      </c>
      <c r="G171" s="209"/>
      <c r="H171" s="212" t="s">
        <v>21</v>
      </c>
      <c r="I171" s="213"/>
      <c r="J171" s="209"/>
      <c r="K171" s="209"/>
      <c r="L171" s="214"/>
      <c r="M171" s="215"/>
      <c r="N171" s="216"/>
      <c r="O171" s="216"/>
      <c r="P171" s="216"/>
      <c r="Q171" s="216"/>
      <c r="R171" s="216"/>
      <c r="S171" s="216"/>
      <c r="T171" s="217"/>
      <c r="AT171" s="218" t="s">
        <v>170</v>
      </c>
      <c r="AU171" s="218" t="s">
        <v>87</v>
      </c>
      <c r="AV171" s="11" t="s">
        <v>84</v>
      </c>
      <c r="AW171" s="11" t="s">
        <v>39</v>
      </c>
      <c r="AX171" s="11" t="s">
        <v>76</v>
      </c>
      <c r="AY171" s="218" t="s">
        <v>159</v>
      </c>
    </row>
    <row r="172" spans="2:51" s="14" customFormat="1" ht="13.5">
      <c r="B172" s="245"/>
      <c r="C172" s="246"/>
      <c r="D172" s="205" t="s">
        <v>170</v>
      </c>
      <c r="E172" s="247" t="s">
        <v>21</v>
      </c>
      <c r="F172" s="248" t="s">
        <v>269</v>
      </c>
      <c r="G172" s="246"/>
      <c r="H172" s="249">
        <v>113.695</v>
      </c>
      <c r="I172" s="250"/>
      <c r="J172" s="246"/>
      <c r="K172" s="246"/>
      <c r="L172" s="251"/>
      <c r="M172" s="252"/>
      <c r="N172" s="253"/>
      <c r="O172" s="253"/>
      <c r="P172" s="253"/>
      <c r="Q172" s="253"/>
      <c r="R172" s="253"/>
      <c r="S172" s="253"/>
      <c r="T172" s="254"/>
      <c r="AT172" s="255" t="s">
        <v>170</v>
      </c>
      <c r="AU172" s="255" t="s">
        <v>87</v>
      </c>
      <c r="AV172" s="14" t="s">
        <v>182</v>
      </c>
      <c r="AW172" s="14" t="s">
        <v>39</v>
      </c>
      <c r="AX172" s="14" t="s">
        <v>84</v>
      </c>
      <c r="AY172" s="255" t="s">
        <v>159</v>
      </c>
    </row>
    <row r="173" spans="2:51" s="11" customFormat="1" ht="13.5">
      <c r="B173" s="208"/>
      <c r="C173" s="209"/>
      <c r="D173" s="205" t="s">
        <v>170</v>
      </c>
      <c r="E173" s="210" t="s">
        <v>21</v>
      </c>
      <c r="F173" s="211" t="s">
        <v>1148</v>
      </c>
      <c r="G173" s="209"/>
      <c r="H173" s="212" t="s">
        <v>21</v>
      </c>
      <c r="I173" s="213"/>
      <c r="J173" s="209"/>
      <c r="K173" s="209"/>
      <c r="L173" s="214"/>
      <c r="M173" s="215"/>
      <c r="N173" s="216"/>
      <c r="O173" s="216"/>
      <c r="P173" s="216"/>
      <c r="Q173" s="216"/>
      <c r="R173" s="216"/>
      <c r="S173" s="216"/>
      <c r="T173" s="217"/>
      <c r="AT173" s="218" t="s">
        <v>170</v>
      </c>
      <c r="AU173" s="218" t="s">
        <v>87</v>
      </c>
      <c r="AV173" s="11" t="s">
        <v>84</v>
      </c>
      <c r="AW173" s="11" t="s">
        <v>39</v>
      </c>
      <c r="AX173" s="11" t="s">
        <v>76</v>
      </c>
      <c r="AY173" s="218" t="s">
        <v>159</v>
      </c>
    </row>
    <row r="174" spans="2:51" s="12" customFormat="1" ht="13.5">
      <c r="B174" s="219"/>
      <c r="C174" s="220"/>
      <c r="D174" s="205" t="s">
        <v>170</v>
      </c>
      <c r="E174" s="221" t="s">
        <v>21</v>
      </c>
      <c r="F174" s="222" t="s">
        <v>1200</v>
      </c>
      <c r="G174" s="220"/>
      <c r="H174" s="223">
        <v>40.545</v>
      </c>
      <c r="I174" s="224"/>
      <c r="J174" s="220"/>
      <c r="K174" s="220"/>
      <c r="L174" s="225"/>
      <c r="M174" s="226"/>
      <c r="N174" s="227"/>
      <c r="O174" s="227"/>
      <c r="P174" s="227"/>
      <c r="Q174" s="227"/>
      <c r="R174" s="227"/>
      <c r="S174" s="227"/>
      <c r="T174" s="228"/>
      <c r="AT174" s="229" t="s">
        <v>170</v>
      </c>
      <c r="AU174" s="229" t="s">
        <v>87</v>
      </c>
      <c r="AV174" s="12" t="s">
        <v>87</v>
      </c>
      <c r="AW174" s="12" t="s">
        <v>39</v>
      </c>
      <c r="AX174" s="12" t="s">
        <v>76</v>
      </c>
      <c r="AY174" s="229" t="s">
        <v>159</v>
      </c>
    </row>
    <row r="175" spans="2:51" s="11" customFormat="1" ht="13.5">
      <c r="B175" s="208"/>
      <c r="C175" s="209"/>
      <c r="D175" s="205" t="s">
        <v>170</v>
      </c>
      <c r="E175" s="210" t="s">
        <v>21</v>
      </c>
      <c r="F175" s="211" t="s">
        <v>1154</v>
      </c>
      <c r="G175" s="209"/>
      <c r="H175" s="212" t="s">
        <v>21</v>
      </c>
      <c r="I175" s="213"/>
      <c r="J175" s="209"/>
      <c r="K175" s="209"/>
      <c r="L175" s="214"/>
      <c r="M175" s="215"/>
      <c r="N175" s="216"/>
      <c r="O175" s="216"/>
      <c r="P175" s="216"/>
      <c r="Q175" s="216"/>
      <c r="R175" s="216"/>
      <c r="S175" s="216"/>
      <c r="T175" s="217"/>
      <c r="AT175" s="218" t="s">
        <v>170</v>
      </c>
      <c r="AU175" s="218" t="s">
        <v>87</v>
      </c>
      <c r="AV175" s="11" t="s">
        <v>84</v>
      </c>
      <c r="AW175" s="11" t="s">
        <v>39</v>
      </c>
      <c r="AX175" s="11" t="s">
        <v>76</v>
      </c>
      <c r="AY175" s="218" t="s">
        <v>159</v>
      </c>
    </row>
    <row r="176" spans="2:51" s="12" customFormat="1" ht="13.5">
      <c r="B176" s="219"/>
      <c r="C176" s="220"/>
      <c r="D176" s="205" t="s">
        <v>170</v>
      </c>
      <c r="E176" s="221" t="s">
        <v>21</v>
      </c>
      <c r="F176" s="222" t="s">
        <v>1201</v>
      </c>
      <c r="G176" s="220"/>
      <c r="H176" s="223">
        <v>33.85</v>
      </c>
      <c r="I176" s="224"/>
      <c r="J176" s="220"/>
      <c r="K176" s="220"/>
      <c r="L176" s="225"/>
      <c r="M176" s="226"/>
      <c r="N176" s="227"/>
      <c r="O176" s="227"/>
      <c r="P176" s="227"/>
      <c r="Q176" s="227"/>
      <c r="R176" s="227"/>
      <c r="S176" s="227"/>
      <c r="T176" s="228"/>
      <c r="AT176" s="229" t="s">
        <v>170</v>
      </c>
      <c r="AU176" s="229" t="s">
        <v>87</v>
      </c>
      <c r="AV176" s="12" t="s">
        <v>87</v>
      </c>
      <c r="AW176" s="12" t="s">
        <v>39</v>
      </c>
      <c r="AX176" s="12" t="s">
        <v>76</v>
      </c>
      <c r="AY176" s="229" t="s">
        <v>159</v>
      </c>
    </row>
    <row r="177" spans="2:51" s="11" customFormat="1" ht="13.5">
      <c r="B177" s="208"/>
      <c r="C177" s="209"/>
      <c r="D177" s="205" t="s">
        <v>170</v>
      </c>
      <c r="E177" s="210" t="s">
        <v>21</v>
      </c>
      <c r="F177" s="211" t="s">
        <v>1159</v>
      </c>
      <c r="G177" s="209"/>
      <c r="H177" s="212" t="s">
        <v>21</v>
      </c>
      <c r="I177" s="213"/>
      <c r="J177" s="209"/>
      <c r="K177" s="209"/>
      <c r="L177" s="214"/>
      <c r="M177" s="215"/>
      <c r="N177" s="216"/>
      <c r="O177" s="216"/>
      <c r="P177" s="216"/>
      <c r="Q177" s="216"/>
      <c r="R177" s="216"/>
      <c r="S177" s="216"/>
      <c r="T177" s="217"/>
      <c r="AT177" s="218" t="s">
        <v>170</v>
      </c>
      <c r="AU177" s="218" t="s">
        <v>87</v>
      </c>
      <c r="AV177" s="11" t="s">
        <v>84</v>
      </c>
      <c r="AW177" s="11" t="s">
        <v>39</v>
      </c>
      <c r="AX177" s="11" t="s">
        <v>76</v>
      </c>
      <c r="AY177" s="218" t="s">
        <v>159</v>
      </c>
    </row>
    <row r="178" spans="2:51" s="12" customFormat="1" ht="13.5">
      <c r="B178" s="219"/>
      <c r="C178" s="220"/>
      <c r="D178" s="205" t="s">
        <v>170</v>
      </c>
      <c r="E178" s="221" t="s">
        <v>21</v>
      </c>
      <c r="F178" s="222" t="s">
        <v>1202</v>
      </c>
      <c r="G178" s="220"/>
      <c r="H178" s="223">
        <v>21.53</v>
      </c>
      <c r="I178" s="224"/>
      <c r="J178" s="220"/>
      <c r="K178" s="220"/>
      <c r="L178" s="225"/>
      <c r="M178" s="226"/>
      <c r="N178" s="227"/>
      <c r="O178" s="227"/>
      <c r="P178" s="227"/>
      <c r="Q178" s="227"/>
      <c r="R178" s="227"/>
      <c r="S178" s="227"/>
      <c r="T178" s="228"/>
      <c r="AT178" s="229" t="s">
        <v>170</v>
      </c>
      <c r="AU178" s="229" t="s">
        <v>87</v>
      </c>
      <c r="AV178" s="12" t="s">
        <v>87</v>
      </c>
      <c r="AW178" s="12" t="s">
        <v>39</v>
      </c>
      <c r="AX178" s="12" t="s">
        <v>76</v>
      </c>
      <c r="AY178" s="229" t="s">
        <v>159</v>
      </c>
    </row>
    <row r="179" spans="2:51" s="11" customFormat="1" ht="13.5">
      <c r="B179" s="208"/>
      <c r="C179" s="209"/>
      <c r="D179" s="205" t="s">
        <v>170</v>
      </c>
      <c r="E179" s="210" t="s">
        <v>21</v>
      </c>
      <c r="F179" s="211" t="s">
        <v>1162</v>
      </c>
      <c r="G179" s="209"/>
      <c r="H179" s="212" t="s">
        <v>21</v>
      </c>
      <c r="I179" s="213"/>
      <c r="J179" s="209"/>
      <c r="K179" s="209"/>
      <c r="L179" s="214"/>
      <c r="M179" s="215"/>
      <c r="N179" s="216"/>
      <c r="O179" s="216"/>
      <c r="P179" s="216"/>
      <c r="Q179" s="216"/>
      <c r="R179" s="216"/>
      <c r="S179" s="216"/>
      <c r="T179" s="217"/>
      <c r="AT179" s="218" t="s">
        <v>170</v>
      </c>
      <c r="AU179" s="218" t="s">
        <v>87</v>
      </c>
      <c r="AV179" s="11" t="s">
        <v>84</v>
      </c>
      <c r="AW179" s="11" t="s">
        <v>39</v>
      </c>
      <c r="AX179" s="11" t="s">
        <v>76</v>
      </c>
      <c r="AY179" s="218" t="s">
        <v>159</v>
      </c>
    </row>
    <row r="180" spans="2:51" s="12" customFormat="1" ht="13.5">
      <c r="B180" s="219"/>
      <c r="C180" s="220"/>
      <c r="D180" s="205" t="s">
        <v>170</v>
      </c>
      <c r="E180" s="221" t="s">
        <v>21</v>
      </c>
      <c r="F180" s="222" t="s">
        <v>1203</v>
      </c>
      <c r="G180" s="220"/>
      <c r="H180" s="223">
        <v>31.575</v>
      </c>
      <c r="I180" s="224"/>
      <c r="J180" s="220"/>
      <c r="K180" s="220"/>
      <c r="L180" s="225"/>
      <c r="M180" s="226"/>
      <c r="N180" s="227"/>
      <c r="O180" s="227"/>
      <c r="P180" s="227"/>
      <c r="Q180" s="227"/>
      <c r="R180" s="227"/>
      <c r="S180" s="227"/>
      <c r="T180" s="228"/>
      <c r="AT180" s="229" t="s">
        <v>170</v>
      </c>
      <c r="AU180" s="229" t="s">
        <v>87</v>
      </c>
      <c r="AV180" s="12" t="s">
        <v>87</v>
      </c>
      <c r="AW180" s="12" t="s">
        <v>39</v>
      </c>
      <c r="AX180" s="12" t="s">
        <v>76</v>
      </c>
      <c r="AY180" s="229" t="s">
        <v>159</v>
      </c>
    </row>
    <row r="181" spans="2:51" s="12" customFormat="1" ht="13.5">
      <c r="B181" s="219"/>
      <c r="C181" s="220"/>
      <c r="D181" s="205" t="s">
        <v>170</v>
      </c>
      <c r="E181" s="221" t="s">
        <v>21</v>
      </c>
      <c r="F181" s="222" t="s">
        <v>1204</v>
      </c>
      <c r="G181" s="220"/>
      <c r="H181" s="223">
        <v>32.715</v>
      </c>
      <c r="I181" s="224"/>
      <c r="J181" s="220"/>
      <c r="K181" s="220"/>
      <c r="L181" s="225"/>
      <c r="M181" s="226"/>
      <c r="N181" s="227"/>
      <c r="O181" s="227"/>
      <c r="P181" s="227"/>
      <c r="Q181" s="227"/>
      <c r="R181" s="227"/>
      <c r="S181" s="227"/>
      <c r="T181" s="228"/>
      <c r="AT181" s="229" t="s">
        <v>170</v>
      </c>
      <c r="AU181" s="229" t="s">
        <v>87</v>
      </c>
      <c r="AV181" s="12" t="s">
        <v>87</v>
      </c>
      <c r="AW181" s="12" t="s">
        <v>39</v>
      </c>
      <c r="AX181" s="12" t="s">
        <v>76</v>
      </c>
      <c r="AY181" s="229" t="s">
        <v>159</v>
      </c>
    </row>
    <row r="182" spans="2:51" s="12" customFormat="1" ht="13.5">
      <c r="B182" s="219"/>
      <c r="C182" s="220"/>
      <c r="D182" s="205" t="s">
        <v>170</v>
      </c>
      <c r="E182" s="221" t="s">
        <v>21</v>
      </c>
      <c r="F182" s="222" t="s">
        <v>1205</v>
      </c>
      <c r="G182" s="220"/>
      <c r="H182" s="223">
        <v>14.53</v>
      </c>
      <c r="I182" s="224"/>
      <c r="J182" s="220"/>
      <c r="K182" s="220"/>
      <c r="L182" s="225"/>
      <c r="M182" s="226"/>
      <c r="N182" s="227"/>
      <c r="O182" s="227"/>
      <c r="P182" s="227"/>
      <c r="Q182" s="227"/>
      <c r="R182" s="227"/>
      <c r="S182" s="227"/>
      <c r="T182" s="228"/>
      <c r="AT182" s="229" t="s">
        <v>170</v>
      </c>
      <c r="AU182" s="229" t="s">
        <v>87</v>
      </c>
      <c r="AV182" s="12" t="s">
        <v>87</v>
      </c>
      <c r="AW182" s="12" t="s">
        <v>39</v>
      </c>
      <c r="AX182" s="12" t="s">
        <v>76</v>
      </c>
      <c r="AY182" s="229" t="s">
        <v>159</v>
      </c>
    </row>
    <row r="183" spans="2:51" s="14" customFormat="1" ht="13.5">
      <c r="B183" s="245"/>
      <c r="C183" s="246"/>
      <c r="D183" s="205" t="s">
        <v>170</v>
      </c>
      <c r="E183" s="247" t="s">
        <v>21</v>
      </c>
      <c r="F183" s="248" t="s">
        <v>269</v>
      </c>
      <c r="G183" s="246"/>
      <c r="H183" s="249">
        <v>174.745</v>
      </c>
      <c r="I183" s="250"/>
      <c r="J183" s="246"/>
      <c r="K183" s="246"/>
      <c r="L183" s="251"/>
      <c r="M183" s="252"/>
      <c r="N183" s="253"/>
      <c r="O183" s="253"/>
      <c r="P183" s="253"/>
      <c r="Q183" s="253"/>
      <c r="R183" s="253"/>
      <c r="S183" s="253"/>
      <c r="T183" s="254"/>
      <c r="AT183" s="255" t="s">
        <v>170</v>
      </c>
      <c r="AU183" s="255" t="s">
        <v>87</v>
      </c>
      <c r="AV183" s="14" t="s">
        <v>182</v>
      </c>
      <c r="AW183" s="14" t="s">
        <v>39</v>
      </c>
      <c r="AX183" s="14" t="s">
        <v>76</v>
      </c>
      <c r="AY183" s="255" t="s">
        <v>159</v>
      </c>
    </row>
    <row r="184" spans="2:51" s="13" customFormat="1" ht="13.5">
      <c r="B184" s="230"/>
      <c r="C184" s="231"/>
      <c r="D184" s="205" t="s">
        <v>170</v>
      </c>
      <c r="E184" s="269" t="s">
        <v>21</v>
      </c>
      <c r="F184" s="270" t="s">
        <v>175</v>
      </c>
      <c r="G184" s="231"/>
      <c r="H184" s="271">
        <v>288.44</v>
      </c>
      <c r="I184" s="236"/>
      <c r="J184" s="231"/>
      <c r="K184" s="231"/>
      <c r="L184" s="237"/>
      <c r="M184" s="238"/>
      <c r="N184" s="239"/>
      <c r="O184" s="239"/>
      <c r="P184" s="239"/>
      <c r="Q184" s="239"/>
      <c r="R184" s="239"/>
      <c r="S184" s="239"/>
      <c r="T184" s="240"/>
      <c r="AT184" s="241" t="s">
        <v>170</v>
      </c>
      <c r="AU184" s="241" t="s">
        <v>87</v>
      </c>
      <c r="AV184" s="13" t="s">
        <v>166</v>
      </c>
      <c r="AW184" s="13" t="s">
        <v>39</v>
      </c>
      <c r="AX184" s="13" t="s">
        <v>76</v>
      </c>
      <c r="AY184" s="241" t="s">
        <v>159</v>
      </c>
    </row>
    <row r="185" spans="2:51" s="11" customFormat="1" ht="13.5">
      <c r="B185" s="208"/>
      <c r="C185" s="209"/>
      <c r="D185" s="232" t="s">
        <v>170</v>
      </c>
      <c r="E185" s="266" t="s">
        <v>21</v>
      </c>
      <c r="F185" s="267" t="s">
        <v>1212</v>
      </c>
      <c r="G185" s="209"/>
      <c r="H185" s="268" t="s">
        <v>21</v>
      </c>
      <c r="I185" s="213"/>
      <c r="J185" s="209"/>
      <c r="K185" s="209"/>
      <c r="L185" s="214"/>
      <c r="M185" s="215"/>
      <c r="N185" s="216"/>
      <c r="O185" s="216"/>
      <c r="P185" s="216"/>
      <c r="Q185" s="216"/>
      <c r="R185" s="216"/>
      <c r="S185" s="216"/>
      <c r="T185" s="217"/>
      <c r="AT185" s="218" t="s">
        <v>170</v>
      </c>
      <c r="AU185" s="218" t="s">
        <v>87</v>
      </c>
      <c r="AV185" s="11" t="s">
        <v>84</v>
      </c>
      <c r="AW185" s="11" t="s">
        <v>39</v>
      </c>
      <c r="AX185" s="11" t="s">
        <v>76</v>
      </c>
      <c r="AY185" s="218" t="s">
        <v>159</v>
      </c>
    </row>
    <row r="186" spans="2:65" s="1" customFormat="1" ht="31.5" customHeight="1">
      <c r="B186" s="41"/>
      <c r="C186" s="193" t="s">
        <v>242</v>
      </c>
      <c r="D186" s="193" t="s">
        <v>161</v>
      </c>
      <c r="E186" s="194" t="s">
        <v>1213</v>
      </c>
      <c r="F186" s="195" t="s">
        <v>1214</v>
      </c>
      <c r="G186" s="196" t="s">
        <v>164</v>
      </c>
      <c r="H186" s="197">
        <v>296.642</v>
      </c>
      <c r="I186" s="198"/>
      <c r="J186" s="199">
        <f>ROUND(I186*H186,2)</f>
        <v>0</v>
      </c>
      <c r="K186" s="195" t="s">
        <v>165</v>
      </c>
      <c r="L186" s="61"/>
      <c r="M186" s="200" t="s">
        <v>21</v>
      </c>
      <c r="N186" s="201" t="s">
        <v>47</v>
      </c>
      <c r="O186" s="42"/>
      <c r="P186" s="202">
        <f>O186*H186</f>
        <v>0</v>
      </c>
      <c r="Q186" s="202">
        <v>0.00199</v>
      </c>
      <c r="R186" s="202">
        <f>Q186*H186</f>
        <v>0.59031758</v>
      </c>
      <c r="S186" s="202">
        <v>0</v>
      </c>
      <c r="T186" s="203">
        <f>S186*H186</f>
        <v>0</v>
      </c>
      <c r="AR186" s="24" t="s">
        <v>166</v>
      </c>
      <c r="AT186" s="24" t="s">
        <v>161</v>
      </c>
      <c r="AU186" s="24" t="s">
        <v>87</v>
      </c>
      <c r="AY186" s="24" t="s">
        <v>159</v>
      </c>
      <c r="BE186" s="204">
        <f>IF(N186="základní",J186,0)</f>
        <v>0</v>
      </c>
      <c r="BF186" s="204">
        <f>IF(N186="snížená",J186,0)</f>
        <v>0</v>
      </c>
      <c r="BG186" s="204">
        <f>IF(N186="zákl. přenesená",J186,0)</f>
        <v>0</v>
      </c>
      <c r="BH186" s="204">
        <f>IF(N186="sníž. přenesená",J186,0)</f>
        <v>0</v>
      </c>
      <c r="BI186" s="204">
        <f>IF(N186="nulová",J186,0)</f>
        <v>0</v>
      </c>
      <c r="BJ186" s="24" t="s">
        <v>84</v>
      </c>
      <c r="BK186" s="204">
        <f>ROUND(I186*H186,2)</f>
        <v>0</v>
      </c>
      <c r="BL186" s="24" t="s">
        <v>166</v>
      </c>
      <c r="BM186" s="24" t="s">
        <v>1215</v>
      </c>
    </row>
    <row r="187" spans="2:47" s="1" customFormat="1" ht="148.5">
      <c r="B187" s="41"/>
      <c r="C187" s="63"/>
      <c r="D187" s="205" t="s">
        <v>168</v>
      </c>
      <c r="E187" s="63"/>
      <c r="F187" s="206" t="s">
        <v>882</v>
      </c>
      <c r="G187" s="63"/>
      <c r="H187" s="63"/>
      <c r="I187" s="163"/>
      <c r="J187" s="63"/>
      <c r="K187" s="63"/>
      <c r="L187" s="61"/>
      <c r="M187" s="207"/>
      <c r="N187" s="42"/>
      <c r="O187" s="42"/>
      <c r="P187" s="42"/>
      <c r="Q187" s="42"/>
      <c r="R187" s="42"/>
      <c r="S187" s="42"/>
      <c r="T187" s="78"/>
      <c r="AT187" s="24" t="s">
        <v>168</v>
      </c>
      <c r="AU187" s="24" t="s">
        <v>87</v>
      </c>
    </row>
    <row r="188" spans="2:51" s="11" customFormat="1" ht="13.5">
      <c r="B188" s="208"/>
      <c r="C188" s="209"/>
      <c r="D188" s="205" t="s">
        <v>170</v>
      </c>
      <c r="E188" s="210" t="s">
        <v>21</v>
      </c>
      <c r="F188" s="211" t="s">
        <v>1154</v>
      </c>
      <c r="G188" s="209"/>
      <c r="H188" s="212" t="s">
        <v>21</v>
      </c>
      <c r="I188" s="213"/>
      <c r="J188" s="209"/>
      <c r="K188" s="209"/>
      <c r="L188" s="214"/>
      <c r="M188" s="215"/>
      <c r="N188" s="216"/>
      <c r="O188" s="216"/>
      <c r="P188" s="216"/>
      <c r="Q188" s="216"/>
      <c r="R188" s="216"/>
      <c r="S188" s="216"/>
      <c r="T188" s="217"/>
      <c r="AT188" s="218" t="s">
        <v>170</v>
      </c>
      <c r="AU188" s="218" t="s">
        <v>87</v>
      </c>
      <c r="AV188" s="11" t="s">
        <v>84</v>
      </c>
      <c r="AW188" s="11" t="s">
        <v>39</v>
      </c>
      <c r="AX188" s="11" t="s">
        <v>76</v>
      </c>
      <c r="AY188" s="218" t="s">
        <v>159</v>
      </c>
    </row>
    <row r="189" spans="2:51" s="12" customFormat="1" ht="13.5">
      <c r="B189" s="219"/>
      <c r="C189" s="220"/>
      <c r="D189" s="205" t="s">
        <v>170</v>
      </c>
      <c r="E189" s="221" t="s">
        <v>21</v>
      </c>
      <c r="F189" s="222" t="s">
        <v>1216</v>
      </c>
      <c r="G189" s="220"/>
      <c r="H189" s="223">
        <v>33.65</v>
      </c>
      <c r="I189" s="224"/>
      <c r="J189" s="220"/>
      <c r="K189" s="220"/>
      <c r="L189" s="225"/>
      <c r="M189" s="226"/>
      <c r="N189" s="227"/>
      <c r="O189" s="227"/>
      <c r="P189" s="227"/>
      <c r="Q189" s="227"/>
      <c r="R189" s="227"/>
      <c r="S189" s="227"/>
      <c r="T189" s="228"/>
      <c r="AT189" s="229" t="s">
        <v>170</v>
      </c>
      <c r="AU189" s="229" t="s">
        <v>87</v>
      </c>
      <c r="AV189" s="12" t="s">
        <v>87</v>
      </c>
      <c r="AW189" s="12" t="s">
        <v>39</v>
      </c>
      <c r="AX189" s="12" t="s">
        <v>76</v>
      </c>
      <c r="AY189" s="229" t="s">
        <v>159</v>
      </c>
    </row>
    <row r="190" spans="2:51" s="12" customFormat="1" ht="13.5">
      <c r="B190" s="219"/>
      <c r="C190" s="220"/>
      <c r="D190" s="205" t="s">
        <v>170</v>
      </c>
      <c r="E190" s="221" t="s">
        <v>21</v>
      </c>
      <c r="F190" s="222" t="s">
        <v>1217</v>
      </c>
      <c r="G190" s="220"/>
      <c r="H190" s="223">
        <v>76.248</v>
      </c>
      <c r="I190" s="224"/>
      <c r="J190" s="220"/>
      <c r="K190" s="220"/>
      <c r="L190" s="225"/>
      <c r="M190" s="226"/>
      <c r="N190" s="227"/>
      <c r="O190" s="227"/>
      <c r="P190" s="227"/>
      <c r="Q190" s="227"/>
      <c r="R190" s="227"/>
      <c r="S190" s="227"/>
      <c r="T190" s="228"/>
      <c r="AT190" s="229" t="s">
        <v>170</v>
      </c>
      <c r="AU190" s="229" t="s">
        <v>87</v>
      </c>
      <c r="AV190" s="12" t="s">
        <v>87</v>
      </c>
      <c r="AW190" s="12" t="s">
        <v>39</v>
      </c>
      <c r="AX190" s="12" t="s">
        <v>76</v>
      </c>
      <c r="AY190" s="229" t="s">
        <v>159</v>
      </c>
    </row>
    <row r="191" spans="2:51" s="12" customFormat="1" ht="13.5">
      <c r="B191" s="219"/>
      <c r="C191" s="220"/>
      <c r="D191" s="205" t="s">
        <v>170</v>
      </c>
      <c r="E191" s="221" t="s">
        <v>21</v>
      </c>
      <c r="F191" s="222" t="s">
        <v>1218</v>
      </c>
      <c r="G191" s="220"/>
      <c r="H191" s="223">
        <v>24.074</v>
      </c>
      <c r="I191" s="224"/>
      <c r="J191" s="220"/>
      <c r="K191" s="220"/>
      <c r="L191" s="225"/>
      <c r="M191" s="226"/>
      <c r="N191" s="227"/>
      <c r="O191" s="227"/>
      <c r="P191" s="227"/>
      <c r="Q191" s="227"/>
      <c r="R191" s="227"/>
      <c r="S191" s="227"/>
      <c r="T191" s="228"/>
      <c r="AT191" s="229" t="s">
        <v>170</v>
      </c>
      <c r="AU191" s="229" t="s">
        <v>87</v>
      </c>
      <c r="AV191" s="12" t="s">
        <v>87</v>
      </c>
      <c r="AW191" s="12" t="s">
        <v>39</v>
      </c>
      <c r="AX191" s="12" t="s">
        <v>76</v>
      </c>
      <c r="AY191" s="229" t="s">
        <v>159</v>
      </c>
    </row>
    <row r="192" spans="2:51" s="11" customFormat="1" ht="13.5">
      <c r="B192" s="208"/>
      <c r="C192" s="209"/>
      <c r="D192" s="205" t="s">
        <v>170</v>
      </c>
      <c r="E192" s="210" t="s">
        <v>21</v>
      </c>
      <c r="F192" s="211" t="s">
        <v>1159</v>
      </c>
      <c r="G192" s="209"/>
      <c r="H192" s="212" t="s">
        <v>21</v>
      </c>
      <c r="I192" s="213"/>
      <c r="J192" s="209"/>
      <c r="K192" s="209"/>
      <c r="L192" s="214"/>
      <c r="M192" s="215"/>
      <c r="N192" s="216"/>
      <c r="O192" s="216"/>
      <c r="P192" s="216"/>
      <c r="Q192" s="216"/>
      <c r="R192" s="216"/>
      <c r="S192" s="216"/>
      <c r="T192" s="217"/>
      <c r="AT192" s="218" t="s">
        <v>170</v>
      </c>
      <c r="AU192" s="218" t="s">
        <v>87</v>
      </c>
      <c r="AV192" s="11" t="s">
        <v>84</v>
      </c>
      <c r="AW192" s="11" t="s">
        <v>39</v>
      </c>
      <c r="AX192" s="11" t="s">
        <v>76</v>
      </c>
      <c r="AY192" s="218" t="s">
        <v>159</v>
      </c>
    </row>
    <row r="193" spans="2:51" s="12" customFormat="1" ht="13.5">
      <c r="B193" s="219"/>
      <c r="C193" s="220"/>
      <c r="D193" s="205" t="s">
        <v>170</v>
      </c>
      <c r="E193" s="221" t="s">
        <v>21</v>
      </c>
      <c r="F193" s="222" t="s">
        <v>1219</v>
      </c>
      <c r="G193" s="220"/>
      <c r="H193" s="223">
        <v>77.992</v>
      </c>
      <c r="I193" s="224"/>
      <c r="J193" s="220"/>
      <c r="K193" s="220"/>
      <c r="L193" s="225"/>
      <c r="M193" s="226"/>
      <c r="N193" s="227"/>
      <c r="O193" s="227"/>
      <c r="P193" s="227"/>
      <c r="Q193" s="227"/>
      <c r="R193" s="227"/>
      <c r="S193" s="227"/>
      <c r="T193" s="228"/>
      <c r="AT193" s="229" t="s">
        <v>170</v>
      </c>
      <c r="AU193" s="229" t="s">
        <v>87</v>
      </c>
      <c r="AV193" s="12" t="s">
        <v>87</v>
      </c>
      <c r="AW193" s="12" t="s">
        <v>39</v>
      </c>
      <c r="AX193" s="12" t="s">
        <v>76</v>
      </c>
      <c r="AY193" s="229" t="s">
        <v>159</v>
      </c>
    </row>
    <row r="194" spans="2:51" s="11" customFormat="1" ht="13.5">
      <c r="B194" s="208"/>
      <c r="C194" s="209"/>
      <c r="D194" s="205" t="s">
        <v>170</v>
      </c>
      <c r="E194" s="210" t="s">
        <v>21</v>
      </c>
      <c r="F194" s="211" t="s">
        <v>1162</v>
      </c>
      <c r="G194" s="209"/>
      <c r="H194" s="212" t="s">
        <v>21</v>
      </c>
      <c r="I194" s="213"/>
      <c r="J194" s="209"/>
      <c r="K194" s="209"/>
      <c r="L194" s="214"/>
      <c r="M194" s="215"/>
      <c r="N194" s="216"/>
      <c r="O194" s="216"/>
      <c r="P194" s="216"/>
      <c r="Q194" s="216"/>
      <c r="R194" s="216"/>
      <c r="S194" s="216"/>
      <c r="T194" s="217"/>
      <c r="AT194" s="218" t="s">
        <v>170</v>
      </c>
      <c r="AU194" s="218" t="s">
        <v>87</v>
      </c>
      <c r="AV194" s="11" t="s">
        <v>84</v>
      </c>
      <c r="AW194" s="11" t="s">
        <v>39</v>
      </c>
      <c r="AX194" s="11" t="s">
        <v>76</v>
      </c>
      <c r="AY194" s="218" t="s">
        <v>159</v>
      </c>
    </row>
    <row r="195" spans="2:51" s="12" customFormat="1" ht="13.5">
      <c r="B195" s="219"/>
      <c r="C195" s="220"/>
      <c r="D195" s="205" t="s">
        <v>170</v>
      </c>
      <c r="E195" s="221" t="s">
        <v>21</v>
      </c>
      <c r="F195" s="222" t="s">
        <v>1220</v>
      </c>
      <c r="G195" s="220"/>
      <c r="H195" s="223">
        <v>84.678</v>
      </c>
      <c r="I195" s="224"/>
      <c r="J195" s="220"/>
      <c r="K195" s="220"/>
      <c r="L195" s="225"/>
      <c r="M195" s="226"/>
      <c r="N195" s="227"/>
      <c r="O195" s="227"/>
      <c r="P195" s="227"/>
      <c r="Q195" s="227"/>
      <c r="R195" s="227"/>
      <c r="S195" s="227"/>
      <c r="T195" s="228"/>
      <c r="AT195" s="229" t="s">
        <v>170</v>
      </c>
      <c r="AU195" s="229" t="s">
        <v>87</v>
      </c>
      <c r="AV195" s="12" t="s">
        <v>87</v>
      </c>
      <c r="AW195" s="12" t="s">
        <v>39</v>
      </c>
      <c r="AX195" s="12" t="s">
        <v>76</v>
      </c>
      <c r="AY195" s="229" t="s">
        <v>159</v>
      </c>
    </row>
    <row r="196" spans="2:51" s="13" customFormat="1" ht="13.5">
      <c r="B196" s="230"/>
      <c r="C196" s="231"/>
      <c r="D196" s="205" t="s">
        <v>170</v>
      </c>
      <c r="E196" s="269" t="s">
        <v>21</v>
      </c>
      <c r="F196" s="270" t="s">
        <v>175</v>
      </c>
      <c r="G196" s="231"/>
      <c r="H196" s="271">
        <v>296.642</v>
      </c>
      <c r="I196" s="236"/>
      <c r="J196" s="231"/>
      <c r="K196" s="231"/>
      <c r="L196" s="237"/>
      <c r="M196" s="238"/>
      <c r="N196" s="239"/>
      <c r="O196" s="239"/>
      <c r="P196" s="239"/>
      <c r="Q196" s="239"/>
      <c r="R196" s="239"/>
      <c r="S196" s="239"/>
      <c r="T196" s="240"/>
      <c r="AT196" s="241" t="s">
        <v>170</v>
      </c>
      <c r="AU196" s="241" t="s">
        <v>87</v>
      </c>
      <c r="AV196" s="13" t="s">
        <v>166</v>
      </c>
      <c r="AW196" s="13" t="s">
        <v>39</v>
      </c>
      <c r="AX196" s="13" t="s">
        <v>84</v>
      </c>
      <c r="AY196" s="241" t="s">
        <v>159</v>
      </c>
    </row>
    <row r="197" spans="2:51" s="11" customFormat="1" ht="13.5">
      <c r="B197" s="208"/>
      <c r="C197" s="209"/>
      <c r="D197" s="232" t="s">
        <v>170</v>
      </c>
      <c r="E197" s="266" t="s">
        <v>21</v>
      </c>
      <c r="F197" s="267" t="s">
        <v>1144</v>
      </c>
      <c r="G197" s="209"/>
      <c r="H197" s="268" t="s">
        <v>21</v>
      </c>
      <c r="I197" s="213"/>
      <c r="J197" s="209"/>
      <c r="K197" s="209"/>
      <c r="L197" s="214"/>
      <c r="M197" s="215"/>
      <c r="N197" s="216"/>
      <c r="O197" s="216"/>
      <c r="P197" s="216"/>
      <c r="Q197" s="216"/>
      <c r="R197" s="216"/>
      <c r="S197" s="216"/>
      <c r="T197" s="217"/>
      <c r="AT197" s="218" t="s">
        <v>170</v>
      </c>
      <c r="AU197" s="218" t="s">
        <v>87</v>
      </c>
      <c r="AV197" s="11" t="s">
        <v>84</v>
      </c>
      <c r="AW197" s="11" t="s">
        <v>39</v>
      </c>
      <c r="AX197" s="11" t="s">
        <v>76</v>
      </c>
      <c r="AY197" s="218" t="s">
        <v>159</v>
      </c>
    </row>
    <row r="198" spans="2:65" s="1" customFormat="1" ht="31.5" customHeight="1">
      <c r="B198" s="41"/>
      <c r="C198" s="193" t="s">
        <v>253</v>
      </c>
      <c r="D198" s="193" t="s">
        <v>161</v>
      </c>
      <c r="E198" s="194" t="s">
        <v>1221</v>
      </c>
      <c r="F198" s="195" t="s">
        <v>1222</v>
      </c>
      <c r="G198" s="196" t="s">
        <v>164</v>
      </c>
      <c r="H198" s="197">
        <v>953.122</v>
      </c>
      <c r="I198" s="198"/>
      <c r="J198" s="199">
        <f>ROUND(I198*H198,2)</f>
        <v>0</v>
      </c>
      <c r="K198" s="195" t="s">
        <v>165</v>
      </c>
      <c r="L198" s="61"/>
      <c r="M198" s="200" t="s">
        <v>21</v>
      </c>
      <c r="N198" s="201" t="s">
        <v>47</v>
      </c>
      <c r="O198" s="42"/>
      <c r="P198" s="202">
        <f>O198*H198</f>
        <v>0</v>
      </c>
      <c r="Q198" s="202">
        <v>0.00201</v>
      </c>
      <c r="R198" s="202">
        <f>Q198*H198</f>
        <v>1.91577522</v>
      </c>
      <c r="S198" s="202">
        <v>0</v>
      </c>
      <c r="T198" s="203">
        <f>S198*H198</f>
        <v>0</v>
      </c>
      <c r="AR198" s="24" t="s">
        <v>166</v>
      </c>
      <c r="AT198" s="24" t="s">
        <v>161</v>
      </c>
      <c r="AU198" s="24" t="s">
        <v>87</v>
      </c>
      <c r="AY198" s="24" t="s">
        <v>159</v>
      </c>
      <c r="BE198" s="204">
        <f>IF(N198="základní",J198,0)</f>
        <v>0</v>
      </c>
      <c r="BF198" s="204">
        <f>IF(N198="snížená",J198,0)</f>
        <v>0</v>
      </c>
      <c r="BG198" s="204">
        <f>IF(N198="zákl. přenesená",J198,0)</f>
        <v>0</v>
      </c>
      <c r="BH198" s="204">
        <f>IF(N198="sníž. přenesená",J198,0)</f>
        <v>0</v>
      </c>
      <c r="BI198" s="204">
        <f>IF(N198="nulová",J198,0)</f>
        <v>0</v>
      </c>
      <c r="BJ198" s="24" t="s">
        <v>84</v>
      </c>
      <c r="BK198" s="204">
        <f>ROUND(I198*H198,2)</f>
        <v>0</v>
      </c>
      <c r="BL198" s="24" t="s">
        <v>166</v>
      </c>
      <c r="BM198" s="24" t="s">
        <v>1223</v>
      </c>
    </row>
    <row r="199" spans="2:47" s="1" customFormat="1" ht="148.5">
      <c r="B199" s="41"/>
      <c r="C199" s="63"/>
      <c r="D199" s="205" t="s">
        <v>168</v>
      </c>
      <c r="E199" s="63"/>
      <c r="F199" s="206" t="s">
        <v>882</v>
      </c>
      <c r="G199" s="63"/>
      <c r="H199" s="63"/>
      <c r="I199" s="163"/>
      <c r="J199" s="63"/>
      <c r="K199" s="63"/>
      <c r="L199" s="61"/>
      <c r="M199" s="207"/>
      <c r="N199" s="42"/>
      <c r="O199" s="42"/>
      <c r="P199" s="42"/>
      <c r="Q199" s="42"/>
      <c r="R199" s="42"/>
      <c r="S199" s="42"/>
      <c r="T199" s="78"/>
      <c r="AT199" s="24" t="s">
        <v>168</v>
      </c>
      <c r="AU199" s="24" t="s">
        <v>87</v>
      </c>
    </row>
    <row r="200" spans="2:51" s="11" customFormat="1" ht="13.5">
      <c r="B200" s="208"/>
      <c r="C200" s="209"/>
      <c r="D200" s="205" t="s">
        <v>170</v>
      </c>
      <c r="E200" s="210" t="s">
        <v>21</v>
      </c>
      <c r="F200" s="211" t="s">
        <v>1148</v>
      </c>
      <c r="G200" s="209"/>
      <c r="H200" s="212" t="s">
        <v>21</v>
      </c>
      <c r="I200" s="213"/>
      <c r="J200" s="209"/>
      <c r="K200" s="209"/>
      <c r="L200" s="214"/>
      <c r="M200" s="215"/>
      <c r="N200" s="216"/>
      <c r="O200" s="216"/>
      <c r="P200" s="216"/>
      <c r="Q200" s="216"/>
      <c r="R200" s="216"/>
      <c r="S200" s="216"/>
      <c r="T200" s="217"/>
      <c r="AT200" s="218" t="s">
        <v>170</v>
      </c>
      <c r="AU200" s="218" t="s">
        <v>87</v>
      </c>
      <c r="AV200" s="11" t="s">
        <v>84</v>
      </c>
      <c r="AW200" s="11" t="s">
        <v>39</v>
      </c>
      <c r="AX200" s="11" t="s">
        <v>76</v>
      </c>
      <c r="AY200" s="218" t="s">
        <v>159</v>
      </c>
    </row>
    <row r="201" spans="2:51" s="12" customFormat="1" ht="13.5">
      <c r="B201" s="219"/>
      <c r="C201" s="220"/>
      <c r="D201" s="205" t="s">
        <v>170</v>
      </c>
      <c r="E201" s="221" t="s">
        <v>21</v>
      </c>
      <c r="F201" s="222" t="s">
        <v>1224</v>
      </c>
      <c r="G201" s="220"/>
      <c r="H201" s="223">
        <v>34.596</v>
      </c>
      <c r="I201" s="224"/>
      <c r="J201" s="220"/>
      <c r="K201" s="220"/>
      <c r="L201" s="225"/>
      <c r="M201" s="226"/>
      <c r="N201" s="227"/>
      <c r="O201" s="227"/>
      <c r="P201" s="227"/>
      <c r="Q201" s="227"/>
      <c r="R201" s="227"/>
      <c r="S201" s="227"/>
      <c r="T201" s="228"/>
      <c r="AT201" s="229" t="s">
        <v>170</v>
      </c>
      <c r="AU201" s="229" t="s">
        <v>87</v>
      </c>
      <c r="AV201" s="12" t="s">
        <v>87</v>
      </c>
      <c r="AW201" s="12" t="s">
        <v>39</v>
      </c>
      <c r="AX201" s="12" t="s">
        <v>76</v>
      </c>
      <c r="AY201" s="229" t="s">
        <v>159</v>
      </c>
    </row>
    <row r="202" spans="2:51" s="12" customFormat="1" ht="13.5">
      <c r="B202" s="219"/>
      <c r="C202" s="220"/>
      <c r="D202" s="205" t="s">
        <v>170</v>
      </c>
      <c r="E202" s="221" t="s">
        <v>21</v>
      </c>
      <c r="F202" s="222" t="s">
        <v>1225</v>
      </c>
      <c r="G202" s="220"/>
      <c r="H202" s="223">
        <v>43.326</v>
      </c>
      <c r="I202" s="224"/>
      <c r="J202" s="220"/>
      <c r="K202" s="220"/>
      <c r="L202" s="225"/>
      <c r="M202" s="226"/>
      <c r="N202" s="227"/>
      <c r="O202" s="227"/>
      <c r="P202" s="227"/>
      <c r="Q202" s="227"/>
      <c r="R202" s="227"/>
      <c r="S202" s="227"/>
      <c r="T202" s="228"/>
      <c r="AT202" s="229" t="s">
        <v>170</v>
      </c>
      <c r="AU202" s="229" t="s">
        <v>87</v>
      </c>
      <c r="AV202" s="12" t="s">
        <v>87</v>
      </c>
      <c r="AW202" s="12" t="s">
        <v>39</v>
      </c>
      <c r="AX202" s="12" t="s">
        <v>76</v>
      </c>
      <c r="AY202" s="229" t="s">
        <v>159</v>
      </c>
    </row>
    <row r="203" spans="2:51" s="12" customFormat="1" ht="13.5">
      <c r="B203" s="219"/>
      <c r="C203" s="220"/>
      <c r="D203" s="205" t="s">
        <v>170</v>
      </c>
      <c r="E203" s="221" t="s">
        <v>21</v>
      </c>
      <c r="F203" s="222" t="s">
        <v>1226</v>
      </c>
      <c r="G203" s="220"/>
      <c r="H203" s="223">
        <v>82.28</v>
      </c>
      <c r="I203" s="224"/>
      <c r="J203" s="220"/>
      <c r="K203" s="220"/>
      <c r="L203" s="225"/>
      <c r="M203" s="226"/>
      <c r="N203" s="227"/>
      <c r="O203" s="227"/>
      <c r="P203" s="227"/>
      <c r="Q203" s="227"/>
      <c r="R203" s="227"/>
      <c r="S203" s="227"/>
      <c r="T203" s="228"/>
      <c r="AT203" s="229" t="s">
        <v>170</v>
      </c>
      <c r="AU203" s="229" t="s">
        <v>87</v>
      </c>
      <c r="AV203" s="12" t="s">
        <v>87</v>
      </c>
      <c r="AW203" s="12" t="s">
        <v>39</v>
      </c>
      <c r="AX203" s="12" t="s">
        <v>76</v>
      </c>
      <c r="AY203" s="229" t="s">
        <v>159</v>
      </c>
    </row>
    <row r="204" spans="2:51" s="12" customFormat="1" ht="13.5">
      <c r="B204" s="219"/>
      <c r="C204" s="220"/>
      <c r="D204" s="205" t="s">
        <v>170</v>
      </c>
      <c r="E204" s="221" t="s">
        <v>21</v>
      </c>
      <c r="F204" s="222" t="s">
        <v>1227</v>
      </c>
      <c r="G204" s="220"/>
      <c r="H204" s="223">
        <v>139.406</v>
      </c>
      <c r="I204" s="224"/>
      <c r="J204" s="220"/>
      <c r="K204" s="220"/>
      <c r="L204" s="225"/>
      <c r="M204" s="226"/>
      <c r="N204" s="227"/>
      <c r="O204" s="227"/>
      <c r="P204" s="227"/>
      <c r="Q204" s="227"/>
      <c r="R204" s="227"/>
      <c r="S204" s="227"/>
      <c r="T204" s="228"/>
      <c r="AT204" s="229" t="s">
        <v>170</v>
      </c>
      <c r="AU204" s="229" t="s">
        <v>87</v>
      </c>
      <c r="AV204" s="12" t="s">
        <v>87</v>
      </c>
      <c r="AW204" s="12" t="s">
        <v>39</v>
      </c>
      <c r="AX204" s="12" t="s">
        <v>76</v>
      </c>
      <c r="AY204" s="229" t="s">
        <v>159</v>
      </c>
    </row>
    <row r="205" spans="2:51" s="12" customFormat="1" ht="13.5">
      <c r="B205" s="219"/>
      <c r="C205" s="220"/>
      <c r="D205" s="205" t="s">
        <v>170</v>
      </c>
      <c r="E205" s="221" t="s">
        <v>21</v>
      </c>
      <c r="F205" s="222" t="s">
        <v>1228</v>
      </c>
      <c r="G205" s="220"/>
      <c r="H205" s="223">
        <v>31.656</v>
      </c>
      <c r="I205" s="224"/>
      <c r="J205" s="220"/>
      <c r="K205" s="220"/>
      <c r="L205" s="225"/>
      <c r="M205" s="226"/>
      <c r="N205" s="227"/>
      <c r="O205" s="227"/>
      <c r="P205" s="227"/>
      <c r="Q205" s="227"/>
      <c r="R205" s="227"/>
      <c r="S205" s="227"/>
      <c r="T205" s="228"/>
      <c r="AT205" s="229" t="s">
        <v>170</v>
      </c>
      <c r="AU205" s="229" t="s">
        <v>87</v>
      </c>
      <c r="AV205" s="12" t="s">
        <v>87</v>
      </c>
      <c r="AW205" s="12" t="s">
        <v>39</v>
      </c>
      <c r="AX205" s="12" t="s">
        <v>76</v>
      </c>
      <c r="AY205" s="229" t="s">
        <v>159</v>
      </c>
    </row>
    <row r="206" spans="2:51" s="11" customFormat="1" ht="13.5">
      <c r="B206" s="208"/>
      <c r="C206" s="209"/>
      <c r="D206" s="205" t="s">
        <v>170</v>
      </c>
      <c r="E206" s="210" t="s">
        <v>21</v>
      </c>
      <c r="F206" s="211" t="s">
        <v>1154</v>
      </c>
      <c r="G206" s="209"/>
      <c r="H206" s="212" t="s">
        <v>21</v>
      </c>
      <c r="I206" s="213"/>
      <c r="J206" s="209"/>
      <c r="K206" s="209"/>
      <c r="L206" s="214"/>
      <c r="M206" s="215"/>
      <c r="N206" s="216"/>
      <c r="O206" s="216"/>
      <c r="P206" s="216"/>
      <c r="Q206" s="216"/>
      <c r="R206" s="216"/>
      <c r="S206" s="216"/>
      <c r="T206" s="217"/>
      <c r="AT206" s="218" t="s">
        <v>170</v>
      </c>
      <c r="AU206" s="218" t="s">
        <v>87</v>
      </c>
      <c r="AV206" s="11" t="s">
        <v>84</v>
      </c>
      <c r="AW206" s="11" t="s">
        <v>39</v>
      </c>
      <c r="AX206" s="11" t="s">
        <v>76</v>
      </c>
      <c r="AY206" s="218" t="s">
        <v>159</v>
      </c>
    </row>
    <row r="207" spans="2:51" s="12" customFormat="1" ht="13.5">
      <c r="B207" s="219"/>
      <c r="C207" s="220"/>
      <c r="D207" s="205" t="s">
        <v>170</v>
      </c>
      <c r="E207" s="221" t="s">
        <v>21</v>
      </c>
      <c r="F207" s="222" t="s">
        <v>1216</v>
      </c>
      <c r="G207" s="220"/>
      <c r="H207" s="223">
        <v>33.65</v>
      </c>
      <c r="I207" s="224"/>
      <c r="J207" s="220"/>
      <c r="K207" s="220"/>
      <c r="L207" s="225"/>
      <c r="M207" s="226"/>
      <c r="N207" s="227"/>
      <c r="O207" s="227"/>
      <c r="P207" s="227"/>
      <c r="Q207" s="227"/>
      <c r="R207" s="227"/>
      <c r="S207" s="227"/>
      <c r="T207" s="228"/>
      <c r="AT207" s="229" t="s">
        <v>170</v>
      </c>
      <c r="AU207" s="229" t="s">
        <v>87</v>
      </c>
      <c r="AV207" s="12" t="s">
        <v>87</v>
      </c>
      <c r="AW207" s="12" t="s">
        <v>39</v>
      </c>
      <c r="AX207" s="12" t="s">
        <v>76</v>
      </c>
      <c r="AY207" s="229" t="s">
        <v>159</v>
      </c>
    </row>
    <row r="208" spans="2:51" s="11" customFormat="1" ht="13.5">
      <c r="B208" s="208"/>
      <c r="C208" s="209"/>
      <c r="D208" s="205" t="s">
        <v>170</v>
      </c>
      <c r="E208" s="210" t="s">
        <v>21</v>
      </c>
      <c r="F208" s="211" t="s">
        <v>1162</v>
      </c>
      <c r="G208" s="209"/>
      <c r="H208" s="212" t="s">
        <v>21</v>
      </c>
      <c r="I208" s="213"/>
      <c r="J208" s="209"/>
      <c r="K208" s="209"/>
      <c r="L208" s="214"/>
      <c r="M208" s="215"/>
      <c r="N208" s="216"/>
      <c r="O208" s="216"/>
      <c r="P208" s="216"/>
      <c r="Q208" s="216"/>
      <c r="R208" s="216"/>
      <c r="S208" s="216"/>
      <c r="T208" s="217"/>
      <c r="AT208" s="218" t="s">
        <v>170</v>
      </c>
      <c r="AU208" s="218" t="s">
        <v>87</v>
      </c>
      <c r="AV208" s="11" t="s">
        <v>84</v>
      </c>
      <c r="AW208" s="11" t="s">
        <v>39</v>
      </c>
      <c r="AX208" s="11" t="s">
        <v>76</v>
      </c>
      <c r="AY208" s="218" t="s">
        <v>159</v>
      </c>
    </row>
    <row r="209" spans="2:51" s="12" customFormat="1" ht="13.5">
      <c r="B209" s="219"/>
      <c r="C209" s="220"/>
      <c r="D209" s="205" t="s">
        <v>170</v>
      </c>
      <c r="E209" s="221" t="s">
        <v>21</v>
      </c>
      <c r="F209" s="222" t="s">
        <v>1229</v>
      </c>
      <c r="G209" s="220"/>
      <c r="H209" s="223">
        <v>233.77</v>
      </c>
      <c r="I209" s="224"/>
      <c r="J209" s="220"/>
      <c r="K209" s="220"/>
      <c r="L209" s="225"/>
      <c r="M209" s="226"/>
      <c r="N209" s="227"/>
      <c r="O209" s="227"/>
      <c r="P209" s="227"/>
      <c r="Q209" s="227"/>
      <c r="R209" s="227"/>
      <c r="S209" s="227"/>
      <c r="T209" s="228"/>
      <c r="AT209" s="229" t="s">
        <v>170</v>
      </c>
      <c r="AU209" s="229" t="s">
        <v>87</v>
      </c>
      <c r="AV209" s="12" t="s">
        <v>87</v>
      </c>
      <c r="AW209" s="12" t="s">
        <v>39</v>
      </c>
      <c r="AX209" s="12" t="s">
        <v>76</v>
      </c>
      <c r="AY209" s="229" t="s">
        <v>159</v>
      </c>
    </row>
    <row r="210" spans="2:51" s="12" customFormat="1" ht="13.5">
      <c r="B210" s="219"/>
      <c r="C210" s="220"/>
      <c r="D210" s="205" t="s">
        <v>170</v>
      </c>
      <c r="E210" s="221" t="s">
        <v>21</v>
      </c>
      <c r="F210" s="222" t="s">
        <v>1230</v>
      </c>
      <c r="G210" s="220"/>
      <c r="H210" s="223">
        <v>269.58</v>
      </c>
      <c r="I210" s="224"/>
      <c r="J210" s="220"/>
      <c r="K210" s="220"/>
      <c r="L210" s="225"/>
      <c r="M210" s="226"/>
      <c r="N210" s="227"/>
      <c r="O210" s="227"/>
      <c r="P210" s="227"/>
      <c r="Q210" s="227"/>
      <c r="R210" s="227"/>
      <c r="S210" s="227"/>
      <c r="T210" s="228"/>
      <c r="AT210" s="229" t="s">
        <v>170</v>
      </c>
      <c r="AU210" s="229" t="s">
        <v>87</v>
      </c>
      <c r="AV210" s="12" t="s">
        <v>87</v>
      </c>
      <c r="AW210" s="12" t="s">
        <v>39</v>
      </c>
      <c r="AX210" s="12" t="s">
        <v>76</v>
      </c>
      <c r="AY210" s="229" t="s">
        <v>159</v>
      </c>
    </row>
    <row r="211" spans="2:51" s="12" customFormat="1" ht="13.5">
      <c r="B211" s="219"/>
      <c r="C211" s="220"/>
      <c r="D211" s="205" t="s">
        <v>170</v>
      </c>
      <c r="E211" s="221" t="s">
        <v>21</v>
      </c>
      <c r="F211" s="222" t="s">
        <v>1231</v>
      </c>
      <c r="G211" s="220"/>
      <c r="H211" s="223">
        <v>84.858</v>
      </c>
      <c r="I211" s="224"/>
      <c r="J211" s="220"/>
      <c r="K211" s="220"/>
      <c r="L211" s="225"/>
      <c r="M211" s="226"/>
      <c r="N211" s="227"/>
      <c r="O211" s="227"/>
      <c r="P211" s="227"/>
      <c r="Q211" s="227"/>
      <c r="R211" s="227"/>
      <c r="S211" s="227"/>
      <c r="T211" s="228"/>
      <c r="AT211" s="229" t="s">
        <v>170</v>
      </c>
      <c r="AU211" s="229" t="s">
        <v>87</v>
      </c>
      <c r="AV211" s="12" t="s">
        <v>87</v>
      </c>
      <c r="AW211" s="12" t="s">
        <v>39</v>
      </c>
      <c r="AX211" s="12" t="s">
        <v>76</v>
      </c>
      <c r="AY211" s="229" t="s">
        <v>159</v>
      </c>
    </row>
    <row r="212" spans="2:51" s="13" customFormat="1" ht="13.5">
      <c r="B212" s="230"/>
      <c r="C212" s="231"/>
      <c r="D212" s="205" t="s">
        <v>170</v>
      </c>
      <c r="E212" s="269" t="s">
        <v>21</v>
      </c>
      <c r="F212" s="270" t="s">
        <v>175</v>
      </c>
      <c r="G212" s="231"/>
      <c r="H212" s="271">
        <v>953.122</v>
      </c>
      <c r="I212" s="236"/>
      <c r="J212" s="231"/>
      <c r="K212" s="231"/>
      <c r="L212" s="237"/>
      <c r="M212" s="238"/>
      <c r="N212" s="239"/>
      <c r="O212" s="239"/>
      <c r="P212" s="239"/>
      <c r="Q212" s="239"/>
      <c r="R212" s="239"/>
      <c r="S212" s="239"/>
      <c r="T212" s="240"/>
      <c r="AT212" s="241" t="s">
        <v>170</v>
      </c>
      <c r="AU212" s="241" t="s">
        <v>87</v>
      </c>
      <c r="AV212" s="13" t="s">
        <v>166</v>
      </c>
      <c r="AW212" s="13" t="s">
        <v>39</v>
      </c>
      <c r="AX212" s="13" t="s">
        <v>84</v>
      </c>
      <c r="AY212" s="241" t="s">
        <v>159</v>
      </c>
    </row>
    <row r="213" spans="2:51" s="11" customFormat="1" ht="13.5">
      <c r="B213" s="208"/>
      <c r="C213" s="209"/>
      <c r="D213" s="232" t="s">
        <v>170</v>
      </c>
      <c r="E213" s="266" t="s">
        <v>21</v>
      </c>
      <c r="F213" s="267" t="s">
        <v>1144</v>
      </c>
      <c r="G213" s="209"/>
      <c r="H213" s="268" t="s">
        <v>21</v>
      </c>
      <c r="I213" s="213"/>
      <c r="J213" s="209"/>
      <c r="K213" s="209"/>
      <c r="L213" s="214"/>
      <c r="M213" s="215"/>
      <c r="N213" s="216"/>
      <c r="O213" s="216"/>
      <c r="P213" s="216"/>
      <c r="Q213" s="216"/>
      <c r="R213" s="216"/>
      <c r="S213" s="216"/>
      <c r="T213" s="217"/>
      <c r="AT213" s="218" t="s">
        <v>170</v>
      </c>
      <c r="AU213" s="218" t="s">
        <v>87</v>
      </c>
      <c r="AV213" s="11" t="s">
        <v>84</v>
      </c>
      <c r="AW213" s="11" t="s">
        <v>39</v>
      </c>
      <c r="AX213" s="11" t="s">
        <v>76</v>
      </c>
      <c r="AY213" s="218" t="s">
        <v>159</v>
      </c>
    </row>
    <row r="214" spans="2:65" s="1" customFormat="1" ht="31.5" customHeight="1">
      <c r="B214" s="41"/>
      <c r="C214" s="193" t="s">
        <v>10</v>
      </c>
      <c r="D214" s="193" t="s">
        <v>161</v>
      </c>
      <c r="E214" s="194" t="s">
        <v>1232</v>
      </c>
      <c r="F214" s="195" t="s">
        <v>1233</v>
      </c>
      <c r="G214" s="196" t="s">
        <v>164</v>
      </c>
      <c r="H214" s="197">
        <v>296.642</v>
      </c>
      <c r="I214" s="198"/>
      <c r="J214" s="199">
        <f>ROUND(I214*H214,2)</f>
        <v>0</v>
      </c>
      <c r="K214" s="195" t="s">
        <v>165</v>
      </c>
      <c r="L214" s="61"/>
      <c r="M214" s="200" t="s">
        <v>21</v>
      </c>
      <c r="N214" s="201" t="s">
        <v>47</v>
      </c>
      <c r="O214" s="42"/>
      <c r="P214" s="202">
        <f>O214*H214</f>
        <v>0</v>
      </c>
      <c r="Q214" s="202">
        <v>0</v>
      </c>
      <c r="R214" s="202">
        <f>Q214*H214</f>
        <v>0</v>
      </c>
      <c r="S214" s="202">
        <v>0</v>
      </c>
      <c r="T214" s="203">
        <f>S214*H214</f>
        <v>0</v>
      </c>
      <c r="AR214" s="24" t="s">
        <v>166</v>
      </c>
      <c r="AT214" s="24" t="s">
        <v>161</v>
      </c>
      <c r="AU214" s="24" t="s">
        <v>87</v>
      </c>
      <c r="AY214" s="24" t="s">
        <v>159</v>
      </c>
      <c r="BE214" s="204">
        <f>IF(N214="základní",J214,0)</f>
        <v>0</v>
      </c>
      <c r="BF214" s="204">
        <f>IF(N214="snížená",J214,0)</f>
        <v>0</v>
      </c>
      <c r="BG214" s="204">
        <f>IF(N214="zákl. přenesená",J214,0)</f>
        <v>0</v>
      </c>
      <c r="BH214" s="204">
        <f>IF(N214="sníž. přenesená",J214,0)</f>
        <v>0</v>
      </c>
      <c r="BI214" s="204">
        <f>IF(N214="nulová",J214,0)</f>
        <v>0</v>
      </c>
      <c r="BJ214" s="24" t="s">
        <v>84</v>
      </c>
      <c r="BK214" s="204">
        <f>ROUND(I214*H214,2)</f>
        <v>0</v>
      </c>
      <c r="BL214" s="24" t="s">
        <v>166</v>
      </c>
      <c r="BM214" s="24" t="s">
        <v>1234</v>
      </c>
    </row>
    <row r="215" spans="2:51" s="12" customFormat="1" ht="13.5">
      <c r="B215" s="219"/>
      <c r="C215" s="220"/>
      <c r="D215" s="232" t="s">
        <v>170</v>
      </c>
      <c r="E215" s="242" t="s">
        <v>21</v>
      </c>
      <c r="F215" s="243" t="s">
        <v>1235</v>
      </c>
      <c r="G215" s="220"/>
      <c r="H215" s="244">
        <v>296.642</v>
      </c>
      <c r="I215" s="224"/>
      <c r="J215" s="220"/>
      <c r="K215" s="220"/>
      <c r="L215" s="225"/>
      <c r="M215" s="226"/>
      <c r="N215" s="227"/>
      <c r="O215" s="227"/>
      <c r="P215" s="227"/>
      <c r="Q215" s="227"/>
      <c r="R215" s="227"/>
      <c r="S215" s="227"/>
      <c r="T215" s="228"/>
      <c r="AT215" s="229" t="s">
        <v>170</v>
      </c>
      <c r="AU215" s="229" t="s">
        <v>87</v>
      </c>
      <c r="AV215" s="12" t="s">
        <v>87</v>
      </c>
      <c r="AW215" s="12" t="s">
        <v>39</v>
      </c>
      <c r="AX215" s="12" t="s">
        <v>84</v>
      </c>
      <c r="AY215" s="229" t="s">
        <v>159</v>
      </c>
    </row>
    <row r="216" spans="2:65" s="1" customFormat="1" ht="31.5" customHeight="1">
      <c r="B216" s="41"/>
      <c r="C216" s="193" t="s">
        <v>285</v>
      </c>
      <c r="D216" s="193" t="s">
        <v>161</v>
      </c>
      <c r="E216" s="194" t="s">
        <v>1236</v>
      </c>
      <c r="F216" s="195" t="s">
        <v>1237</v>
      </c>
      <c r="G216" s="196" t="s">
        <v>164</v>
      </c>
      <c r="H216" s="197">
        <v>953.122</v>
      </c>
      <c r="I216" s="198"/>
      <c r="J216" s="199">
        <f>ROUND(I216*H216,2)</f>
        <v>0</v>
      </c>
      <c r="K216" s="195" t="s">
        <v>165</v>
      </c>
      <c r="L216" s="61"/>
      <c r="M216" s="200" t="s">
        <v>21</v>
      </c>
      <c r="N216" s="201" t="s">
        <v>47</v>
      </c>
      <c r="O216" s="42"/>
      <c r="P216" s="202">
        <f>O216*H216</f>
        <v>0</v>
      </c>
      <c r="Q216" s="202">
        <v>0</v>
      </c>
      <c r="R216" s="202">
        <f>Q216*H216</f>
        <v>0</v>
      </c>
      <c r="S216" s="202">
        <v>0</v>
      </c>
      <c r="T216" s="203">
        <f>S216*H216</f>
        <v>0</v>
      </c>
      <c r="AR216" s="24" t="s">
        <v>166</v>
      </c>
      <c r="AT216" s="24" t="s">
        <v>161</v>
      </c>
      <c r="AU216" s="24" t="s">
        <v>87</v>
      </c>
      <c r="AY216" s="24" t="s">
        <v>159</v>
      </c>
      <c r="BE216" s="204">
        <f>IF(N216="základní",J216,0)</f>
        <v>0</v>
      </c>
      <c r="BF216" s="204">
        <f>IF(N216="snížená",J216,0)</f>
        <v>0</v>
      </c>
      <c r="BG216" s="204">
        <f>IF(N216="zákl. přenesená",J216,0)</f>
        <v>0</v>
      </c>
      <c r="BH216" s="204">
        <f>IF(N216="sníž. přenesená",J216,0)</f>
        <v>0</v>
      </c>
      <c r="BI216" s="204">
        <f>IF(N216="nulová",J216,0)</f>
        <v>0</v>
      </c>
      <c r="BJ216" s="24" t="s">
        <v>84</v>
      </c>
      <c r="BK216" s="204">
        <f>ROUND(I216*H216,2)</f>
        <v>0</v>
      </c>
      <c r="BL216" s="24" t="s">
        <v>166</v>
      </c>
      <c r="BM216" s="24" t="s">
        <v>1238</v>
      </c>
    </row>
    <row r="217" spans="2:51" s="12" customFormat="1" ht="13.5">
      <c r="B217" s="219"/>
      <c r="C217" s="220"/>
      <c r="D217" s="232" t="s">
        <v>170</v>
      </c>
      <c r="E217" s="242" t="s">
        <v>21</v>
      </c>
      <c r="F217" s="243" t="s">
        <v>1239</v>
      </c>
      <c r="G217" s="220"/>
      <c r="H217" s="244">
        <v>953.122</v>
      </c>
      <c r="I217" s="224"/>
      <c r="J217" s="220"/>
      <c r="K217" s="220"/>
      <c r="L217" s="225"/>
      <c r="M217" s="226"/>
      <c r="N217" s="227"/>
      <c r="O217" s="227"/>
      <c r="P217" s="227"/>
      <c r="Q217" s="227"/>
      <c r="R217" s="227"/>
      <c r="S217" s="227"/>
      <c r="T217" s="228"/>
      <c r="AT217" s="229" t="s">
        <v>170</v>
      </c>
      <c r="AU217" s="229" t="s">
        <v>87</v>
      </c>
      <c r="AV217" s="12" t="s">
        <v>87</v>
      </c>
      <c r="AW217" s="12" t="s">
        <v>39</v>
      </c>
      <c r="AX217" s="12" t="s">
        <v>84</v>
      </c>
      <c r="AY217" s="229" t="s">
        <v>159</v>
      </c>
    </row>
    <row r="218" spans="2:65" s="1" customFormat="1" ht="44.25" customHeight="1">
      <c r="B218" s="41"/>
      <c r="C218" s="193" t="s">
        <v>303</v>
      </c>
      <c r="D218" s="193" t="s">
        <v>161</v>
      </c>
      <c r="E218" s="194" t="s">
        <v>889</v>
      </c>
      <c r="F218" s="195" t="s">
        <v>890</v>
      </c>
      <c r="G218" s="196" t="s">
        <v>256</v>
      </c>
      <c r="H218" s="197">
        <v>130.425</v>
      </c>
      <c r="I218" s="198"/>
      <c r="J218" s="199">
        <f>ROUND(I218*H218,2)</f>
        <v>0</v>
      </c>
      <c r="K218" s="195" t="s">
        <v>165</v>
      </c>
      <c r="L218" s="61"/>
      <c r="M218" s="200" t="s">
        <v>21</v>
      </c>
      <c r="N218" s="201" t="s">
        <v>47</v>
      </c>
      <c r="O218" s="42"/>
      <c r="P218" s="202">
        <f>O218*H218</f>
        <v>0</v>
      </c>
      <c r="Q218" s="202">
        <v>0</v>
      </c>
      <c r="R218" s="202">
        <f>Q218*H218</f>
        <v>0</v>
      </c>
      <c r="S218" s="202">
        <v>0</v>
      </c>
      <c r="T218" s="203">
        <f>S218*H218</f>
        <v>0</v>
      </c>
      <c r="AR218" s="24" t="s">
        <v>166</v>
      </c>
      <c r="AT218" s="24" t="s">
        <v>161</v>
      </c>
      <c r="AU218" s="24" t="s">
        <v>87</v>
      </c>
      <c r="AY218" s="24" t="s">
        <v>159</v>
      </c>
      <c r="BE218" s="204">
        <f>IF(N218="základní",J218,0)</f>
        <v>0</v>
      </c>
      <c r="BF218" s="204">
        <f>IF(N218="snížená",J218,0)</f>
        <v>0</v>
      </c>
      <c r="BG218" s="204">
        <f>IF(N218="zákl. přenesená",J218,0)</f>
        <v>0</v>
      </c>
      <c r="BH218" s="204">
        <f>IF(N218="sníž. přenesená",J218,0)</f>
        <v>0</v>
      </c>
      <c r="BI218" s="204">
        <f>IF(N218="nulová",J218,0)</f>
        <v>0</v>
      </c>
      <c r="BJ218" s="24" t="s">
        <v>84</v>
      </c>
      <c r="BK218" s="204">
        <f>ROUND(I218*H218,2)</f>
        <v>0</v>
      </c>
      <c r="BL218" s="24" t="s">
        <v>166</v>
      </c>
      <c r="BM218" s="24" t="s">
        <v>1240</v>
      </c>
    </row>
    <row r="219" spans="2:47" s="1" customFormat="1" ht="94.5">
      <c r="B219" s="41"/>
      <c r="C219" s="63"/>
      <c r="D219" s="205" t="s">
        <v>168</v>
      </c>
      <c r="E219" s="63"/>
      <c r="F219" s="206" t="s">
        <v>892</v>
      </c>
      <c r="G219" s="63"/>
      <c r="H219" s="63"/>
      <c r="I219" s="163"/>
      <c r="J219" s="63"/>
      <c r="K219" s="63"/>
      <c r="L219" s="61"/>
      <c r="M219" s="207"/>
      <c r="N219" s="42"/>
      <c r="O219" s="42"/>
      <c r="P219" s="42"/>
      <c r="Q219" s="42"/>
      <c r="R219" s="42"/>
      <c r="S219" s="42"/>
      <c r="T219" s="78"/>
      <c r="AT219" s="24" t="s">
        <v>168</v>
      </c>
      <c r="AU219" s="24" t="s">
        <v>87</v>
      </c>
    </row>
    <row r="220" spans="2:51" s="11" customFormat="1" ht="13.5">
      <c r="B220" s="208"/>
      <c r="C220" s="209"/>
      <c r="D220" s="205" t="s">
        <v>170</v>
      </c>
      <c r="E220" s="210" t="s">
        <v>21</v>
      </c>
      <c r="F220" s="211" t="s">
        <v>1148</v>
      </c>
      <c r="G220" s="209"/>
      <c r="H220" s="212" t="s">
        <v>21</v>
      </c>
      <c r="I220" s="213"/>
      <c r="J220" s="209"/>
      <c r="K220" s="209"/>
      <c r="L220" s="214"/>
      <c r="M220" s="215"/>
      <c r="N220" s="216"/>
      <c r="O220" s="216"/>
      <c r="P220" s="216"/>
      <c r="Q220" s="216"/>
      <c r="R220" s="216"/>
      <c r="S220" s="216"/>
      <c r="T220" s="217"/>
      <c r="AT220" s="218" t="s">
        <v>170</v>
      </c>
      <c r="AU220" s="218" t="s">
        <v>87</v>
      </c>
      <c r="AV220" s="11" t="s">
        <v>84</v>
      </c>
      <c r="AW220" s="11" t="s">
        <v>39</v>
      </c>
      <c r="AX220" s="11" t="s">
        <v>76</v>
      </c>
      <c r="AY220" s="218" t="s">
        <v>159</v>
      </c>
    </row>
    <row r="221" spans="2:51" s="12" customFormat="1" ht="13.5">
      <c r="B221" s="219"/>
      <c r="C221" s="220"/>
      <c r="D221" s="205" t="s">
        <v>170</v>
      </c>
      <c r="E221" s="221" t="s">
        <v>21</v>
      </c>
      <c r="F221" s="222" t="s">
        <v>1241</v>
      </c>
      <c r="G221" s="220"/>
      <c r="H221" s="223">
        <v>6.915</v>
      </c>
      <c r="I221" s="224"/>
      <c r="J221" s="220"/>
      <c r="K221" s="220"/>
      <c r="L221" s="225"/>
      <c r="M221" s="226"/>
      <c r="N221" s="227"/>
      <c r="O221" s="227"/>
      <c r="P221" s="227"/>
      <c r="Q221" s="227"/>
      <c r="R221" s="227"/>
      <c r="S221" s="227"/>
      <c r="T221" s="228"/>
      <c r="AT221" s="229" t="s">
        <v>170</v>
      </c>
      <c r="AU221" s="229" t="s">
        <v>87</v>
      </c>
      <c r="AV221" s="12" t="s">
        <v>87</v>
      </c>
      <c r="AW221" s="12" t="s">
        <v>39</v>
      </c>
      <c r="AX221" s="12" t="s">
        <v>76</v>
      </c>
      <c r="AY221" s="229" t="s">
        <v>159</v>
      </c>
    </row>
    <row r="222" spans="2:51" s="12" customFormat="1" ht="13.5">
      <c r="B222" s="219"/>
      <c r="C222" s="220"/>
      <c r="D222" s="205" t="s">
        <v>170</v>
      </c>
      <c r="E222" s="221" t="s">
        <v>21</v>
      </c>
      <c r="F222" s="222" t="s">
        <v>1153</v>
      </c>
      <c r="G222" s="220"/>
      <c r="H222" s="223">
        <v>17.86</v>
      </c>
      <c r="I222" s="224"/>
      <c r="J222" s="220"/>
      <c r="K222" s="220"/>
      <c r="L222" s="225"/>
      <c r="M222" s="226"/>
      <c r="N222" s="227"/>
      <c r="O222" s="227"/>
      <c r="P222" s="227"/>
      <c r="Q222" s="227"/>
      <c r="R222" s="227"/>
      <c r="S222" s="227"/>
      <c r="T222" s="228"/>
      <c r="AT222" s="229" t="s">
        <v>170</v>
      </c>
      <c r="AU222" s="229" t="s">
        <v>87</v>
      </c>
      <c r="AV222" s="12" t="s">
        <v>87</v>
      </c>
      <c r="AW222" s="12" t="s">
        <v>39</v>
      </c>
      <c r="AX222" s="12" t="s">
        <v>76</v>
      </c>
      <c r="AY222" s="229" t="s">
        <v>159</v>
      </c>
    </row>
    <row r="223" spans="2:51" s="11" customFormat="1" ht="13.5">
      <c r="B223" s="208"/>
      <c r="C223" s="209"/>
      <c r="D223" s="205" t="s">
        <v>170</v>
      </c>
      <c r="E223" s="210" t="s">
        <v>21</v>
      </c>
      <c r="F223" s="211" t="s">
        <v>1154</v>
      </c>
      <c r="G223" s="209"/>
      <c r="H223" s="212" t="s">
        <v>21</v>
      </c>
      <c r="I223" s="213"/>
      <c r="J223" s="209"/>
      <c r="K223" s="209"/>
      <c r="L223" s="214"/>
      <c r="M223" s="215"/>
      <c r="N223" s="216"/>
      <c r="O223" s="216"/>
      <c r="P223" s="216"/>
      <c r="Q223" s="216"/>
      <c r="R223" s="216"/>
      <c r="S223" s="216"/>
      <c r="T223" s="217"/>
      <c r="AT223" s="218" t="s">
        <v>170</v>
      </c>
      <c r="AU223" s="218" t="s">
        <v>87</v>
      </c>
      <c r="AV223" s="11" t="s">
        <v>84</v>
      </c>
      <c r="AW223" s="11" t="s">
        <v>39</v>
      </c>
      <c r="AX223" s="11" t="s">
        <v>76</v>
      </c>
      <c r="AY223" s="218" t="s">
        <v>159</v>
      </c>
    </row>
    <row r="224" spans="2:51" s="12" customFormat="1" ht="13.5">
      <c r="B224" s="219"/>
      <c r="C224" s="220"/>
      <c r="D224" s="205" t="s">
        <v>170</v>
      </c>
      <c r="E224" s="221" t="s">
        <v>21</v>
      </c>
      <c r="F224" s="222" t="s">
        <v>1155</v>
      </c>
      <c r="G224" s="220"/>
      <c r="H224" s="223">
        <v>17.114</v>
      </c>
      <c r="I224" s="224"/>
      <c r="J224" s="220"/>
      <c r="K224" s="220"/>
      <c r="L224" s="225"/>
      <c r="M224" s="226"/>
      <c r="N224" s="227"/>
      <c r="O224" s="227"/>
      <c r="P224" s="227"/>
      <c r="Q224" s="227"/>
      <c r="R224" s="227"/>
      <c r="S224" s="227"/>
      <c r="T224" s="228"/>
      <c r="AT224" s="229" t="s">
        <v>170</v>
      </c>
      <c r="AU224" s="229" t="s">
        <v>87</v>
      </c>
      <c r="AV224" s="12" t="s">
        <v>87</v>
      </c>
      <c r="AW224" s="12" t="s">
        <v>39</v>
      </c>
      <c r="AX224" s="12" t="s">
        <v>76</v>
      </c>
      <c r="AY224" s="229" t="s">
        <v>159</v>
      </c>
    </row>
    <row r="225" spans="2:51" s="12" customFormat="1" ht="13.5">
      <c r="B225" s="219"/>
      <c r="C225" s="220"/>
      <c r="D225" s="205" t="s">
        <v>170</v>
      </c>
      <c r="E225" s="221" t="s">
        <v>21</v>
      </c>
      <c r="F225" s="222" t="s">
        <v>1156</v>
      </c>
      <c r="G225" s="220"/>
      <c r="H225" s="223">
        <v>28.814</v>
      </c>
      <c r="I225" s="224"/>
      <c r="J225" s="220"/>
      <c r="K225" s="220"/>
      <c r="L225" s="225"/>
      <c r="M225" s="226"/>
      <c r="N225" s="227"/>
      <c r="O225" s="227"/>
      <c r="P225" s="227"/>
      <c r="Q225" s="227"/>
      <c r="R225" s="227"/>
      <c r="S225" s="227"/>
      <c r="T225" s="228"/>
      <c r="AT225" s="229" t="s">
        <v>170</v>
      </c>
      <c r="AU225" s="229" t="s">
        <v>87</v>
      </c>
      <c r="AV225" s="12" t="s">
        <v>87</v>
      </c>
      <c r="AW225" s="12" t="s">
        <v>39</v>
      </c>
      <c r="AX225" s="12" t="s">
        <v>76</v>
      </c>
      <c r="AY225" s="229" t="s">
        <v>159</v>
      </c>
    </row>
    <row r="226" spans="2:51" s="12" customFormat="1" ht="13.5">
      <c r="B226" s="219"/>
      <c r="C226" s="220"/>
      <c r="D226" s="205" t="s">
        <v>170</v>
      </c>
      <c r="E226" s="221" t="s">
        <v>21</v>
      </c>
      <c r="F226" s="222" t="s">
        <v>1157</v>
      </c>
      <c r="G226" s="220"/>
      <c r="H226" s="223">
        <v>11.607</v>
      </c>
      <c r="I226" s="224"/>
      <c r="J226" s="220"/>
      <c r="K226" s="220"/>
      <c r="L226" s="225"/>
      <c r="M226" s="226"/>
      <c r="N226" s="227"/>
      <c r="O226" s="227"/>
      <c r="P226" s="227"/>
      <c r="Q226" s="227"/>
      <c r="R226" s="227"/>
      <c r="S226" s="227"/>
      <c r="T226" s="228"/>
      <c r="AT226" s="229" t="s">
        <v>170</v>
      </c>
      <c r="AU226" s="229" t="s">
        <v>87</v>
      </c>
      <c r="AV226" s="12" t="s">
        <v>87</v>
      </c>
      <c r="AW226" s="12" t="s">
        <v>39</v>
      </c>
      <c r="AX226" s="12" t="s">
        <v>76</v>
      </c>
      <c r="AY226" s="229" t="s">
        <v>159</v>
      </c>
    </row>
    <row r="227" spans="2:51" s="12" customFormat="1" ht="13.5">
      <c r="B227" s="219"/>
      <c r="C227" s="220"/>
      <c r="D227" s="205" t="s">
        <v>170</v>
      </c>
      <c r="E227" s="221" t="s">
        <v>21</v>
      </c>
      <c r="F227" s="222" t="s">
        <v>1158</v>
      </c>
      <c r="G227" s="220"/>
      <c r="H227" s="223">
        <v>9.736</v>
      </c>
      <c r="I227" s="224"/>
      <c r="J227" s="220"/>
      <c r="K227" s="220"/>
      <c r="L227" s="225"/>
      <c r="M227" s="226"/>
      <c r="N227" s="227"/>
      <c r="O227" s="227"/>
      <c r="P227" s="227"/>
      <c r="Q227" s="227"/>
      <c r="R227" s="227"/>
      <c r="S227" s="227"/>
      <c r="T227" s="228"/>
      <c r="AT227" s="229" t="s">
        <v>170</v>
      </c>
      <c r="AU227" s="229" t="s">
        <v>87</v>
      </c>
      <c r="AV227" s="12" t="s">
        <v>87</v>
      </c>
      <c r="AW227" s="12" t="s">
        <v>39</v>
      </c>
      <c r="AX227" s="12" t="s">
        <v>76</v>
      </c>
      <c r="AY227" s="229" t="s">
        <v>159</v>
      </c>
    </row>
    <row r="228" spans="2:51" s="12" customFormat="1" ht="13.5">
      <c r="B228" s="219"/>
      <c r="C228" s="220"/>
      <c r="D228" s="205" t="s">
        <v>170</v>
      </c>
      <c r="E228" s="221" t="s">
        <v>21</v>
      </c>
      <c r="F228" s="222" t="s">
        <v>1160</v>
      </c>
      <c r="G228" s="220"/>
      <c r="H228" s="223">
        <v>29.231</v>
      </c>
      <c r="I228" s="224"/>
      <c r="J228" s="220"/>
      <c r="K228" s="220"/>
      <c r="L228" s="225"/>
      <c r="M228" s="226"/>
      <c r="N228" s="227"/>
      <c r="O228" s="227"/>
      <c r="P228" s="227"/>
      <c r="Q228" s="227"/>
      <c r="R228" s="227"/>
      <c r="S228" s="227"/>
      <c r="T228" s="228"/>
      <c r="AT228" s="229" t="s">
        <v>170</v>
      </c>
      <c r="AU228" s="229" t="s">
        <v>87</v>
      </c>
      <c r="AV228" s="12" t="s">
        <v>87</v>
      </c>
      <c r="AW228" s="12" t="s">
        <v>39</v>
      </c>
      <c r="AX228" s="12" t="s">
        <v>76</v>
      </c>
      <c r="AY228" s="229" t="s">
        <v>159</v>
      </c>
    </row>
    <row r="229" spans="2:51" s="12" customFormat="1" ht="13.5">
      <c r="B229" s="219"/>
      <c r="C229" s="220"/>
      <c r="D229" s="205" t="s">
        <v>170</v>
      </c>
      <c r="E229" s="221" t="s">
        <v>21</v>
      </c>
      <c r="F229" s="222" t="s">
        <v>1161</v>
      </c>
      <c r="G229" s="220"/>
      <c r="H229" s="223">
        <v>9.148</v>
      </c>
      <c r="I229" s="224"/>
      <c r="J229" s="220"/>
      <c r="K229" s="220"/>
      <c r="L229" s="225"/>
      <c r="M229" s="226"/>
      <c r="N229" s="227"/>
      <c r="O229" s="227"/>
      <c r="P229" s="227"/>
      <c r="Q229" s="227"/>
      <c r="R229" s="227"/>
      <c r="S229" s="227"/>
      <c r="T229" s="228"/>
      <c r="AT229" s="229" t="s">
        <v>170</v>
      </c>
      <c r="AU229" s="229" t="s">
        <v>87</v>
      </c>
      <c r="AV229" s="12" t="s">
        <v>87</v>
      </c>
      <c r="AW229" s="12" t="s">
        <v>39</v>
      </c>
      <c r="AX229" s="12" t="s">
        <v>76</v>
      </c>
      <c r="AY229" s="229" t="s">
        <v>159</v>
      </c>
    </row>
    <row r="230" spans="2:51" s="13" customFormat="1" ht="13.5">
      <c r="B230" s="230"/>
      <c r="C230" s="231"/>
      <c r="D230" s="205" t="s">
        <v>170</v>
      </c>
      <c r="E230" s="269" t="s">
        <v>21</v>
      </c>
      <c r="F230" s="270" t="s">
        <v>175</v>
      </c>
      <c r="G230" s="231"/>
      <c r="H230" s="271">
        <v>130.425</v>
      </c>
      <c r="I230" s="236"/>
      <c r="J230" s="231"/>
      <c r="K230" s="231"/>
      <c r="L230" s="237"/>
      <c r="M230" s="238"/>
      <c r="N230" s="239"/>
      <c r="O230" s="239"/>
      <c r="P230" s="239"/>
      <c r="Q230" s="239"/>
      <c r="R230" s="239"/>
      <c r="S230" s="239"/>
      <c r="T230" s="240"/>
      <c r="AT230" s="241" t="s">
        <v>170</v>
      </c>
      <c r="AU230" s="241" t="s">
        <v>87</v>
      </c>
      <c r="AV230" s="13" t="s">
        <v>166</v>
      </c>
      <c r="AW230" s="13" t="s">
        <v>39</v>
      </c>
      <c r="AX230" s="13" t="s">
        <v>84</v>
      </c>
      <c r="AY230" s="241" t="s">
        <v>159</v>
      </c>
    </row>
    <row r="231" spans="2:51" s="11" customFormat="1" ht="13.5">
      <c r="B231" s="208"/>
      <c r="C231" s="209"/>
      <c r="D231" s="232" t="s">
        <v>170</v>
      </c>
      <c r="E231" s="266" t="s">
        <v>21</v>
      </c>
      <c r="F231" s="267" t="s">
        <v>1144</v>
      </c>
      <c r="G231" s="209"/>
      <c r="H231" s="268" t="s">
        <v>21</v>
      </c>
      <c r="I231" s="213"/>
      <c r="J231" s="209"/>
      <c r="K231" s="209"/>
      <c r="L231" s="214"/>
      <c r="M231" s="215"/>
      <c r="N231" s="216"/>
      <c r="O231" s="216"/>
      <c r="P231" s="216"/>
      <c r="Q231" s="216"/>
      <c r="R231" s="216"/>
      <c r="S231" s="216"/>
      <c r="T231" s="217"/>
      <c r="AT231" s="218" t="s">
        <v>170</v>
      </c>
      <c r="AU231" s="218" t="s">
        <v>87</v>
      </c>
      <c r="AV231" s="11" t="s">
        <v>84</v>
      </c>
      <c r="AW231" s="11" t="s">
        <v>39</v>
      </c>
      <c r="AX231" s="11" t="s">
        <v>76</v>
      </c>
      <c r="AY231" s="218" t="s">
        <v>159</v>
      </c>
    </row>
    <row r="232" spans="2:65" s="1" customFormat="1" ht="44.25" customHeight="1">
      <c r="B232" s="41"/>
      <c r="C232" s="193" t="s">
        <v>310</v>
      </c>
      <c r="D232" s="193" t="s">
        <v>161</v>
      </c>
      <c r="E232" s="194" t="s">
        <v>1022</v>
      </c>
      <c r="F232" s="195" t="s">
        <v>1023</v>
      </c>
      <c r="G232" s="196" t="s">
        <v>256</v>
      </c>
      <c r="H232" s="197">
        <v>160.535</v>
      </c>
      <c r="I232" s="198"/>
      <c r="J232" s="199">
        <f>ROUND(I232*H232,2)</f>
        <v>0</v>
      </c>
      <c r="K232" s="195" t="s">
        <v>165</v>
      </c>
      <c r="L232" s="61"/>
      <c r="M232" s="200" t="s">
        <v>21</v>
      </c>
      <c r="N232" s="201" t="s">
        <v>47</v>
      </c>
      <c r="O232" s="42"/>
      <c r="P232" s="202">
        <f>O232*H232</f>
        <v>0</v>
      </c>
      <c r="Q232" s="202">
        <v>0</v>
      </c>
      <c r="R232" s="202">
        <f>Q232*H232</f>
        <v>0</v>
      </c>
      <c r="S232" s="202">
        <v>0</v>
      </c>
      <c r="T232" s="203">
        <f>S232*H232</f>
        <v>0</v>
      </c>
      <c r="AR232" s="24" t="s">
        <v>166</v>
      </c>
      <c r="AT232" s="24" t="s">
        <v>161</v>
      </c>
      <c r="AU232" s="24" t="s">
        <v>87</v>
      </c>
      <c r="AY232" s="24" t="s">
        <v>159</v>
      </c>
      <c r="BE232" s="204">
        <f>IF(N232="základní",J232,0)</f>
        <v>0</v>
      </c>
      <c r="BF232" s="204">
        <f>IF(N232="snížená",J232,0)</f>
        <v>0</v>
      </c>
      <c r="BG232" s="204">
        <f>IF(N232="zákl. přenesená",J232,0)</f>
        <v>0</v>
      </c>
      <c r="BH232" s="204">
        <f>IF(N232="sníž. přenesená",J232,0)</f>
        <v>0</v>
      </c>
      <c r="BI232" s="204">
        <f>IF(N232="nulová",J232,0)</f>
        <v>0</v>
      </c>
      <c r="BJ232" s="24" t="s">
        <v>84</v>
      </c>
      <c r="BK232" s="204">
        <f>ROUND(I232*H232,2)</f>
        <v>0</v>
      </c>
      <c r="BL232" s="24" t="s">
        <v>166</v>
      </c>
      <c r="BM232" s="24" t="s">
        <v>1242</v>
      </c>
    </row>
    <row r="233" spans="2:47" s="1" customFormat="1" ht="94.5">
      <c r="B233" s="41"/>
      <c r="C233" s="63"/>
      <c r="D233" s="205" t="s">
        <v>168</v>
      </c>
      <c r="E233" s="63"/>
      <c r="F233" s="206" t="s">
        <v>892</v>
      </c>
      <c r="G233" s="63"/>
      <c r="H233" s="63"/>
      <c r="I233" s="163"/>
      <c r="J233" s="63"/>
      <c r="K233" s="63"/>
      <c r="L233" s="61"/>
      <c r="M233" s="207"/>
      <c r="N233" s="42"/>
      <c r="O233" s="42"/>
      <c r="P233" s="42"/>
      <c r="Q233" s="42"/>
      <c r="R233" s="42"/>
      <c r="S233" s="42"/>
      <c r="T233" s="78"/>
      <c r="AT233" s="24" t="s">
        <v>168</v>
      </c>
      <c r="AU233" s="24" t="s">
        <v>87</v>
      </c>
    </row>
    <row r="234" spans="2:51" s="11" customFormat="1" ht="13.5">
      <c r="B234" s="208"/>
      <c r="C234" s="209"/>
      <c r="D234" s="205" t="s">
        <v>170</v>
      </c>
      <c r="E234" s="210" t="s">
        <v>21</v>
      </c>
      <c r="F234" s="211" t="s">
        <v>1148</v>
      </c>
      <c r="G234" s="209"/>
      <c r="H234" s="212" t="s">
        <v>21</v>
      </c>
      <c r="I234" s="213"/>
      <c r="J234" s="209"/>
      <c r="K234" s="209"/>
      <c r="L234" s="214"/>
      <c r="M234" s="215"/>
      <c r="N234" s="216"/>
      <c r="O234" s="216"/>
      <c r="P234" s="216"/>
      <c r="Q234" s="216"/>
      <c r="R234" s="216"/>
      <c r="S234" s="216"/>
      <c r="T234" s="217"/>
      <c r="AT234" s="218" t="s">
        <v>170</v>
      </c>
      <c r="AU234" s="218" t="s">
        <v>87</v>
      </c>
      <c r="AV234" s="11" t="s">
        <v>84</v>
      </c>
      <c r="AW234" s="11" t="s">
        <v>39</v>
      </c>
      <c r="AX234" s="11" t="s">
        <v>76</v>
      </c>
      <c r="AY234" s="218" t="s">
        <v>159</v>
      </c>
    </row>
    <row r="235" spans="2:51" s="12" customFormat="1" ht="13.5">
      <c r="B235" s="219"/>
      <c r="C235" s="220"/>
      <c r="D235" s="205" t="s">
        <v>170</v>
      </c>
      <c r="E235" s="221" t="s">
        <v>21</v>
      </c>
      <c r="F235" s="222" t="s">
        <v>1149</v>
      </c>
      <c r="G235" s="220"/>
      <c r="H235" s="223">
        <v>18.826</v>
      </c>
      <c r="I235" s="224"/>
      <c r="J235" s="220"/>
      <c r="K235" s="220"/>
      <c r="L235" s="225"/>
      <c r="M235" s="226"/>
      <c r="N235" s="227"/>
      <c r="O235" s="227"/>
      <c r="P235" s="227"/>
      <c r="Q235" s="227"/>
      <c r="R235" s="227"/>
      <c r="S235" s="227"/>
      <c r="T235" s="228"/>
      <c r="AT235" s="229" t="s">
        <v>170</v>
      </c>
      <c r="AU235" s="229" t="s">
        <v>87</v>
      </c>
      <c r="AV235" s="12" t="s">
        <v>87</v>
      </c>
      <c r="AW235" s="12" t="s">
        <v>39</v>
      </c>
      <c r="AX235" s="12" t="s">
        <v>76</v>
      </c>
      <c r="AY235" s="229" t="s">
        <v>159</v>
      </c>
    </row>
    <row r="236" spans="2:51" s="12" customFormat="1" ht="13.5">
      <c r="B236" s="219"/>
      <c r="C236" s="220"/>
      <c r="D236" s="205" t="s">
        <v>170</v>
      </c>
      <c r="E236" s="221" t="s">
        <v>21</v>
      </c>
      <c r="F236" s="222" t="s">
        <v>1150</v>
      </c>
      <c r="G236" s="220"/>
      <c r="H236" s="223">
        <v>24.506</v>
      </c>
      <c r="I236" s="224"/>
      <c r="J236" s="220"/>
      <c r="K236" s="220"/>
      <c r="L236" s="225"/>
      <c r="M236" s="226"/>
      <c r="N236" s="227"/>
      <c r="O236" s="227"/>
      <c r="P236" s="227"/>
      <c r="Q236" s="227"/>
      <c r="R236" s="227"/>
      <c r="S236" s="227"/>
      <c r="T236" s="228"/>
      <c r="AT236" s="229" t="s">
        <v>170</v>
      </c>
      <c r="AU236" s="229" t="s">
        <v>87</v>
      </c>
      <c r="AV236" s="12" t="s">
        <v>87</v>
      </c>
      <c r="AW236" s="12" t="s">
        <v>39</v>
      </c>
      <c r="AX236" s="12" t="s">
        <v>76</v>
      </c>
      <c r="AY236" s="229" t="s">
        <v>159</v>
      </c>
    </row>
    <row r="237" spans="2:51" s="12" customFormat="1" ht="13.5">
      <c r="B237" s="219"/>
      <c r="C237" s="220"/>
      <c r="D237" s="205" t="s">
        <v>170</v>
      </c>
      <c r="E237" s="221" t="s">
        <v>21</v>
      </c>
      <c r="F237" s="222" t="s">
        <v>1151</v>
      </c>
      <c r="G237" s="220"/>
      <c r="H237" s="223">
        <v>47.089</v>
      </c>
      <c r="I237" s="224"/>
      <c r="J237" s="220"/>
      <c r="K237" s="220"/>
      <c r="L237" s="225"/>
      <c r="M237" s="226"/>
      <c r="N237" s="227"/>
      <c r="O237" s="227"/>
      <c r="P237" s="227"/>
      <c r="Q237" s="227"/>
      <c r="R237" s="227"/>
      <c r="S237" s="227"/>
      <c r="T237" s="228"/>
      <c r="AT237" s="229" t="s">
        <v>170</v>
      </c>
      <c r="AU237" s="229" t="s">
        <v>87</v>
      </c>
      <c r="AV237" s="12" t="s">
        <v>87</v>
      </c>
      <c r="AW237" s="12" t="s">
        <v>39</v>
      </c>
      <c r="AX237" s="12" t="s">
        <v>76</v>
      </c>
      <c r="AY237" s="229" t="s">
        <v>159</v>
      </c>
    </row>
    <row r="238" spans="2:51" s="12" customFormat="1" ht="13.5">
      <c r="B238" s="219"/>
      <c r="C238" s="220"/>
      <c r="D238" s="205" t="s">
        <v>170</v>
      </c>
      <c r="E238" s="221" t="s">
        <v>21</v>
      </c>
      <c r="F238" s="222" t="s">
        <v>1243</v>
      </c>
      <c r="G238" s="220"/>
      <c r="H238" s="223">
        <v>70.114</v>
      </c>
      <c r="I238" s="224"/>
      <c r="J238" s="220"/>
      <c r="K238" s="220"/>
      <c r="L238" s="225"/>
      <c r="M238" s="226"/>
      <c r="N238" s="227"/>
      <c r="O238" s="227"/>
      <c r="P238" s="227"/>
      <c r="Q238" s="227"/>
      <c r="R238" s="227"/>
      <c r="S238" s="227"/>
      <c r="T238" s="228"/>
      <c r="AT238" s="229" t="s">
        <v>170</v>
      </c>
      <c r="AU238" s="229" t="s">
        <v>87</v>
      </c>
      <c r="AV238" s="12" t="s">
        <v>87</v>
      </c>
      <c r="AW238" s="12" t="s">
        <v>39</v>
      </c>
      <c r="AX238" s="12" t="s">
        <v>76</v>
      </c>
      <c r="AY238" s="229" t="s">
        <v>159</v>
      </c>
    </row>
    <row r="239" spans="2:51" s="13" customFormat="1" ht="13.5">
      <c r="B239" s="230"/>
      <c r="C239" s="231"/>
      <c r="D239" s="205" t="s">
        <v>170</v>
      </c>
      <c r="E239" s="269" t="s">
        <v>21</v>
      </c>
      <c r="F239" s="270" t="s">
        <v>175</v>
      </c>
      <c r="G239" s="231"/>
      <c r="H239" s="271">
        <v>160.535</v>
      </c>
      <c r="I239" s="236"/>
      <c r="J239" s="231"/>
      <c r="K239" s="231"/>
      <c r="L239" s="237"/>
      <c r="M239" s="238"/>
      <c r="N239" s="239"/>
      <c r="O239" s="239"/>
      <c r="P239" s="239"/>
      <c r="Q239" s="239"/>
      <c r="R239" s="239"/>
      <c r="S239" s="239"/>
      <c r="T239" s="240"/>
      <c r="AT239" s="241" t="s">
        <v>170</v>
      </c>
      <c r="AU239" s="241" t="s">
        <v>87</v>
      </c>
      <c r="AV239" s="13" t="s">
        <v>166</v>
      </c>
      <c r="AW239" s="13" t="s">
        <v>39</v>
      </c>
      <c r="AX239" s="13" t="s">
        <v>84</v>
      </c>
      <c r="AY239" s="241" t="s">
        <v>159</v>
      </c>
    </row>
    <row r="240" spans="2:51" s="11" customFormat="1" ht="13.5">
      <c r="B240" s="208"/>
      <c r="C240" s="209"/>
      <c r="D240" s="232" t="s">
        <v>170</v>
      </c>
      <c r="E240" s="266" t="s">
        <v>21</v>
      </c>
      <c r="F240" s="267" t="s">
        <v>1144</v>
      </c>
      <c r="G240" s="209"/>
      <c r="H240" s="268" t="s">
        <v>21</v>
      </c>
      <c r="I240" s="213"/>
      <c r="J240" s="209"/>
      <c r="K240" s="209"/>
      <c r="L240" s="214"/>
      <c r="M240" s="215"/>
      <c r="N240" s="216"/>
      <c r="O240" s="216"/>
      <c r="P240" s="216"/>
      <c r="Q240" s="216"/>
      <c r="R240" s="216"/>
      <c r="S240" s="216"/>
      <c r="T240" s="217"/>
      <c r="AT240" s="218" t="s">
        <v>170</v>
      </c>
      <c r="AU240" s="218" t="s">
        <v>87</v>
      </c>
      <c r="AV240" s="11" t="s">
        <v>84</v>
      </c>
      <c r="AW240" s="11" t="s">
        <v>39</v>
      </c>
      <c r="AX240" s="11" t="s">
        <v>76</v>
      </c>
      <c r="AY240" s="218" t="s">
        <v>159</v>
      </c>
    </row>
    <row r="241" spans="2:65" s="1" customFormat="1" ht="44.25" customHeight="1">
      <c r="B241" s="41"/>
      <c r="C241" s="193" t="s">
        <v>317</v>
      </c>
      <c r="D241" s="193" t="s">
        <v>161</v>
      </c>
      <c r="E241" s="194" t="s">
        <v>894</v>
      </c>
      <c r="F241" s="195" t="s">
        <v>895</v>
      </c>
      <c r="G241" s="196" t="s">
        <v>256</v>
      </c>
      <c r="H241" s="197">
        <v>369.51</v>
      </c>
      <c r="I241" s="198"/>
      <c r="J241" s="199">
        <f>ROUND(I241*H241,2)</f>
        <v>0</v>
      </c>
      <c r="K241" s="195" t="s">
        <v>165</v>
      </c>
      <c r="L241" s="61"/>
      <c r="M241" s="200" t="s">
        <v>21</v>
      </c>
      <c r="N241" s="201" t="s">
        <v>47</v>
      </c>
      <c r="O241" s="42"/>
      <c r="P241" s="202">
        <f>O241*H241</f>
        <v>0</v>
      </c>
      <c r="Q241" s="202">
        <v>0</v>
      </c>
      <c r="R241" s="202">
        <f>Q241*H241</f>
        <v>0</v>
      </c>
      <c r="S241" s="202">
        <v>0</v>
      </c>
      <c r="T241" s="203">
        <f>S241*H241</f>
        <v>0</v>
      </c>
      <c r="AR241" s="24" t="s">
        <v>166</v>
      </c>
      <c r="AT241" s="24" t="s">
        <v>161</v>
      </c>
      <c r="AU241" s="24" t="s">
        <v>87</v>
      </c>
      <c r="AY241" s="24" t="s">
        <v>159</v>
      </c>
      <c r="BE241" s="204">
        <f>IF(N241="základní",J241,0)</f>
        <v>0</v>
      </c>
      <c r="BF241" s="204">
        <f>IF(N241="snížená",J241,0)</f>
        <v>0</v>
      </c>
      <c r="BG241" s="204">
        <f>IF(N241="zákl. přenesená",J241,0)</f>
        <v>0</v>
      </c>
      <c r="BH241" s="204">
        <f>IF(N241="sníž. přenesená",J241,0)</f>
        <v>0</v>
      </c>
      <c r="BI241" s="204">
        <f>IF(N241="nulová",J241,0)</f>
        <v>0</v>
      </c>
      <c r="BJ241" s="24" t="s">
        <v>84</v>
      </c>
      <c r="BK241" s="204">
        <f>ROUND(I241*H241,2)</f>
        <v>0</v>
      </c>
      <c r="BL241" s="24" t="s">
        <v>166</v>
      </c>
      <c r="BM241" s="24" t="s">
        <v>1244</v>
      </c>
    </row>
    <row r="242" spans="2:47" s="1" customFormat="1" ht="189">
      <c r="B242" s="41"/>
      <c r="C242" s="63"/>
      <c r="D242" s="205" t="s">
        <v>168</v>
      </c>
      <c r="E242" s="63"/>
      <c r="F242" s="206" t="s">
        <v>321</v>
      </c>
      <c r="G242" s="63"/>
      <c r="H242" s="63"/>
      <c r="I242" s="163"/>
      <c r="J242" s="63"/>
      <c r="K242" s="63"/>
      <c r="L242" s="61"/>
      <c r="M242" s="207"/>
      <c r="N242" s="42"/>
      <c r="O242" s="42"/>
      <c r="P242" s="42"/>
      <c r="Q242" s="42"/>
      <c r="R242" s="42"/>
      <c r="S242" s="42"/>
      <c r="T242" s="78"/>
      <c r="AT242" s="24" t="s">
        <v>168</v>
      </c>
      <c r="AU242" s="24" t="s">
        <v>87</v>
      </c>
    </row>
    <row r="243" spans="2:51" s="12" customFormat="1" ht="13.5">
      <c r="B243" s="219"/>
      <c r="C243" s="220"/>
      <c r="D243" s="232" t="s">
        <v>170</v>
      </c>
      <c r="E243" s="242" t="s">
        <v>21</v>
      </c>
      <c r="F243" s="243" t="s">
        <v>1245</v>
      </c>
      <c r="G243" s="220"/>
      <c r="H243" s="244">
        <v>369.51</v>
      </c>
      <c r="I243" s="224"/>
      <c r="J243" s="220"/>
      <c r="K243" s="220"/>
      <c r="L243" s="225"/>
      <c r="M243" s="226"/>
      <c r="N243" s="227"/>
      <c r="O243" s="227"/>
      <c r="P243" s="227"/>
      <c r="Q243" s="227"/>
      <c r="R243" s="227"/>
      <c r="S243" s="227"/>
      <c r="T243" s="228"/>
      <c r="AT243" s="229" t="s">
        <v>170</v>
      </c>
      <c r="AU243" s="229" t="s">
        <v>87</v>
      </c>
      <c r="AV243" s="12" t="s">
        <v>87</v>
      </c>
      <c r="AW243" s="12" t="s">
        <v>39</v>
      </c>
      <c r="AX243" s="12" t="s">
        <v>84</v>
      </c>
      <c r="AY243" s="229" t="s">
        <v>159</v>
      </c>
    </row>
    <row r="244" spans="2:65" s="1" customFormat="1" ht="44.25" customHeight="1">
      <c r="B244" s="41"/>
      <c r="C244" s="193" t="s">
        <v>330</v>
      </c>
      <c r="D244" s="193" t="s">
        <v>161</v>
      </c>
      <c r="E244" s="194" t="s">
        <v>897</v>
      </c>
      <c r="F244" s="195" t="s">
        <v>898</v>
      </c>
      <c r="G244" s="196" t="s">
        <v>256</v>
      </c>
      <c r="H244" s="197">
        <v>1847.55</v>
      </c>
      <c r="I244" s="198"/>
      <c r="J244" s="199">
        <f>ROUND(I244*H244,2)</f>
        <v>0</v>
      </c>
      <c r="K244" s="195" t="s">
        <v>165</v>
      </c>
      <c r="L244" s="61"/>
      <c r="M244" s="200" t="s">
        <v>21</v>
      </c>
      <c r="N244" s="201" t="s">
        <v>47</v>
      </c>
      <c r="O244" s="42"/>
      <c r="P244" s="202">
        <f>O244*H244</f>
        <v>0</v>
      </c>
      <c r="Q244" s="202">
        <v>0</v>
      </c>
      <c r="R244" s="202">
        <f>Q244*H244</f>
        <v>0</v>
      </c>
      <c r="S244" s="202">
        <v>0</v>
      </c>
      <c r="T244" s="203">
        <f>S244*H244</f>
        <v>0</v>
      </c>
      <c r="AR244" s="24" t="s">
        <v>166</v>
      </c>
      <c r="AT244" s="24" t="s">
        <v>161</v>
      </c>
      <c r="AU244" s="24" t="s">
        <v>87</v>
      </c>
      <c r="AY244" s="24" t="s">
        <v>159</v>
      </c>
      <c r="BE244" s="204">
        <f>IF(N244="základní",J244,0)</f>
        <v>0</v>
      </c>
      <c r="BF244" s="204">
        <f>IF(N244="snížená",J244,0)</f>
        <v>0</v>
      </c>
      <c r="BG244" s="204">
        <f>IF(N244="zákl. přenesená",J244,0)</f>
        <v>0</v>
      </c>
      <c r="BH244" s="204">
        <f>IF(N244="sníž. přenesená",J244,0)</f>
        <v>0</v>
      </c>
      <c r="BI244" s="204">
        <f>IF(N244="nulová",J244,0)</f>
        <v>0</v>
      </c>
      <c r="BJ244" s="24" t="s">
        <v>84</v>
      </c>
      <c r="BK244" s="204">
        <f>ROUND(I244*H244,2)</f>
        <v>0</v>
      </c>
      <c r="BL244" s="24" t="s">
        <v>166</v>
      </c>
      <c r="BM244" s="24" t="s">
        <v>1246</v>
      </c>
    </row>
    <row r="245" spans="2:47" s="1" customFormat="1" ht="189">
      <c r="B245" s="41"/>
      <c r="C245" s="63"/>
      <c r="D245" s="205" t="s">
        <v>168</v>
      </c>
      <c r="E245" s="63"/>
      <c r="F245" s="206" t="s">
        <v>321</v>
      </c>
      <c r="G245" s="63"/>
      <c r="H245" s="63"/>
      <c r="I245" s="163"/>
      <c r="J245" s="63"/>
      <c r="K245" s="63"/>
      <c r="L245" s="61"/>
      <c r="M245" s="207"/>
      <c r="N245" s="42"/>
      <c r="O245" s="42"/>
      <c r="P245" s="42"/>
      <c r="Q245" s="42"/>
      <c r="R245" s="42"/>
      <c r="S245" s="42"/>
      <c r="T245" s="78"/>
      <c r="AT245" s="24" t="s">
        <v>168</v>
      </c>
      <c r="AU245" s="24" t="s">
        <v>87</v>
      </c>
    </row>
    <row r="246" spans="2:51" s="12" customFormat="1" ht="13.5">
      <c r="B246" s="219"/>
      <c r="C246" s="220"/>
      <c r="D246" s="232" t="s">
        <v>170</v>
      </c>
      <c r="E246" s="242" t="s">
        <v>21</v>
      </c>
      <c r="F246" s="243" t="s">
        <v>1247</v>
      </c>
      <c r="G246" s="220"/>
      <c r="H246" s="244">
        <v>1847.55</v>
      </c>
      <c r="I246" s="224"/>
      <c r="J246" s="220"/>
      <c r="K246" s="220"/>
      <c r="L246" s="225"/>
      <c r="M246" s="226"/>
      <c r="N246" s="227"/>
      <c r="O246" s="227"/>
      <c r="P246" s="227"/>
      <c r="Q246" s="227"/>
      <c r="R246" s="227"/>
      <c r="S246" s="227"/>
      <c r="T246" s="228"/>
      <c r="AT246" s="229" t="s">
        <v>170</v>
      </c>
      <c r="AU246" s="229" t="s">
        <v>87</v>
      </c>
      <c r="AV246" s="12" t="s">
        <v>87</v>
      </c>
      <c r="AW246" s="12" t="s">
        <v>39</v>
      </c>
      <c r="AX246" s="12" t="s">
        <v>84</v>
      </c>
      <c r="AY246" s="229" t="s">
        <v>159</v>
      </c>
    </row>
    <row r="247" spans="2:65" s="1" customFormat="1" ht="44.25" customHeight="1">
      <c r="B247" s="41"/>
      <c r="C247" s="193" t="s">
        <v>9</v>
      </c>
      <c r="D247" s="193" t="s">
        <v>161</v>
      </c>
      <c r="E247" s="194" t="s">
        <v>1248</v>
      </c>
      <c r="F247" s="195" t="s">
        <v>1249</v>
      </c>
      <c r="G247" s="196" t="s">
        <v>256</v>
      </c>
      <c r="H247" s="197">
        <v>198.966</v>
      </c>
      <c r="I247" s="198"/>
      <c r="J247" s="199">
        <f>ROUND(I247*H247,2)</f>
        <v>0</v>
      </c>
      <c r="K247" s="195" t="s">
        <v>165</v>
      </c>
      <c r="L247" s="61"/>
      <c r="M247" s="200" t="s">
        <v>21</v>
      </c>
      <c r="N247" s="201" t="s">
        <v>47</v>
      </c>
      <c r="O247" s="42"/>
      <c r="P247" s="202">
        <f>O247*H247</f>
        <v>0</v>
      </c>
      <c r="Q247" s="202">
        <v>0</v>
      </c>
      <c r="R247" s="202">
        <f>Q247*H247</f>
        <v>0</v>
      </c>
      <c r="S247" s="202">
        <v>0</v>
      </c>
      <c r="T247" s="203">
        <f>S247*H247</f>
        <v>0</v>
      </c>
      <c r="AR247" s="24" t="s">
        <v>166</v>
      </c>
      <c r="AT247" s="24" t="s">
        <v>161</v>
      </c>
      <c r="AU247" s="24" t="s">
        <v>87</v>
      </c>
      <c r="AY247" s="24" t="s">
        <v>159</v>
      </c>
      <c r="BE247" s="204">
        <f>IF(N247="základní",J247,0)</f>
        <v>0</v>
      </c>
      <c r="BF247" s="204">
        <f>IF(N247="snížená",J247,0)</f>
        <v>0</v>
      </c>
      <c r="BG247" s="204">
        <f>IF(N247="zákl. přenesená",J247,0)</f>
        <v>0</v>
      </c>
      <c r="BH247" s="204">
        <f>IF(N247="sníž. přenesená",J247,0)</f>
        <v>0</v>
      </c>
      <c r="BI247" s="204">
        <f>IF(N247="nulová",J247,0)</f>
        <v>0</v>
      </c>
      <c r="BJ247" s="24" t="s">
        <v>84</v>
      </c>
      <c r="BK247" s="204">
        <f>ROUND(I247*H247,2)</f>
        <v>0</v>
      </c>
      <c r="BL247" s="24" t="s">
        <v>166</v>
      </c>
      <c r="BM247" s="24" t="s">
        <v>1250</v>
      </c>
    </row>
    <row r="248" spans="2:47" s="1" customFormat="1" ht="189">
      <c r="B248" s="41"/>
      <c r="C248" s="63"/>
      <c r="D248" s="205" t="s">
        <v>168</v>
      </c>
      <c r="E248" s="63"/>
      <c r="F248" s="206" t="s">
        <v>321</v>
      </c>
      <c r="G248" s="63"/>
      <c r="H248" s="63"/>
      <c r="I248" s="163"/>
      <c r="J248" s="63"/>
      <c r="K248" s="63"/>
      <c r="L248" s="61"/>
      <c r="M248" s="207"/>
      <c r="N248" s="42"/>
      <c r="O248" s="42"/>
      <c r="P248" s="42"/>
      <c r="Q248" s="42"/>
      <c r="R248" s="42"/>
      <c r="S248" s="42"/>
      <c r="T248" s="78"/>
      <c r="AT248" s="24" t="s">
        <v>168</v>
      </c>
      <c r="AU248" s="24" t="s">
        <v>87</v>
      </c>
    </row>
    <row r="249" spans="2:51" s="12" customFormat="1" ht="13.5">
      <c r="B249" s="219"/>
      <c r="C249" s="220"/>
      <c r="D249" s="232" t="s">
        <v>170</v>
      </c>
      <c r="E249" s="242" t="s">
        <v>21</v>
      </c>
      <c r="F249" s="243" t="s">
        <v>1251</v>
      </c>
      <c r="G249" s="220"/>
      <c r="H249" s="244">
        <v>198.966</v>
      </c>
      <c r="I249" s="224"/>
      <c r="J249" s="220"/>
      <c r="K249" s="220"/>
      <c r="L249" s="225"/>
      <c r="M249" s="226"/>
      <c r="N249" s="227"/>
      <c r="O249" s="227"/>
      <c r="P249" s="227"/>
      <c r="Q249" s="227"/>
      <c r="R249" s="227"/>
      <c r="S249" s="227"/>
      <c r="T249" s="228"/>
      <c r="AT249" s="229" t="s">
        <v>170</v>
      </c>
      <c r="AU249" s="229" t="s">
        <v>87</v>
      </c>
      <c r="AV249" s="12" t="s">
        <v>87</v>
      </c>
      <c r="AW249" s="12" t="s">
        <v>39</v>
      </c>
      <c r="AX249" s="12" t="s">
        <v>84</v>
      </c>
      <c r="AY249" s="229" t="s">
        <v>159</v>
      </c>
    </row>
    <row r="250" spans="2:65" s="1" customFormat="1" ht="44.25" customHeight="1">
      <c r="B250" s="41"/>
      <c r="C250" s="193" t="s">
        <v>341</v>
      </c>
      <c r="D250" s="193" t="s">
        <v>161</v>
      </c>
      <c r="E250" s="194" t="s">
        <v>1252</v>
      </c>
      <c r="F250" s="195" t="s">
        <v>1253</v>
      </c>
      <c r="G250" s="196" t="s">
        <v>256</v>
      </c>
      <c r="H250" s="197">
        <v>994.83</v>
      </c>
      <c r="I250" s="198"/>
      <c r="J250" s="199">
        <f>ROUND(I250*H250,2)</f>
        <v>0</v>
      </c>
      <c r="K250" s="195" t="s">
        <v>165</v>
      </c>
      <c r="L250" s="61"/>
      <c r="M250" s="200" t="s">
        <v>21</v>
      </c>
      <c r="N250" s="201" t="s">
        <v>47</v>
      </c>
      <c r="O250" s="42"/>
      <c r="P250" s="202">
        <f>O250*H250</f>
        <v>0</v>
      </c>
      <c r="Q250" s="202">
        <v>0</v>
      </c>
      <c r="R250" s="202">
        <f>Q250*H250</f>
        <v>0</v>
      </c>
      <c r="S250" s="202">
        <v>0</v>
      </c>
      <c r="T250" s="203">
        <f>S250*H250</f>
        <v>0</v>
      </c>
      <c r="AR250" s="24" t="s">
        <v>166</v>
      </c>
      <c r="AT250" s="24" t="s">
        <v>161</v>
      </c>
      <c r="AU250" s="24" t="s">
        <v>87</v>
      </c>
      <c r="AY250" s="24" t="s">
        <v>159</v>
      </c>
      <c r="BE250" s="204">
        <f>IF(N250="základní",J250,0)</f>
        <v>0</v>
      </c>
      <c r="BF250" s="204">
        <f>IF(N250="snížená",J250,0)</f>
        <v>0</v>
      </c>
      <c r="BG250" s="204">
        <f>IF(N250="zákl. přenesená",J250,0)</f>
        <v>0</v>
      </c>
      <c r="BH250" s="204">
        <f>IF(N250="sníž. přenesená",J250,0)</f>
        <v>0</v>
      </c>
      <c r="BI250" s="204">
        <f>IF(N250="nulová",J250,0)</f>
        <v>0</v>
      </c>
      <c r="BJ250" s="24" t="s">
        <v>84</v>
      </c>
      <c r="BK250" s="204">
        <f>ROUND(I250*H250,2)</f>
        <v>0</v>
      </c>
      <c r="BL250" s="24" t="s">
        <v>166</v>
      </c>
      <c r="BM250" s="24" t="s">
        <v>1254</v>
      </c>
    </row>
    <row r="251" spans="2:47" s="1" customFormat="1" ht="189">
      <c r="B251" s="41"/>
      <c r="C251" s="63"/>
      <c r="D251" s="205" t="s">
        <v>168</v>
      </c>
      <c r="E251" s="63"/>
      <c r="F251" s="206" t="s">
        <v>321</v>
      </c>
      <c r="G251" s="63"/>
      <c r="H251" s="63"/>
      <c r="I251" s="163"/>
      <c r="J251" s="63"/>
      <c r="K251" s="63"/>
      <c r="L251" s="61"/>
      <c r="M251" s="207"/>
      <c r="N251" s="42"/>
      <c r="O251" s="42"/>
      <c r="P251" s="42"/>
      <c r="Q251" s="42"/>
      <c r="R251" s="42"/>
      <c r="S251" s="42"/>
      <c r="T251" s="78"/>
      <c r="AT251" s="24" t="s">
        <v>168</v>
      </c>
      <c r="AU251" s="24" t="s">
        <v>87</v>
      </c>
    </row>
    <row r="252" spans="2:51" s="12" customFormat="1" ht="13.5">
      <c r="B252" s="219"/>
      <c r="C252" s="220"/>
      <c r="D252" s="232" t="s">
        <v>170</v>
      </c>
      <c r="E252" s="242" t="s">
        <v>21</v>
      </c>
      <c r="F252" s="243" t="s">
        <v>1255</v>
      </c>
      <c r="G252" s="220"/>
      <c r="H252" s="244">
        <v>994.83</v>
      </c>
      <c r="I252" s="224"/>
      <c r="J252" s="220"/>
      <c r="K252" s="220"/>
      <c r="L252" s="225"/>
      <c r="M252" s="226"/>
      <c r="N252" s="227"/>
      <c r="O252" s="227"/>
      <c r="P252" s="227"/>
      <c r="Q252" s="227"/>
      <c r="R252" s="227"/>
      <c r="S252" s="227"/>
      <c r="T252" s="228"/>
      <c r="AT252" s="229" t="s">
        <v>170</v>
      </c>
      <c r="AU252" s="229" t="s">
        <v>87</v>
      </c>
      <c r="AV252" s="12" t="s">
        <v>87</v>
      </c>
      <c r="AW252" s="12" t="s">
        <v>39</v>
      </c>
      <c r="AX252" s="12" t="s">
        <v>84</v>
      </c>
      <c r="AY252" s="229" t="s">
        <v>159</v>
      </c>
    </row>
    <row r="253" spans="2:65" s="1" customFormat="1" ht="22.5" customHeight="1">
      <c r="B253" s="41"/>
      <c r="C253" s="193" t="s">
        <v>348</v>
      </c>
      <c r="D253" s="193" t="s">
        <v>161</v>
      </c>
      <c r="E253" s="194" t="s">
        <v>349</v>
      </c>
      <c r="F253" s="195" t="s">
        <v>350</v>
      </c>
      <c r="G253" s="196" t="s">
        <v>256</v>
      </c>
      <c r="H253" s="197">
        <v>568.476</v>
      </c>
      <c r="I253" s="198"/>
      <c r="J253" s="199">
        <f>ROUND(I253*H253,2)</f>
        <v>0</v>
      </c>
      <c r="K253" s="195" t="s">
        <v>165</v>
      </c>
      <c r="L253" s="61"/>
      <c r="M253" s="200" t="s">
        <v>21</v>
      </c>
      <c r="N253" s="201" t="s">
        <v>47</v>
      </c>
      <c r="O253" s="42"/>
      <c r="P253" s="202">
        <f>O253*H253</f>
        <v>0</v>
      </c>
      <c r="Q253" s="202">
        <v>0</v>
      </c>
      <c r="R253" s="202">
        <f>Q253*H253</f>
        <v>0</v>
      </c>
      <c r="S253" s="202">
        <v>0</v>
      </c>
      <c r="T253" s="203">
        <f>S253*H253</f>
        <v>0</v>
      </c>
      <c r="AR253" s="24" t="s">
        <v>166</v>
      </c>
      <c r="AT253" s="24" t="s">
        <v>161</v>
      </c>
      <c r="AU253" s="24" t="s">
        <v>87</v>
      </c>
      <c r="AY253" s="24" t="s">
        <v>159</v>
      </c>
      <c r="BE253" s="204">
        <f>IF(N253="základní",J253,0)</f>
        <v>0</v>
      </c>
      <c r="BF253" s="204">
        <f>IF(N253="snížená",J253,0)</f>
        <v>0</v>
      </c>
      <c r="BG253" s="204">
        <f>IF(N253="zákl. přenesená",J253,0)</f>
        <v>0</v>
      </c>
      <c r="BH253" s="204">
        <f>IF(N253="sníž. přenesená",J253,0)</f>
        <v>0</v>
      </c>
      <c r="BI253" s="204">
        <f>IF(N253="nulová",J253,0)</f>
        <v>0</v>
      </c>
      <c r="BJ253" s="24" t="s">
        <v>84</v>
      </c>
      <c r="BK253" s="204">
        <f>ROUND(I253*H253,2)</f>
        <v>0</v>
      </c>
      <c r="BL253" s="24" t="s">
        <v>166</v>
      </c>
      <c r="BM253" s="24" t="s">
        <v>1256</v>
      </c>
    </row>
    <row r="254" spans="2:47" s="1" customFormat="1" ht="297">
      <c r="B254" s="41"/>
      <c r="C254" s="63"/>
      <c r="D254" s="205" t="s">
        <v>168</v>
      </c>
      <c r="E254" s="63"/>
      <c r="F254" s="206" t="s">
        <v>352</v>
      </c>
      <c r="G254" s="63"/>
      <c r="H254" s="63"/>
      <c r="I254" s="163"/>
      <c r="J254" s="63"/>
      <c r="K254" s="63"/>
      <c r="L254" s="61"/>
      <c r="M254" s="207"/>
      <c r="N254" s="42"/>
      <c r="O254" s="42"/>
      <c r="P254" s="42"/>
      <c r="Q254" s="42"/>
      <c r="R254" s="42"/>
      <c r="S254" s="42"/>
      <c r="T254" s="78"/>
      <c r="AT254" s="24" t="s">
        <v>168</v>
      </c>
      <c r="AU254" s="24" t="s">
        <v>87</v>
      </c>
    </row>
    <row r="255" spans="2:51" s="12" customFormat="1" ht="13.5">
      <c r="B255" s="219"/>
      <c r="C255" s="220"/>
      <c r="D255" s="232" t="s">
        <v>170</v>
      </c>
      <c r="E255" s="242" t="s">
        <v>21</v>
      </c>
      <c r="F255" s="243" t="s">
        <v>1257</v>
      </c>
      <c r="G255" s="220"/>
      <c r="H255" s="244">
        <v>568.476</v>
      </c>
      <c r="I255" s="224"/>
      <c r="J255" s="220"/>
      <c r="K255" s="220"/>
      <c r="L255" s="225"/>
      <c r="M255" s="226"/>
      <c r="N255" s="227"/>
      <c r="O255" s="227"/>
      <c r="P255" s="227"/>
      <c r="Q255" s="227"/>
      <c r="R255" s="227"/>
      <c r="S255" s="227"/>
      <c r="T255" s="228"/>
      <c r="AT255" s="229" t="s">
        <v>170</v>
      </c>
      <c r="AU255" s="229" t="s">
        <v>87</v>
      </c>
      <c r="AV255" s="12" t="s">
        <v>87</v>
      </c>
      <c r="AW255" s="12" t="s">
        <v>39</v>
      </c>
      <c r="AX255" s="12" t="s">
        <v>84</v>
      </c>
      <c r="AY255" s="229" t="s">
        <v>159</v>
      </c>
    </row>
    <row r="256" spans="2:65" s="1" customFormat="1" ht="22.5" customHeight="1">
      <c r="B256" s="41"/>
      <c r="C256" s="193" t="s">
        <v>354</v>
      </c>
      <c r="D256" s="193" t="s">
        <v>161</v>
      </c>
      <c r="E256" s="194" t="s">
        <v>355</v>
      </c>
      <c r="F256" s="195" t="s">
        <v>356</v>
      </c>
      <c r="G256" s="196" t="s">
        <v>345</v>
      </c>
      <c r="H256" s="197">
        <v>1080.104</v>
      </c>
      <c r="I256" s="198"/>
      <c r="J256" s="199">
        <f>ROUND(I256*H256,2)</f>
        <v>0</v>
      </c>
      <c r="K256" s="195" t="s">
        <v>165</v>
      </c>
      <c r="L256" s="61"/>
      <c r="M256" s="200" t="s">
        <v>21</v>
      </c>
      <c r="N256" s="201" t="s">
        <v>47</v>
      </c>
      <c r="O256" s="42"/>
      <c r="P256" s="202">
        <f>O256*H256</f>
        <v>0</v>
      </c>
      <c r="Q256" s="202">
        <v>0</v>
      </c>
      <c r="R256" s="202">
        <f>Q256*H256</f>
        <v>0</v>
      </c>
      <c r="S256" s="202">
        <v>0</v>
      </c>
      <c r="T256" s="203">
        <f>S256*H256</f>
        <v>0</v>
      </c>
      <c r="AR256" s="24" t="s">
        <v>166</v>
      </c>
      <c r="AT256" s="24" t="s">
        <v>161</v>
      </c>
      <c r="AU256" s="24" t="s">
        <v>87</v>
      </c>
      <c r="AY256" s="24" t="s">
        <v>159</v>
      </c>
      <c r="BE256" s="204">
        <f>IF(N256="základní",J256,0)</f>
        <v>0</v>
      </c>
      <c r="BF256" s="204">
        <f>IF(N256="snížená",J256,0)</f>
        <v>0</v>
      </c>
      <c r="BG256" s="204">
        <f>IF(N256="zákl. přenesená",J256,0)</f>
        <v>0</v>
      </c>
      <c r="BH256" s="204">
        <f>IF(N256="sníž. přenesená",J256,0)</f>
        <v>0</v>
      </c>
      <c r="BI256" s="204">
        <f>IF(N256="nulová",J256,0)</f>
        <v>0</v>
      </c>
      <c r="BJ256" s="24" t="s">
        <v>84</v>
      </c>
      <c r="BK256" s="204">
        <f>ROUND(I256*H256,2)</f>
        <v>0</v>
      </c>
      <c r="BL256" s="24" t="s">
        <v>166</v>
      </c>
      <c r="BM256" s="24" t="s">
        <v>1258</v>
      </c>
    </row>
    <row r="257" spans="2:47" s="1" customFormat="1" ht="297">
      <c r="B257" s="41"/>
      <c r="C257" s="63"/>
      <c r="D257" s="205" t="s">
        <v>168</v>
      </c>
      <c r="E257" s="63"/>
      <c r="F257" s="206" t="s">
        <v>352</v>
      </c>
      <c r="G257" s="63"/>
      <c r="H257" s="63"/>
      <c r="I257" s="163"/>
      <c r="J257" s="63"/>
      <c r="K257" s="63"/>
      <c r="L257" s="61"/>
      <c r="M257" s="207"/>
      <c r="N257" s="42"/>
      <c r="O257" s="42"/>
      <c r="P257" s="42"/>
      <c r="Q257" s="42"/>
      <c r="R257" s="42"/>
      <c r="S257" s="42"/>
      <c r="T257" s="78"/>
      <c r="AT257" s="24" t="s">
        <v>168</v>
      </c>
      <c r="AU257" s="24" t="s">
        <v>87</v>
      </c>
    </row>
    <row r="258" spans="2:51" s="12" customFormat="1" ht="13.5">
      <c r="B258" s="219"/>
      <c r="C258" s="220"/>
      <c r="D258" s="232" t="s">
        <v>170</v>
      </c>
      <c r="E258" s="242" t="s">
        <v>21</v>
      </c>
      <c r="F258" s="243" t="s">
        <v>1259</v>
      </c>
      <c r="G258" s="220"/>
      <c r="H258" s="244">
        <v>1080.104</v>
      </c>
      <c r="I258" s="224"/>
      <c r="J258" s="220"/>
      <c r="K258" s="220"/>
      <c r="L258" s="225"/>
      <c r="M258" s="226"/>
      <c r="N258" s="227"/>
      <c r="O258" s="227"/>
      <c r="P258" s="227"/>
      <c r="Q258" s="227"/>
      <c r="R258" s="227"/>
      <c r="S258" s="227"/>
      <c r="T258" s="228"/>
      <c r="AT258" s="229" t="s">
        <v>170</v>
      </c>
      <c r="AU258" s="229" t="s">
        <v>87</v>
      </c>
      <c r="AV258" s="12" t="s">
        <v>87</v>
      </c>
      <c r="AW258" s="12" t="s">
        <v>39</v>
      </c>
      <c r="AX258" s="12" t="s">
        <v>84</v>
      </c>
      <c r="AY258" s="229" t="s">
        <v>159</v>
      </c>
    </row>
    <row r="259" spans="2:65" s="1" customFormat="1" ht="31.5" customHeight="1">
      <c r="B259" s="41"/>
      <c r="C259" s="193" t="s">
        <v>363</v>
      </c>
      <c r="D259" s="193" t="s">
        <v>161</v>
      </c>
      <c r="E259" s="194" t="s">
        <v>364</v>
      </c>
      <c r="F259" s="195" t="s">
        <v>365</v>
      </c>
      <c r="G259" s="196" t="s">
        <v>256</v>
      </c>
      <c r="H259" s="197">
        <v>460.745</v>
      </c>
      <c r="I259" s="198"/>
      <c r="J259" s="199">
        <f>ROUND(I259*H259,2)</f>
        <v>0</v>
      </c>
      <c r="K259" s="195" t="s">
        <v>165</v>
      </c>
      <c r="L259" s="61"/>
      <c r="M259" s="200" t="s">
        <v>21</v>
      </c>
      <c r="N259" s="201" t="s">
        <v>47</v>
      </c>
      <c r="O259" s="42"/>
      <c r="P259" s="202">
        <f>O259*H259</f>
        <v>0</v>
      </c>
      <c r="Q259" s="202">
        <v>0</v>
      </c>
      <c r="R259" s="202">
        <f>Q259*H259</f>
        <v>0</v>
      </c>
      <c r="S259" s="202">
        <v>0</v>
      </c>
      <c r="T259" s="203">
        <f>S259*H259</f>
        <v>0</v>
      </c>
      <c r="AR259" s="24" t="s">
        <v>166</v>
      </c>
      <c r="AT259" s="24" t="s">
        <v>161</v>
      </c>
      <c r="AU259" s="24" t="s">
        <v>87</v>
      </c>
      <c r="AY259" s="24" t="s">
        <v>159</v>
      </c>
      <c r="BE259" s="204">
        <f>IF(N259="základní",J259,0)</f>
        <v>0</v>
      </c>
      <c r="BF259" s="204">
        <f>IF(N259="snížená",J259,0)</f>
        <v>0</v>
      </c>
      <c r="BG259" s="204">
        <f>IF(N259="zákl. přenesená",J259,0)</f>
        <v>0</v>
      </c>
      <c r="BH259" s="204">
        <f>IF(N259="sníž. přenesená",J259,0)</f>
        <v>0</v>
      </c>
      <c r="BI259" s="204">
        <f>IF(N259="nulová",J259,0)</f>
        <v>0</v>
      </c>
      <c r="BJ259" s="24" t="s">
        <v>84</v>
      </c>
      <c r="BK259" s="204">
        <f>ROUND(I259*H259,2)</f>
        <v>0</v>
      </c>
      <c r="BL259" s="24" t="s">
        <v>166</v>
      </c>
      <c r="BM259" s="24" t="s">
        <v>1260</v>
      </c>
    </row>
    <row r="260" spans="2:47" s="1" customFormat="1" ht="409.5">
      <c r="B260" s="41"/>
      <c r="C260" s="63"/>
      <c r="D260" s="205" t="s">
        <v>168</v>
      </c>
      <c r="E260" s="63"/>
      <c r="F260" s="206" t="s">
        <v>367</v>
      </c>
      <c r="G260" s="63"/>
      <c r="H260" s="63"/>
      <c r="I260" s="163"/>
      <c r="J260" s="63"/>
      <c r="K260" s="63"/>
      <c r="L260" s="61"/>
      <c r="M260" s="207"/>
      <c r="N260" s="42"/>
      <c r="O260" s="42"/>
      <c r="P260" s="42"/>
      <c r="Q260" s="42"/>
      <c r="R260" s="42"/>
      <c r="S260" s="42"/>
      <c r="T260" s="78"/>
      <c r="AT260" s="24" t="s">
        <v>168</v>
      </c>
      <c r="AU260" s="24" t="s">
        <v>87</v>
      </c>
    </row>
    <row r="261" spans="2:51" s="11" customFormat="1" ht="13.5">
      <c r="B261" s="208"/>
      <c r="C261" s="209"/>
      <c r="D261" s="205" t="s">
        <v>170</v>
      </c>
      <c r="E261" s="210" t="s">
        <v>21</v>
      </c>
      <c r="F261" s="211" t="s">
        <v>1148</v>
      </c>
      <c r="G261" s="209"/>
      <c r="H261" s="212" t="s">
        <v>21</v>
      </c>
      <c r="I261" s="213"/>
      <c r="J261" s="209"/>
      <c r="K261" s="209"/>
      <c r="L261" s="214"/>
      <c r="M261" s="215"/>
      <c r="N261" s="216"/>
      <c r="O261" s="216"/>
      <c r="P261" s="216"/>
      <c r="Q261" s="216"/>
      <c r="R261" s="216"/>
      <c r="S261" s="216"/>
      <c r="T261" s="217"/>
      <c r="AT261" s="218" t="s">
        <v>170</v>
      </c>
      <c r="AU261" s="218" t="s">
        <v>87</v>
      </c>
      <c r="AV261" s="11" t="s">
        <v>84</v>
      </c>
      <c r="AW261" s="11" t="s">
        <v>39</v>
      </c>
      <c r="AX261" s="11" t="s">
        <v>76</v>
      </c>
      <c r="AY261" s="218" t="s">
        <v>159</v>
      </c>
    </row>
    <row r="262" spans="2:51" s="12" customFormat="1" ht="13.5">
      <c r="B262" s="219"/>
      <c r="C262" s="220"/>
      <c r="D262" s="205" t="s">
        <v>170</v>
      </c>
      <c r="E262" s="221" t="s">
        <v>21</v>
      </c>
      <c r="F262" s="222" t="s">
        <v>1261</v>
      </c>
      <c r="G262" s="220"/>
      <c r="H262" s="223">
        <v>23.41</v>
      </c>
      <c r="I262" s="224"/>
      <c r="J262" s="220"/>
      <c r="K262" s="220"/>
      <c r="L262" s="225"/>
      <c r="M262" s="226"/>
      <c r="N262" s="227"/>
      <c r="O262" s="227"/>
      <c r="P262" s="227"/>
      <c r="Q262" s="227"/>
      <c r="R262" s="227"/>
      <c r="S262" s="227"/>
      <c r="T262" s="228"/>
      <c r="AT262" s="229" t="s">
        <v>170</v>
      </c>
      <c r="AU262" s="229" t="s">
        <v>87</v>
      </c>
      <c r="AV262" s="12" t="s">
        <v>87</v>
      </c>
      <c r="AW262" s="12" t="s">
        <v>39</v>
      </c>
      <c r="AX262" s="12" t="s">
        <v>76</v>
      </c>
      <c r="AY262" s="229" t="s">
        <v>159</v>
      </c>
    </row>
    <row r="263" spans="2:51" s="12" customFormat="1" ht="13.5">
      <c r="B263" s="219"/>
      <c r="C263" s="220"/>
      <c r="D263" s="205" t="s">
        <v>170</v>
      </c>
      <c r="E263" s="221" t="s">
        <v>21</v>
      </c>
      <c r="F263" s="222" t="s">
        <v>1262</v>
      </c>
      <c r="G263" s="220"/>
      <c r="H263" s="223">
        <v>28.162</v>
      </c>
      <c r="I263" s="224"/>
      <c r="J263" s="220"/>
      <c r="K263" s="220"/>
      <c r="L263" s="225"/>
      <c r="M263" s="226"/>
      <c r="N263" s="227"/>
      <c r="O263" s="227"/>
      <c r="P263" s="227"/>
      <c r="Q263" s="227"/>
      <c r="R263" s="227"/>
      <c r="S263" s="227"/>
      <c r="T263" s="228"/>
      <c r="AT263" s="229" t="s">
        <v>170</v>
      </c>
      <c r="AU263" s="229" t="s">
        <v>87</v>
      </c>
      <c r="AV263" s="12" t="s">
        <v>87</v>
      </c>
      <c r="AW263" s="12" t="s">
        <v>39</v>
      </c>
      <c r="AX263" s="12" t="s">
        <v>76</v>
      </c>
      <c r="AY263" s="229" t="s">
        <v>159</v>
      </c>
    </row>
    <row r="264" spans="2:51" s="12" customFormat="1" ht="13.5">
      <c r="B264" s="219"/>
      <c r="C264" s="220"/>
      <c r="D264" s="205" t="s">
        <v>170</v>
      </c>
      <c r="E264" s="221" t="s">
        <v>21</v>
      </c>
      <c r="F264" s="222" t="s">
        <v>1263</v>
      </c>
      <c r="G264" s="220"/>
      <c r="H264" s="223">
        <v>54.347</v>
      </c>
      <c r="I264" s="224"/>
      <c r="J264" s="220"/>
      <c r="K264" s="220"/>
      <c r="L264" s="225"/>
      <c r="M264" s="226"/>
      <c r="N264" s="227"/>
      <c r="O264" s="227"/>
      <c r="P264" s="227"/>
      <c r="Q264" s="227"/>
      <c r="R264" s="227"/>
      <c r="S264" s="227"/>
      <c r="T264" s="228"/>
      <c r="AT264" s="229" t="s">
        <v>170</v>
      </c>
      <c r="AU264" s="229" t="s">
        <v>87</v>
      </c>
      <c r="AV264" s="12" t="s">
        <v>87</v>
      </c>
      <c r="AW264" s="12" t="s">
        <v>39</v>
      </c>
      <c r="AX264" s="12" t="s">
        <v>76</v>
      </c>
      <c r="AY264" s="229" t="s">
        <v>159</v>
      </c>
    </row>
    <row r="265" spans="2:51" s="12" customFormat="1" ht="13.5">
      <c r="B265" s="219"/>
      <c r="C265" s="220"/>
      <c r="D265" s="205" t="s">
        <v>170</v>
      </c>
      <c r="E265" s="221" t="s">
        <v>21</v>
      </c>
      <c r="F265" s="222" t="s">
        <v>1264</v>
      </c>
      <c r="G265" s="220"/>
      <c r="H265" s="223">
        <v>90.614</v>
      </c>
      <c r="I265" s="224"/>
      <c r="J265" s="220"/>
      <c r="K265" s="220"/>
      <c r="L265" s="225"/>
      <c r="M265" s="226"/>
      <c r="N265" s="227"/>
      <c r="O265" s="227"/>
      <c r="P265" s="227"/>
      <c r="Q265" s="227"/>
      <c r="R265" s="227"/>
      <c r="S265" s="227"/>
      <c r="T265" s="228"/>
      <c r="AT265" s="229" t="s">
        <v>170</v>
      </c>
      <c r="AU265" s="229" t="s">
        <v>87</v>
      </c>
      <c r="AV265" s="12" t="s">
        <v>87</v>
      </c>
      <c r="AW265" s="12" t="s">
        <v>39</v>
      </c>
      <c r="AX265" s="12" t="s">
        <v>76</v>
      </c>
      <c r="AY265" s="229" t="s">
        <v>159</v>
      </c>
    </row>
    <row r="266" spans="2:51" s="12" customFormat="1" ht="13.5">
      <c r="B266" s="219"/>
      <c r="C266" s="220"/>
      <c r="D266" s="205" t="s">
        <v>170</v>
      </c>
      <c r="E266" s="221" t="s">
        <v>21</v>
      </c>
      <c r="F266" s="222" t="s">
        <v>1265</v>
      </c>
      <c r="G266" s="220"/>
      <c r="H266" s="223">
        <v>21.314</v>
      </c>
      <c r="I266" s="224"/>
      <c r="J266" s="220"/>
      <c r="K266" s="220"/>
      <c r="L266" s="225"/>
      <c r="M266" s="226"/>
      <c r="N266" s="227"/>
      <c r="O266" s="227"/>
      <c r="P266" s="227"/>
      <c r="Q266" s="227"/>
      <c r="R266" s="227"/>
      <c r="S266" s="227"/>
      <c r="T266" s="228"/>
      <c r="AT266" s="229" t="s">
        <v>170</v>
      </c>
      <c r="AU266" s="229" t="s">
        <v>87</v>
      </c>
      <c r="AV266" s="12" t="s">
        <v>87</v>
      </c>
      <c r="AW266" s="12" t="s">
        <v>39</v>
      </c>
      <c r="AX266" s="12" t="s">
        <v>76</v>
      </c>
      <c r="AY266" s="229" t="s">
        <v>159</v>
      </c>
    </row>
    <row r="267" spans="2:51" s="12" customFormat="1" ht="13.5">
      <c r="B267" s="219"/>
      <c r="C267" s="220"/>
      <c r="D267" s="205" t="s">
        <v>170</v>
      </c>
      <c r="E267" s="221" t="s">
        <v>21</v>
      </c>
      <c r="F267" s="222" t="s">
        <v>1266</v>
      </c>
      <c r="G267" s="220"/>
      <c r="H267" s="223">
        <v>-65.117</v>
      </c>
      <c r="I267" s="224"/>
      <c r="J267" s="220"/>
      <c r="K267" s="220"/>
      <c r="L267" s="225"/>
      <c r="M267" s="226"/>
      <c r="N267" s="227"/>
      <c r="O267" s="227"/>
      <c r="P267" s="227"/>
      <c r="Q267" s="227"/>
      <c r="R267" s="227"/>
      <c r="S267" s="227"/>
      <c r="T267" s="228"/>
      <c r="AT267" s="229" t="s">
        <v>170</v>
      </c>
      <c r="AU267" s="229" t="s">
        <v>87</v>
      </c>
      <c r="AV267" s="12" t="s">
        <v>87</v>
      </c>
      <c r="AW267" s="12" t="s">
        <v>39</v>
      </c>
      <c r="AX267" s="12" t="s">
        <v>76</v>
      </c>
      <c r="AY267" s="229" t="s">
        <v>159</v>
      </c>
    </row>
    <row r="268" spans="2:51" s="11" customFormat="1" ht="13.5">
      <c r="B268" s="208"/>
      <c r="C268" s="209"/>
      <c r="D268" s="205" t="s">
        <v>170</v>
      </c>
      <c r="E268" s="210" t="s">
        <v>21</v>
      </c>
      <c r="F268" s="211" t="s">
        <v>1154</v>
      </c>
      <c r="G268" s="209"/>
      <c r="H268" s="212" t="s">
        <v>21</v>
      </c>
      <c r="I268" s="213"/>
      <c r="J268" s="209"/>
      <c r="K268" s="209"/>
      <c r="L268" s="214"/>
      <c r="M268" s="215"/>
      <c r="N268" s="216"/>
      <c r="O268" s="216"/>
      <c r="P268" s="216"/>
      <c r="Q268" s="216"/>
      <c r="R268" s="216"/>
      <c r="S268" s="216"/>
      <c r="T268" s="217"/>
      <c r="AT268" s="218" t="s">
        <v>170</v>
      </c>
      <c r="AU268" s="218" t="s">
        <v>87</v>
      </c>
      <c r="AV268" s="11" t="s">
        <v>84</v>
      </c>
      <c r="AW268" s="11" t="s">
        <v>39</v>
      </c>
      <c r="AX268" s="11" t="s">
        <v>76</v>
      </c>
      <c r="AY268" s="218" t="s">
        <v>159</v>
      </c>
    </row>
    <row r="269" spans="2:51" s="12" customFormat="1" ht="13.5">
      <c r="B269" s="219"/>
      <c r="C269" s="220"/>
      <c r="D269" s="205" t="s">
        <v>170</v>
      </c>
      <c r="E269" s="221" t="s">
        <v>21</v>
      </c>
      <c r="F269" s="222" t="s">
        <v>1267</v>
      </c>
      <c r="G269" s="220"/>
      <c r="H269" s="223">
        <v>22.495</v>
      </c>
      <c r="I269" s="224"/>
      <c r="J269" s="220"/>
      <c r="K269" s="220"/>
      <c r="L269" s="225"/>
      <c r="M269" s="226"/>
      <c r="N269" s="227"/>
      <c r="O269" s="227"/>
      <c r="P269" s="227"/>
      <c r="Q269" s="227"/>
      <c r="R269" s="227"/>
      <c r="S269" s="227"/>
      <c r="T269" s="228"/>
      <c r="AT269" s="229" t="s">
        <v>170</v>
      </c>
      <c r="AU269" s="229" t="s">
        <v>87</v>
      </c>
      <c r="AV269" s="12" t="s">
        <v>87</v>
      </c>
      <c r="AW269" s="12" t="s">
        <v>39</v>
      </c>
      <c r="AX269" s="12" t="s">
        <v>76</v>
      </c>
      <c r="AY269" s="229" t="s">
        <v>159</v>
      </c>
    </row>
    <row r="270" spans="2:51" s="12" customFormat="1" ht="13.5">
      <c r="B270" s="219"/>
      <c r="C270" s="220"/>
      <c r="D270" s="205" t="s">
        <v>170</v>
      </c>
      <c r="E270" s="221" t="s">
        <v>21</v>
      </c>
      <c r="F270" s="222" t="s">
        <v>1268</v>
      </c>
      <c r="G270" s="220"/>
      <c r="H270" s="223">
        <v>38.124</v>
      </c>
      <c r="I270" s="224"/>
      <c r="J270" s="220"/>
      <c r="K270" s="220"/>
      <c r="L270" s="225"/>
      <c r="M270" s="226"/>
      <c r="N270" s="227"/>
      <c r="O270" s="227"/>
      <c r="P270" s="227"/>
      <c r="Q270" s="227"/>
      <c r="R270" s="227"/>
      <c r="S270" s="227"/>
      <c r="T270" s="228"/>
      <c r="AT270" s="229" t="s">
        <v>170</v>
      </c>
      <c r="AU270" s="229" t="s">
        <v>87</v>
      </c>
      <c r="AV270" s="12" t="s">
        <v>87</v>
      </c>
      <c r="AW270" s="12" t="s">
        <v>39</v>
      </c>
      <c r="AX270" s="12" t="s">
        <v>76</v>
      </c>
      <c r="AY270" s="229" t="s">
        <v>159</v>
      </c>
    </row>
    <row r="271" spans="2:51" s="12" customFormat="1" ht="13.5">
      <c r="B271" s="219"/>
      <c r="C271" s="220"/>
      <c r="D271" s="205" t="s">
        <v>170</v>
      </c>
      <c r="E271" s="221" t="s">
        <v>21</v>
      </c>
      <c r="F271" s="222" t="s">
        <v>1269</v>
      </c>
      <c r="G271" s="220"/>
      <c r="H271" s="223">
        <v>16.37</v>
      </c>
      <c r="I271" s="224"/>
      <c r="J271" s="220"/>
      <c r="K271" s="220"/>
      <c r="L271" s="225"/>
      <c r="M271" s="226"/>
      <c r="N271" s="227"/>
      <c r="O271" s="227"/>
      <c r="P271" s="227"/>
      <c r="Q271" s="227"/>
      <c r="R271" s="227"/>
      <c r="S271" s="227"/>
      <c r="T271" s="228"/>
      <c r="AT271" s="229" t="s">
        <v>170</v>
      </c>
      <c r="AU271" s="229" t="s">
        <v>87</v>
      </c>
      <c r="AV271" s="12" t="s">
        <v>87</v>
      </c>
      <c r="AW271" s="12" t="s">
        <v>39</v>
      </c>
      <c r="AX271" s="12" t="s">
        <v>76</v>
      </c>
      <c r="AY271" s="229" t="s">
        <v>159</v>
      </c>
    </row>
    <row r="272" spans="2:51" s="12" customFormat="1" ht="13.5">
      <c r="B272" s="219"/>
      <c r="C272" s="220"/>
      <c r="D272" s="205" t="s">
        <v>170</v>
      </c>
      <c r="E272" s="221" t="s">
        <v>21</v>
      </c>
      <c r="F272" s="222" t="s">
        <v>1270</v>
      </c>
      <c r="G272" s="220"/>
      <c r="H272" s="223">
        <v>14.203</v>
      </c>
      <c r="I272" s="224"/>
      <c r="J272" s="220"/>
      <c r="K272" s="220"/>
      <c r="L272" s="225"/>
      <c r="M272" s="226"/>
      <c r="N272" s="227"/>
      <c r="O272" s="227"/>
      <c r="P272" s="227"/>
      <c r="Q272" s="227"/>
      <c r="R272" s="227"/>
      <c r="S272" s="227"/>
      <c r="T272" s="228"/>
      <c r="AT272" s="229" t="s">
        <v>170</v>
      </c>
      <c r="AU272" s="229" t="s">
        <v>87</v>
      </c>
      <c r="AV272" s="12" t="s">
        <v>87</v>
      </c>
      <c r="AW272" s="12" t="s">
        <v>39</v>
      </c>
      <c r="AX272" s="12" t="s">
        <v>76</v>
      </c>
      <c r="AY272" s="229" t="s">
        <v>159</v>
      </c>
    </row>
    <row r="273" spans="2:51" s="12" customFormat="1" ht="13.5">
      <c r="B273" s="219"/>
      <c r="C273" s="220"/>
      <c r="D273" s="205" t="s">
        <v>170</v>
      </c>
      <c r="E273" s="221" t="s">
        <v>21</v>
      </c>
      <c r="F273" s="222" t="s">
        <v>1271</v>
      </c>
      <c r="G273" s="220"/>
      <c r="H273" s="223">
        <v>-50.416</v>
      </c>
      <c r="I273" s="224"/>
      <c r="J273" s="220"/>
      <c r="K273" s="220"/>
      <c r="L273" s="225"/>
      <c r="M273" s="226"/>
      <c r="N273" s="227"/>
      <c r="O273" s="227"/>
      <c r="P273" s="227"/>
      <c r="Q273" s="227"/>
      <c r="R273" s="227"/>
      <c r="S273" s="227"/>
      <c r="T273" s="228"/>
      <c r="AT273" s="229" t="s">
        <v>170</v>
      </c>
      <c r="AU273" s="229" t="s">
        <v>87</v>
      </c>
      <c r="AV273" s="12" t="s">
        <v>87</v>
      </c>
      <c r="AW273" s="12" t="s">
        <v>39</v>
      </c>
      <c r="AX273" s="12" t="s">
        <v>76</v>
      </c>
      <c r="AY273" s="229" t="s">
        <v>159</v>
      </c>
    </row>
    <row r="274" spans="2:51" s="11" customFormat="1" ht="13.5">
      <c r="B274" s="208"/>
      <c r="C274" s="209"/>
      <c r="D274" s="205" t="s">
        <v>170</v>
      </c>
      <c r="E274" s="210" t="s">
        <v>21</v>
      </c>
      <c r="F274" s="211" t="s">
        <v>1159</v>
      </c>
      <c r="G274" s="209"/>
      <c r="H274" s="212" t="s">
        <v>21</v>
      </c>
      <c r="I274" s="213"/>
      <c r="J274" s="209"/>
      <c r="K274" s="209"/>
      <c r="L274" s="214"/>
      <c r="M274" s="215"/>
      <c r="N274" s="216"/>
      <c r="O274" s="216"/>
      <c r="P274" s="216"/>
      <c r="Q274" s="216"/>
      <c r="R274" s="216"/>
      <c r="S274" s="216"/>
      <c r="T274" s="217"/>
      <c r="AT274" s="218" t="s">
        <v>170</v>
      </c>
      <c r="AU274" s="218" t="s">
        <v>87</v>
      </c>
      <c r="AV274" s="11" t="s">
        <v>84</v>
      </c>
      <c r="AW274" s="11" t="s">
        <v>39</v>
      </c>
      <c r="AX274" s="11" t="s">
        <v>76</v>
      </c>
      <c r="AY274" s="218" t="s">
        <v>159</v>
      </c>
    </row>
    <row r="275" spans="2:51" s="12" customFormat="1" ht="13.5">
      <c r="B275" s="219"/>
      <c r="C275" s="220"/>
      <c r="D275" s="205" t="s">
        <v>170</v>
      </c>
      <c r="E275" s="221" t="s">
        <v>21</v>
      </c>
      <c r="F275" s="222" t="s">
        <v>1272</v>
      </c>
      <c r="G275" s="220"/>
      <c r="H275" s="223">
        <v>39.962</v>
      </c>
      <c r="I275" s="224"/>
      <c r="J275" s="220"/>
      <c r="K275" s="220"/>
      <c r="L275" s="225"/>
      <c r="M275" s="226"/>
      <c r="N275" s="227"/>
      <c r="O275" s="227"/>
      <c r="P275" s="227"/>
      <c r="Q275" s="227"/>
      <c r="R275" s="227"/>
      <c r="S275" s="227"/>
      <c r="T275" s="228"/>
      <c r="AT275" s="229" t="s">
        <v>170</v>
      </c>
      <c r="AU275" s="229" t="s">
        <v>87</v>
      </c>
      <c r="AV275" s="12" t="s">
        <v>87</v>
      </c>
      <c r="AW275" s="12" t="s">
        <v>39</v>
      </c>
      <c r="AX275" s="12" t="s">
        <v>76</v>
      </c>
      <c r="AY275" s="229" t="s">
        <v>159</v>
      </c>
    </row>
    <row r="276" spans="2:51" s="12" customFormat="1" ht="13.5">
      <c r="B276" s="219"/>
      <c r="C276" s="220"/>
      <c r="D276" s="205" t="s">
        <v>170</v>
      </c>
      <c r="E276" s="221" t="s">
        <v>21</v>
      </c>
      <c r="F276" s="222" t="s">
        <v>1273</v>
      </c>
      <c r="G276" s="220"/>
      <c r="H276" s="223">
        <v>14.278</v>
      </c>
      <c r="I276" s="224"/>
      <c r="J276" s="220"/>
      <c r="K276" s="220"/>
      <c r="L276" s="225"/>
      <c r="M276" s="226"/>
      <c r="N276" s="227"/>
      <c r="O276" s="227"/>
      <c r="P276" s="227"/>
      <c r="Q276" s="227"/>
      <c r="R276" s="227"/>
      <c r="S276" s="227"/>
      <c r="T276" s="228"/>
      <c r="AT276" s="229" t="s">
        <v>170</v>
      </c>
      <c r="AU276" s="229" t="s">
        <v>87</v>
      </c>
      <c r="AV276" s="12" t="s">
        <v>87</v>
      </c>
      <c r="AW276" s="12" t="s">
        <v>39</v>
      </c>
      <c r="AX276" s="12" t="s">
        <v>76</v>
      </c>
      <c r="AY276" s="229" t="s">
        <v>159</v>
      </c>
    </row>
    <row r="277" spans="2:51" s="12" customFormat="1" ht="13.5">
      <c r="B277" s="219"/>
      <c r="C277" s="220"/>
      <c r="D277" s="205" t="s">
        <v>170</v>
      </c>
      <c r="E277" s="221" t="s">
        <v>21</v>
      </c>
      <c r="F277" s="222" t="s">
        <v>1274</v>
      </c>
      <c r="G277" s="220"/>
      <c r="H277" s="223">
        <v>-27.001</v>
      </c>
      <c r="I277" s="224"/>
      <c r="J277" s="220"/>
      <c r="K277" s="220"/>
      <c r="L277" s="225"/>
      <c r="M277" s="226"/>
      <c r="N277" s="227"/>
      <c r="O277" s="227"/>
      <c r="P277" s="227"/>
      <c r="Q277" s="227"/>
      <c r="R277" s="227"/>
      <c r="S277" s="227"/>
      <c r="T277" s="228"/>
      <c r="AT277" s="229" t="s">
        <v>170</v>
      </c>
      <c r="AU277" s="229" t="s">
        <v>87</v>
      </c>
      <c r="AV277" s="12" t="s">
        <v>87</v>
      </c>
      <c r="AW277" s="12" t="s">
        <v>39</v>
      </c>
      <c r="AX277" s="12" t="s">
        <v>76</v>
      </c>
      <c r="AY277" s="229" t="s">
        <v>159</v>
      </c>
    </row>
    <row r="278" spans="2:51" s="11" customFormat="1" ht="13.5">
      <c r="B278" s="208"/>
      <c r="C278" s="209"/>
      <c r="D278" s="205" t="s">
        <v>170</v>
      </c>
      <c r="E278" s="210" t="s">
        <v>21</v>
      </c>
      <c r="F278" s="211" t="s">
        <v>1162</v>
      </c>
      <c r="G278" s="209"/>
      <c r="H278" s="212" t="s">
        <v>21</v>
      </c>
      <c r="I278" s="213"/>
      <c r="J278" s="209"/>
      <c r="K278" s="209"/>
      <c r="L278" s="214"/>
      <c r="M278" s="215"/>
      <c r="N278" s="216"/>
      <c r="O278" s="216"/>
      <c r="P278" s="216"/>
      <c r="Q278" s="216"/>
      <c r="R278" s="216"/>
      <c r="S278" s="216"/>
      <c r="T278" s="217"/>
      <c r="AT278" s="218" t="s">
        <v>170</v>
      </c>
      <c r="AU278" s="218" t="s">
        <v>87</v>
      </c>
      <c r="AV278" s="11" t="s">
        <v>84</v>
      </c>
      <c r="AW278" s="11" t="s">
        <v>39</v>
      </c>
      <c r="AX278" s="11" t="s">
        <v>76</v>
      </c>
      <c r="AY278" s="218" t="s">
        <v>159</v>
      </c>
    </row>
    <row r="279" spans="2:51" s="12" customFormat="1" ht="13.5">
      <c r="B279" s="219"/>
      <c r="C279" s="220"/>
      <c r="D279" s="205" t="s">
        <v>170</v>
      </c>
      <c r="E279" s="221" t="s">
        <v>21</v>
      </c>
      <c r="F279" s="222" t="s">
        <v>1275</v>
      </c>
      <c r="G279" s="220"/>
      <c r="H279" s="223">
        <v>120.908</v>
      </c>
      <c r="I279" s="224"/>
      <c r="J279" s="220"/>
      <c r="K279" s="220"/>
      <c r="L279" s="225"/>
      <c r="M279" s="226"/>
      <c r="N279" s="227"/>
      <c r="O279" s="227"/>
      <c r="P279" s="227"/>
      <c r="Q279" s="227"/>
      <c r="R279" s="227"/>
      <c r="S279" s="227"/>
      <c r="T279" s="228"/>
      <c r="AT279" s="229" t="s">
        <v>170</v>
      </c>
      <c r="AU279" s="229" t="s">
        <v>87</v>
      </c>
      <c r="AV279" s="12" t="s">
        <v>87</v>
      </c>
      <c r="AW279" s="12" t="s">
        <v>39</v>
      </c>
      <c r="AX279" s="12" t="s">
        <v>76</v>
      </c>
      <c r="AY279" s="229" t="s">
        <v>159</v>
      </c>
    </row>
    <row r="280" spans="2:51" s="12" customFormat="1" ht="13.5">
      <c r="B280" s="219"/>
      <c r="C280" s="220"/>
      <c r="D280" s="205" t="s">
        <v>170</v>
      </c>
      <c r="E280" s="221" t="s">
        <v>21</v>
      </c>
      <c r="F280" s="222" t="s">
        <v>1276</v>
      </c>
      <c r="G280" s="220"/>
      <c r="H280" s="223">
        <v>133.071</v>
      </c>
      <c r="I280" s="224"/>
      <c r="J280" s="220"/>
      <c r="K280" s="220"/>
      <c r="L280" s="225"/>
      <c r="M280" s="226"/>
      <c r="N280" s="227"/>
      <c r="O280" s="227"/>
      <c r="P280" s="227"/>
      <c r="Q280" s="227"/>
      <c r="R280" s="227"/>
      <c r="S280" s="227"/>
      <c r="T280" s="228"/>
      <c r="AT280" s="229" t="s">
        <v>170</v>
      </c>
      <c r="AU280" s="229" t="s">
        <v>87</v>
      </c>
      <c r="AV280" s="12" t="s">
        <v>87</v>
      </c>
      <c r="AW280" s="12" t="s">
        <v>39</v>
      </c>
      <c r="AX280" s="12" t="s">
        <v>76</v>
      </c>
      <c r="AY280" s="229" t="s">
        <v>159</v>
      </c>
    </row>
    <row r="281" spans="2:51" s="12" customFormat="1" ht="13.5">
      <c r="B281" s="219"/>
      <c r="C281" s="220"/>
      <c r="D281" s="205" t="s">
        <v>170</v>
      </c>
      <c r="E281" s="221" t="s">
        <v>21</v>
      </c>
      <c r="F281" s="222" t="s">
        <v>1277</v>
      </c>
      <c r="G281" s="220"/>
      <c r="H281" s="223">
        <v>61.034</v>
      </c>
      <c r="I281" s="224"/>
      <c r="J281" s="220"/>
      <c r="K281" s="220"/>
      <c r="L281" s="225"/>
      <c r="M281" s="226"/>
      <c r="N281" s="227"/>
      <c r="O281" s="227"/>
      <c r="P281" s="227"/>
      <c r="Q281" s="227"/>
      <c r="R281" s="227"/>
      <c r="S281" s="227"/>
      <c r="T281" s="228"/>
      <c r="AT281" s="229" t="s">
        <v>170</v>
      </c>
      <c r="AU281" s="229" t="s">
        <v>87</v>
      </c>
      <c r="AV281" s="12" t="s">
        <v>87</v>
      </c>
      <c r="AW281" s="12" t="s">
        <v>39</v>
      </c>
      <c r="AX281" s="12" t="s">
        <v>76</v>
      </c>
      <c r="AY281" s="229" t="s">
        <v>159</v>
      </c>
    </row>
    <row r="282" spans="2:51" s="12" customFormat="1" ht="13.5">
      <c r="B282" s="219"/>
      <c r="C282" s="220"/>
      <c r="D282" s="205" t="s">
        <v>170</v>
      </c>
      <c r="E282" s="221" t="s">
        <v>21</v>
      </c>
      <c r="F282" s="222" t="s">
        <v>1278</v>
      </c>
      <c r="G282" s="220"/>
      <c r="H282" s="223">
        <v>19.571</v>
      </c>
      <c r="I282" s="224"/>
      <c r="J282" s="220"/>
      <c r="K282" s="220"/>
      <c r="L282" s="225"/>
      <c r="M282" s="226"/>
      <c r="N282" s="227"/>
      <c r="O282" s="227"/>
      <c r="P282" s="227"/>
      <c r="Q282" s="227"/>
      <c r="R282" s="227"/>
      <c r="S282" s="227"/>
      <c r="T282" s="228"/>
      <c r="AT282" s="229" t="s">
        <v>170</v>
      </c>
      <c r="AU282" s="229" t="s">
        <v>87</v>
      </c>
      <c r="AV282" s="12" t="s">
        <v>87</v>
      </c>
      <c r="AW282" s="12" t="s">
        <v>39</v>
      </c>
      <c r="AX282" s="12" t="s">
        <v>76</v>
      </c>
      <c r="AY282" s="229" t="s">
        <v>159</v>
      </c>
    </row>
    <row r="283" spans="2:51" s="12" customFormat="1" ht="13.5">
      <c r="B283" s="219"/>
      <c r="C283" s="220"/>
      <c r="D283" s="205" t="s">
        <v>170</v>
      </c>
      <c r="E283" s="221" t="s">
        <v>21</v>
      </c>
      <c r="F283" s="222" t="s">
        <v>1279</v>
      </c>
      <c r="G283" s="220"/>
      <c r="H283" s="223">
        <v>-37.89</v>
      </c>
      <c r="I283" s="224"/>
      <c r="J283" s="220"/>
      <c r="K283" s="220"/>
      <c r="L283" s="225"/>
      <c r="M283" s="226"/>
      <c r="N283" s="227"/>
      <c r="O283" s="227"/>
      <c r="P283" s="227"/>
      <c r="Q283" s="227"/>
      <c r="R283" s="227"/>
      <c r="S283" s="227"/>
      <c r="T283" s="228"/>
      <c r="AT283" s="229" t="s">
        <v>170</v>
      </c>
      <c r="AU283" s="229" t="s">
        <v>87</v>
      </c>
      <c r="AV283" s="12" t="s">
        <v>87</v>
      </c>
      <c r="AW283" s="12" t="s">
        <v>39</v>
      </c>
      <c r="AX283" s="12" t="s">
        <v>76</v>
      </c>
      <c r="AY283" s="229" t="s">
        <v>159</v>
      </c>
    </row>
    <row r="284" spans="2:51" s="12" customFormat="1" ht="13.5">
      <c r="B284" s="219"/>
      <c r="C284" s="220"/>
      <c r="D284" s="205" t="s">
        <v>170</v>
      </c>
      <c r="E284" s="221" t="s">
        <v>21</v>
      </c>
      <c r="F284" s="222" t="s">
        <v>1280</v>
      </c>
      <c r="G284" s="220"/>
      <c r="H284" s="223">
        <v>-39.258</v>
      </c>
      <c r="I284" s="224"/>
      <c r="J284" s="220"/>
      <c r="K284" s="220"/>
      <c r="L284" s="225"/>
      <c r="M284" s="226"/>
      <c r="N284" s="227"/>
      <c r="O284" s="227"/>
      <c r="P284" s="227"/>
      <c r="Q284" s="227"/>
      <c r="R284" s="227"/>
      <c r="S284" s="227"/>
      <c r="T284" s="228"/>
      <c r="AT284" s="229" t="s">
        <v>170</v>
      </c>
      <c r="AU284" s="229" t="s">
        <v>87</v>
      </c>
      <c r="AV284" s="12" t="s">
        <v>87</v>
      </c>
      <c r="AW284" s="12" t="s">
        <v>39</v>
      </c>
      <c r="AX284" s="12" t="s">
        <v>76</v>
      </c>
      <c r="AY284" s="229" t="s">
        <v>159</v>
      </c>
    </row>
    <row r="285" spans="2:51" s="12" customFormat="1" ht="13.5">
      <c r="B285" s="219"/>
      <c r="C285" s="220"/>
      <c r="D285" s="205" t="s">
        <v>170</v>
      </c>
      <c r="E285" s="221" t="s">
        <v>21</v>
      </c>
      <c r="F285" s="222" t="s">
        <v>1281</v>
      </c>
      <c r="G285" s="220"/>
      <c r="H285" s="223">
        <v>-17.436</v>
      </c>
      <c r="I285" s="224"/>
      <c r="J285" s="220"/>
      <c r="K285" s="220"/>
      <c r="L285" s="225"/>
      <c r="M285" s="226"/>
      <c r="N285" s="227"/>
      <c r="O285" s="227"/>
      <c r="P285" s="227"/>
      <c r="Q285" s="227"/>
      <c r="R285" s="227"/>
      <c r="S285" s="227"/>
      <c r="T285" s="228"/>
      <c r="AT285" s="229" t="s">
        <v>170</v>
      </c>
      <c r="AU285" s="229" t="s">
        <v>87</v>
      </c>
      <c r="AV285" s="12" t="s">
        <v>87</v>
      </c>
      <c r="AW285" s="12" t="s">
        <v>39</v>
      </c>
      <c r="AX285" s="12" t="s">
        <v>76</v>
      </c>
      <c r="AY285" s="229" t="s">
        <v>159</v>
      </c>
    </row>
    <row r="286" spans="2:51" s="13" customFormat="1" ht="13.5">
      <c r="B286" s="230"/>
      <c r="C286" s="231"/>
      <c r="D286" s="205" t="s">
        <v>170</v>
      </c>
      <c r="E286" s="269" t="s">
        <v>21</v>
      </c>
      <c r="F286" s="270" t="s">
        <v>175</v>
      </c>
      <c r="G286" s="231"/>
      <c r="H286" s="271">
        <v>460.745</v>
      </c>
      <c r="I286" s="236"/>
      <c r="J286" s="231"/>
      <c r="K286" s="231"/>
      <c r="L286" s="237"/>
      <c r="M286" s="238"/>
      <c r="N286" s="239"/>
      <c r="O286" s="239"/>
      <c r="P286" s="239"/>
      <c r="Q286" s="239"/>
      <c r="R286" s="239"/>
      <c r="S286" s="239"/>
      <c r="T286" s="240"/>
      <c r="AT286" s="241" t="s">
        <v>170</v>
      </c>
      <c r="AU286" s="241" t="s">
        <v>87</v>
      </c>
      <c r="AV286" s="13" t="s">
        <v>166</v>
      </c>
      <c r="AW286" s="13" t="s">
        <v>39</v>
      </c>
      <c r="AX286" s="13" t="s">
        <v>84</v>
      </c>
      <c r="AY286" s="241" t="s">
        <v>159</v>
      </c>
    </row>
    <row r="287" spans="2:51" s="11" customFormat="1" ht="13.5">
      <c r="B287" s="208"/>
      <c r="C287" s="209"/>
      <c r="D287" s="232" t="s">
        <v>170</v>
      </c>
      <c r="E287" s="266" t="s">
        <v>21</v>
      </c>
      <c r="F287" s="267" t="s">
        <v>1144</v>
      </c>
      <c r="G287" s="209"/>
      <c r="H287" s="268" t="s">
        <v>21</v>
      </c>
      <c r="I287" s="213"/>
      <c r="J287" s="209"/>
      <c r="K287" s="209"/>
      <c r="L287" s="214"/>
      <c r="M287" s="215"/>
      <c r="N287" s="216"/>
      <c r="O287" s="216"/>
      <c r="P287" s="216"/>
      <c r="Q287" s="216"/>
      <c r="R287" s="216"/>
      <c r="S287" s="216"/>
      <c r="T287" s="217"/>
      <c r="AT287" s="218" t="s">
        <v>170</v>
      </c>
      <c r="AU287" s="218" t="s">
        <v>87</v>
      </c>
      <c r="AV287" s="11" t="s">
        <v>84</v>
      </c>
      <c r="AW287" s="11" t="s">
        <v>39</v>
      </c>
      <c r="AX287" s="11" t="s">
        <v>76</v>
      </c>
      <c r="AY287" s="218" t="s">
        <v>159</v>
      </c>
    </row>
    <row r="288" spans="2:65" s="1" customFormat="1" ht="22.5" customHeight="1">
      <c r="B288" s="41"/>
      <c r="C288" s="256" t="s">
        <v>370</v>
      </c>
      <c r="D288" s="256" t="s">
        <v>342</v>
      </c>
      <c r="E288" s="257" t="s">
        <v>908</v>
      </c>
      <c r="F288" s="258" t="s">
        <v>909</v>
      </c>
      <c r="G288" s="259" t="s">
        <v>345</v>
      </c>
      <c r="H288" s="260">
        <v>829.341</v>
      </c>
      <c r="I288" s="261"/>
      <c r="J288" s="262">
        <f>ROUND(I288*H288,2)</f>
        <v>0</v>
      </c>
      <c r="K288" s="258" t="s">
        <v>165</v>
      </c>
      <c r="L288" s="263"/>
      <c r="M288" s="264" t="s">
        <v>21</v>
      </c>
      <c r="N288" s="265" t="s">
        <v>47</v>
      </c>
      <c r="O288" s="42"/>
      <c r="P288" s="202">
        <f>O288*H288</f>
        <v>0</v>
      </c>
      <c r="Q288" s="202">
        <v>1</v>
      </c>
      <c r="R288" s="202">
        <f>Q288*H288</f>
        <v>829.341</v>
      </c>
      <c r="S288" s="202">
        <v>0</v>
      </c>
      <c r="T288" s="203">
        <f>S288*H288</f>
        <v>0</v>
      </c>
      <c r="AR288" s="24" t="s">
        <v>214</v>
      </c>
      <c r="AT288" s="24" t="s">
        <v>342</v>
      </c>
      <c r="AU288" s="24" t="s">
        <v>87</v>
      </c>
      <c r="AY288" s="24" t="s">
        <v>159</v>
      </c>
      <c r="BE288" s="204">
        <f>IF(N288="základní",J288,0)</f>
        <v>0</v>
      </c>
      <c r="BF288" s="204">
        <f>IF(N288="snížená",J288,0)</f>
        <v>0</v>
      </c>
      <c r="BG288" s="204">
        <f>IF(N288="zákl. přenesená",J288,0)</f>
        <v>0</v>
      </c>
      <c r="BH288" s="204">
        <f>IF(N288="sníž. přenesená",J288,0)</f>
        <v>0</v>
      </c>
      <c r="BI288" s="204">
        <f>IF(N288="nulová",J288,0)</f>
        <v>0</v>
      </c>
      <c r="BJ288" s="24" t="s">
        <v>84</v>
      </c>
      <c r="BK288" s="204">
        <f>ROUND(I288*H288,2)</f>
        <v>0</v>
      </c>
      <c r="BL288" s="24" t="s">
        <v>166</v>
      </c>
      <c r="BM288" s="24" t="s">
        <v>1282</v>
      </c>
    </row>
    <row r="289" spans="2:51" s="12" customFormat="1" ht="13.5">
      <c r="B289" s="219"/>
      <c r="C289" s="220"/>
      <c r="D289" s="232" t="s">
        <v>170</v>
      </c>
      <c r="E289" s="242" t="s">
        <v>21</v>
      </c>
      <c r="F289" s="243" t="s">
        <v>1283</v>
      </c>
      <c r="G289" s="220"/>
      <c r="H289" s="244">
        <v>829.341</v>
      </c>
      <c r="I289" s="224"/>
      <c r="J289" s="220"/>
      <c r="K289" s="220"/>
      <c r="L289" s="225"/>
      <c r="M289" s="226"/>
      <c r="N289" s="227"/>
      <c r="O289" s="227"/>
      <c r="P289" s="227"/>
      <c r="Q289" s="227"/>
      <c r="R289" s="227"/>
      <c r="S289" s="227"/>
      <c r="T289" s="228"/>
      <c r="AT289" s="229" t="s">
        <v>170</v>
      </c>
      <c r="AU289" s="229" t="s">
        <v>87</v>
      </c>
      <c r="AV289" s="12" t="s">
        <v>87</v>
      </c>
      <c r="AW289" s="12" t="s">
        <v>39</v>
      </c>
      <c r="AX289" s="12" t="s">
        <v>84</v>
      </c>
      <c r="AY289" s="229" t="s">
        <v>159</v>
      </c>
    </row>
    <row r="290" spans="2:65" s="1" customFormat="1" ht="44.25" customHeight="1">
      <c r="B290" s="41"/>
      <c r="C290" s="193" t="s">
        <v>375</v>
      </c>
      <c r="D290" s="193" t="s">
        <v>161</v>
      </c>
      <c r="E290" s="194" t="s">
        <v>912</v>
      </c>
      <c r="F290" s="195" t="s">
        <v>913</v>
      </c>
      <c r="G290" s="196" t="s">
        <v>256</v>
      </c>
      <c r="H290" s="197">
        <v>165.175</v>
      </c>
      <c r="I290" s="198"/>
      <c r="J290" s="199">
        <f>ROUND(I290*H290,2)</f>
        <v>0</v>
      </c>
      <c r="K290" s="195" t="s">
        <v>165</v>
      </c>
      <c r="L290" s="61"/>
      <c r="M290" s="200" t="s">
        <v>21</v>
      </c>
      <c r="N290" s="201" t="s">
        <v>47</v>
      </c>
      <c r="O290" s="42"/>
      <c r="P290" s="202">
        <f>O290*H290</f>
        <v>0</v>
      </c>
      <c r="Q290" s="202">
        <v>0</v>
      </c>
      <c r="R290" s="202">
        <f>Q290*H290</f>
        <v>0</v>
      </c>
      <c r="S290" s="202">
        <v>0</v>
      </c>
      <c r="T290" s="203">
        <f>S290*H290</f>
        <v>0</v>
      </c>
      <c r="AR290" s="24" t="s">
        <v>166</v>
      </c>
      <c r="AT290" s="24" t="s">
        <v>161</v>
      </c>
      <c r="AU290" s="24" t="s">
        <v>87</v>
      </c>
      <c r="AY290" s="24" t="s">
        <v>159</v>
      </c>
      <c r="BE290" s="204">
        <f>IF(N290="základní",J290,0)</f>
        <v>0</v>
      </c>
      <c r="BF290" s="204">
        <f>IF(N290="snížená",J290,0)</f>
        <v>0</v>
      </c>
      <c r="BG290" s="204">
        <f>IF(N290="zákl. přenesená",J290,0)</f>
        <v>0</v>
      </c>
      <c r="BH290" s="204">
        <f>IF(N290="sníž. přenesená",J290,0)</f>
        <v>0</v>
      </c>
      <c r="BI290" s="204">
        <f>IF(N290="nulová",J290,0)</f>
        <v>0</v>
      </c>
      <c r="BJ290" s="24" t="s">
        <v>84</v>
      </c>
      <c r="BK290" s="204">
        <f>ROUND(I290*H290,2)</f>
        <v>0</v>
      </c>
      <c r="BL290" s="24" t="s">
        <v>166</v>
      </c>
      <c r="BM290" s="24" t="s">
        <v>1284</v>
      </c>
    </row>
    <row r="291" spans="2:47" s="1" customFormat="1" ht="108">
      <c r="B291" s="41"/>
      <c r="C291" s="63"/>
      <c r="D291" s="205" t="s">
        <v>168</v>
      </c>
      <c r="E291" s="63"/>
      <c r="F291" s="206" t="s">
        <v>915</v>
      </c>
      <c r="G291" s="63"/>
      <c r="H291" s="63"/>
      <c r="I291" s="163"/>
      <c r="J291" s="63"/>
      <c r="K291" s="63"/>
      <c r="L291" s="61"/>
      <c r="M291" s="207"/>
      <c r="N291" s="42"/>
      <c r="O291" s="42"/>
      <c r="P291" s="42"/>
      <c r="Q291" s="42"/>
      <c r="R291" s="42"/>
      <c r="S291" s="42"/>
      <c r="T291" s="78"/>
      <c r="AT291" s="24" t="s">
        <v>168</v>
      </c>
      <c r="AU291" s="24" t="s">
        <v>87</v>
      </c>
    </row>
    <row r="292" spans="2:51" s="11" customFormat="1" ht="13.5">
      <c r="B292" s="208"/>
      <c r="C292" s="209"/>
      <c r="D292" s="205" t="s">
        <v>170</v>
      </c>
      <c r="E292" s="210" t="s">
        <v>21</v>
      </c>
      <c r="F292" s="211" t="s">
        <v>1148</v>
      </c>
      <c r="G292" s="209"/>
      <c r="H292" s="212" t="s">
        <v>21</v>
      </c>
      <c r="I292" s="213"/>
      <c r="J292" s="209"/>
      <c r="K292" s="209"/>
      <c r="L292" s="214"/>
      <c r="M292" s="215"/>
      <c r="N292" s="216"/>
      <c r="O292" s="216"/>
      <c r="P292" s="216"/>
      <c r="Q292" s="216"/>
      <c r="R292" s="216"/>
      <c r="S292" s="216"/>
      <c r="T292" s="217"/>
      <c r="AT292" s="218" t="s">
        <v>170</v>
      </c>
      <c r="AU292" s="218" t="s">
        <v>87</v>
      </c>
      <c r="AV292" s="11" t="s">
        <v>84</v>
      </c>
      <c r="AW292" s="11" t="s">
        <v>39</v>
      </c>
      <c r="AX292" s="11" t="s">
        <v>76</v>
      </c>
      <c r="AY292" s="218" t="s">
        <v>159</v>
      </c>
    </row>
    <row r="293" spans="2:51" s="12" customFormat="1" ht="13.5">
      <c r="B293" s="219"/>
      <c r="C293" s="220"/>
      <c r="D293" s="205" t="s">
        <v>170</v>
      </c>
      <c r="E293" s="221" t="s">
        <v>21</v>
      </c>
      <c r="F293" s="222" t="s">
        <v>1285</v>
      </c>
      <c r="G293" s="220"/>
      <c r="H293" s="223">
        <v>42.774</v>
      </c>
      <c r="I293" s="224"/>
      <c r="J293" s="220"/>
      <c r="K293" s="220"/>
      <c r="L293" s="225"/>
      <c r="M293" s="226"/>
      <c r="N293" s="227"/>
      <c r="O293" s="227"/>
      <c r="P293" s="227"/>
      <c r="Q293" s="227"/>
      <c r="R293" s="227"/>
      <c r="S293" s="227"/>
      <c r="T293" s="228"/>
      <c r="AT293" s="229" t="s">
        <v>170</v>
      </c>
      <c r="AU293" s="229" t="s">
        <v>87</v>
      </c>
      <c r="AV293" s="12" t="s">
        <v>87</v>
      </c>
      <c r="AW293" s="12" t="s">
        <v>39</v>
      </c>
      <c r="AX293" s="12" t="s">
        <v>76</v>
      </c>
      <c r="AY293" s="229" t="s">
        <v>159</v>
      </c>
    </row>
    <row r="294" spans="2:51" s="11" customFormat="1" ht="13.5">
      <c r="B294" s="208"/>
      <c r="C294" s="209"/>
      <c r="D294" s="205" t="s">
        <v>170</v>
      </c>
      <c r="E294" s="210" t="s">
        <v>21</v>
      </c>
      <c r="F294" s="211" t="s">
        <v>1154</v>
      </c>
      <c r="G294" s="209"/>
      <c r="H294" s="212" t="s">
        <v>21</v>
      </c>
      <c r="I294" s="213"/>
      <c r="J294" s="209"/>
      <c r="K294" s="209"/>
      <c r="L294" s="214"/>
      <c r="M294" s="215"/>
      <c r="N294" s="216"/>
      <c r="O294" s="216"/>
      <c r="P294" s="216"/>
      <c r="Q294" s="216"/>
      <c r="R294" s="216"/>
      <c r="S294" s="216"/>
      <c r="T294" s="217"/>
      <c r="AT294" s="218" t="s">
        <v>170</v>
      </c>
      <c r="AU294" s="218" t="s">
        <v>87</v>
      </c>
      <c r="AV294" s="11" t="s">
        <v>84</v>
      </c>
      <c r="AW294" s="11" t="s">
        <v>39</v>
      </c>
      <c r="AX294" s="11" t="s">
        <v>76</v>
      </c>
      <c r="AY294" s="218" t="s">
        <v>159</v>
      </c>
    </row>
    <row r="295" spans="2:51" s="12" customFormat="1" ht="13.5">
      <c r="B295" s="219"/>
      <c r="C295" s="220"/>
      <c r="D295" s="205" t="s">
        <v>170</v>
      </c>
      <c r="E295" s="221" t="s">
        <v>21</v>
      </c>
      <c r="F295" s="222" t="s">
        <v>1286</v>
      </c>
      <c r="G295" s="220"/>
      <c r="H295" s="223">
        <v>35.468</v>
      </c>
      <c r="I295" s="224"/>
      <c r="J295" s="220"/>
      <c r="K295" s="220"/>
      <c r="L295" s="225"/>
      <c r="M295" s="226"/>
      <c r="N295" s="227"/>
      <c r="O295" s="227"/>
      <c r="P295" s="227"/>
      <c r="Q295" s="227"/>
      <c r="R295" s="227"/>
      <c r="S295" s="227"/>
      <c r="T295" s="228"/>
      <c r="AT295" s="229" t="s">
        <v>170</v>
      </c>
      <c r="AU295" s="229" t="s">
        <v>87</v>
      </c>
      <c r="AV295" s="12" t="s">
        <v>87</v>
      </c>
      <c r="AW295" s="12" t="s">
        <v>39</v>
      </c>
      <c r="AX295" s="12" t="s">
        <v>76</v>
      </c>
      <c r="AY295" s="229" t="s">
        <v>159</v>
      </c>
    </row>
    <row r="296" spans="2:51" s="11" customFormat="1" ht="13.5">
      <c r="B296" s="208"/>
      <c r="C296" s="209"/>
      <c r="D296" s="205" t="s">
        <v>170</v>
      </c>
      <c r="E296" s="210" t="s">
        <v>21</v>
      </c>
      <c r="F296" s="211" t="s">
        <v>1159</v>
      </c>
      <c r="G296" s="209"/>
      <c r="H296" s="212" t="s">
        <v>21</v>
      </c>
      <c r="I296" s="213"/>
      <c r="J296" s="209"/>
      <c r="K296" s="209"/>
      <c r="L296" s="214"/>
      <c r="M296" s="215"/>
      <c r="N296" s="216"/>
      <c r="O296" s="216"/>
      <c r="P296" s="216"/>
      <c r="Q296" s="216"/>
      <c r="R296" s="216"/>
      <c r="S296" s="216"/>
      <c r="T296" s="217"/>
      <c r="AT296" s="218" t="s">
        <v>170</v>
      </c>
      <c r="AU296" s="218" t="s">
        <v>87</v>
      </c>
      <c r="AV296" s="11" t="s">
        <v>84</v>
      </c>
      <c r="AW296" s="11" t="s">
        <v>39</v>
      </c>
      <c r="AX296" s="11" t="s">
        <v>76</v>
      </c>
      <c r="AY296" s="218" t="s">
        <v>159</v>
      </c>
    </row>
    <row r="297" spans="2:51" s="12" customFormat="1" ht="13.5">
      <c r="B297" s="219"/>
      <c r="C297" s="220"/>
      <c r="D297" s="205" t="s">
        <v>170</v>
      </c>
      <c r="E297" s="221" t="s">
        <v>21</v>
      </c>
      <c r="F297" s="222" t="s">
        <v>1287</v>
      </c>
      <c r="G297" s="220"/>
      <c r="H297" s="223">
        <v>18.951</v>
      </c>
      <c r="I297" s="224"/>
      <c r="J297" s="220"/>
      <c r="K297" s="220"/>
      <c r="L297" s="225"/>
      <c r="M297" s="226"/>
      <c r="N297" s="227"/>
      <c r="O297" s="227"/>
      <c r="P297" s="227"/>
      <c r="Q297" s="227"/>
      <c r="R297" s="227"/>
      <c r="S297" s="227"/>
      <c r="T297" s="228"/>
      <c r="AT297" s="229" t="s">
        <v>170</v>
      </c>
      <c r="AU297" s="229" t="s">
        <v>87</v>
      </c>
      <c r="AV297" s="12" t="s">
        <v>87</v>
      </c>
      <c r="AW297" s="12" t="s">
        <v>39</v>
      </c>
      <c r="AX297" s="12" t="s">
        <v>76</v>
      </c>
      <c r="AY297" s="229" t="s">
        <v>159</v>
      </c>
    </row>
    <row r="298" spans="2:51" s="11" customFormat="1" ht="13.5">
      <c r="B298" s="208"/>
      <c r="C298" s="209"/>
      <c r="D298" s="205" t="s">
        <v>170</v>
      </c>
      <c r="E298" s="210" t="s">
        <v>21</v>
      </c>
      <c r="F298" s="211" t="s">
        <v>1162</v>
      </c>
      <c r="G298" s="209"/>
      <c r="H298" s="212" t="s">
        <v>21</v>
      </c>
      <c r="I298" s="213"/>
      <c r="J298" s="209"/>
      <c r="K298" s="209"/>
      <c r="L298" s="214"/>
      <c r="M298" s="215"/>
      <c r="N298" s="216"/>
      <c r="O298" s="216"/>
      <c r="P298" s="216"/>
      <c r="Q298" s="216"/>
      <c r="R298" s="216"/>
      <c r="S298" s="216"/>
      <c r="T298" s="217"/>
      <c r="AT298" s="218" t="s">
        <v>170</v>
      </c>
      <c r="AU298" s="218" t="s">
        <v>87</v>
      </c>
      <c r="AV298" s="11" t="s">
        <v>84</v>
      </c>
      <c r="AW298" s="11" t="s">
        <v>39</v>
      </c>
      <c r="AX298" s="11" t="s">
        <v>76</v>
      </c>
      <c r="AY298" s="218" t="s">
        <v>159</v>
      </c>
    </row>
    <row r="299" spans="2:51" s="12" customFormat="1" ht="13.5">
      <c r="B299" s="219"/>
      <c r="C299" s="220"/>
      <c r="D299" s="205" t="s">
        <v>170</v>
      </c>
      <c r="E299" s="221" t="s">
        <v>21</v>
      </c>
      <c r="F299" s="222" t="s">
        <v>1288</v>
      </c>
      <c r="G299" s="220"/>
      <c r="H299" s="223">
        <v>28.418</v>
      </c>
      <c r="I299" s="224"/>
      <c r="J299" s="220"/>
      <c r="K299" s="220"/>
      <c r="L299" s="225"/>
      <c r="M299" s="226"/>
      <c r="N299" s="227"/>
      <c r="O299" s="227"/>
      <c r="P299" s="227"/>
      <c r="Q299" s="227"/>
      <c r="R299" s="227"/>
      <c r="S299" s="227"/>
      <c r="T299" s="228"/>
      <c r="AT299" s="229" t="s">
        <v>170</v>
      </c>
      <c r="AU299" s="229" t="s">
        <v>87</v>
      </c>
      <c r="AV299" s="12" t="s">
        <v>87</v>
      </c>
      <c r="AW299" s="12" t="s">
        <v>39</v>
      </c>
      <c r="AX299" s="12" t="s">
        <v>76</v>
      </c>
      <c r="AY299" s="229" t="s">
        <v>159</v>
      </c>
    </row>
    <row r="300" spans="2:51" s="12" customFormat="1" ht="13.5">
      <c r="B300" s="219"/>
      <c r="C300" s="220"/>
      <c r="D300" s="205" t="s">
        <v>170</v>
      </c>
      <c r="E300" s="221" t="s">
        <v>21</v>
      </c>
      <c r="F300" s="222" t="s">
        <v>1289</v>
      </c>
      <c r="G300" s="220"/>
      <c r="H300" s="223">
        <v>29.444</v>
      </c>
      <c r="I300" s="224"/>
      <c r="J300" s="220"/>
      <c r="K300" s="220"/>
      <c r="L300" s="225"/>
      <c r="M300" s="226"/>
      <c r="N300" s="227"/>
      <c r="O300" s="227"/>
      <c r="P300" s="227"/>
      <c r="Q300" s="227"/>
      <c r="R300" s="227"/>
      <c r="S300" s="227"/>
      <c r="T300" s="228"/>
      <c r="AT300" s="229" t="s">
        <v>170</v>
      </c>
      <c r="AU300" s="229" t="s">
        <v>87</v>
      </c>
      <c r="AV300" s="12" t="s">
        <v>87</v>
      </c>
      <c r="AW300" s="12" t="s">
        <v>39</v>
      </c>
      <c r="AX300" s="12" t="s">
        <v>76</v>
      </c>
      <c r="AY300" s="229" t="s">
        <v>159</v>
      </c>
    </row>
    <row r="301" spans="2:51" s="12" customFormat="1" ht="13.5">
      <c r="B301" s="219"/>
      <c r="C301" s="220"/>
      <c r="D301" s="205" t="s">
        <v>170</v>
      </c>
      <c r="E301" s="221" t="s">
        <v>21</v>
      </c>
      <c r="F301" s="222" t="s">
        <v>1290</v>
      </c>
      <c r="G301" s="220"/>
      <c r="H301" s="223">
        <v>13.077</v>
      </c>
      <c r="I301" s="224"/>
      <c r="J301" s="220"/>
      <c r="K301" s="220"/>
      <c r="L301" s="225"/>
      <c r="M301" s="226"/>
      <c r="N301" s="227"/>
      <c r="O301" s="227"/>
      <c r="P301" s="227"/>
      <c r="Q301" s="227"/>
      <c r="R301" s="227"/>
      <c r="S301" s="227"/>
      <c r="T301" s="228"/>
      <c r="AT301" s="229" t="s">
        <v>170</v>
      </c>
      <c r="AU301" s="229" t="s">
        <v>87</v>
      </c>
      <c r="AV301" s="12" t="s">
        <v>87</v>
      </c>
      <c r="AW301" s="12" t="s">
        <v>39</v>
      </c>
      <c r="AX301" s="12" t="s">
        <v>76</v>
      </c>
      <c r="AY301" s="229" t="s">
        <v>159</v>
      </c>
    </row>
    <row r="302" spans="2:51" s="12" customFormat="1" ht="40.5">
      <c r="B302" s="219"/>
      <c r="C302" s="220"/>
      <c r="D302" s="205" t="s">
        <v>170</v>
      </c>
      <c r="E302" s="221" t="s">
        <v>21</v>
      </c>
      <c r="F302" s="222" t="s">
        <v>1291</v>
      </c>
      <c r="G302" s="220"/>
      <c r="H302" s="223">
        <v>-2.084</v>
      </c>
      <c r="I302" s="224"/>
      <c r="J302" s="220"/>
      <c r="K302" s="220"/>
      <c r="L302" s="225"/>
      <c r="M302" s="226"/>
      <c r="N302" s="227"/>
      <c r="O302" s="227"/>
      <c r="P302" s="227"/>
      <c r="Q302" s="227"/>
      <c r="R302" s="227"/>
      <c r="S302" s="227"/>
      <c r="T302" s="228"/>
      <c r="AT302" s="229" t="s">
        <v>170</v>
      </c>
      <c r="AU302" s="229" t="s">
        <v>87</v>
      </c>
      <c r="AV302" s="12" t="s">
        <v>87</v>
      </c>
      <c r="AW302" s="12" t="s">
        <v>39</v>
      </c>
      <c r="AX302" s="12" t="s">
        <v>76</v>
      </c>
      <c r="AY302" s="229" t="s">
        <v>159</v>
      </c>
    </row>
    <row r="303" spans="2:51" s="12" customFormat="1" ht="13.5">
      <c r="B303" s="219"/>
      <c r="C303" s="220"/>
      <c r="D303" s="205" t="s">
        <v>170</v>
      </c>
      <c r="E303" s="221" t="s">
        <v>21</v>
      </c>
      <c r="F303" s="222" t="s">
        <v>1292</v>
      </c>
      <c r="G303" s="220"/>
      <c r="H303" s="223">
        <v>-0.873</v>
      </c>
      <c r="I303" s="224"/>
      <c r="J303" s="220"/>
      <c r="K303" s="220"/>
      <c r="L303" s="225"/>
      <c r="M303" s="226"/>
      <c r="N303" s="227"/>
      <c r="O303" s="227"/>
      <c r="P303" s="227"/>
      <c r="Q303" s="227"/>
      <c r="R303" s="227"/>
      <c r="S303" s="227"/>
      <c r="T303" s="228"/>
      <c r="AT303" s="229" t="s">
        <v>170</v>
      </c>
      <c r="AU303" s="229" t="s">
        <v>87</v>
      </c>
      <c r="AV303" s="12" t="s">
        <v>87</v>
      </c>
      <c r="AW303" s="12" t="s">
        <v>39</v>
      </c>
      <c r="AX303" s="12" t="s">
        <v>76</v>
      </c>
      <c r="AY303" s="229" t="s">
        <v>159</v>
      </c>
    </row>
    <row r="304" spans="2:51" s="13" customFormat="1" ht="13.5">
      <c r="B304" s="230"/>
      <c r="C304" s="231"/>
      <c r="D304" s="205" t="s">
        <v>170</v>
      </c>
      <c r="E304" s="269" t="s">
        <v>21</v>
      </c>
      <c r="F304" s="270" t="s">
        <v>175</v>
      </c>
      <c r="G304" s="231"/>
      <c r="H304" s="271">
        <v>165.175</v>
      </c>
      <c r="I304" s="236"/>
      <c r="J304" s="231"/>
      <c r="K304" s="231"/>
      <c r="L304" s="237"/>
      <c r="M304" s="238"/>
      <c r="N304" s="239"/>
      <c r="O304" s="239"/>
      <c r="P304" s="239"/>
      <c r="Q304" s="239"/>
      <c r="R304" s="239"/>
      <c r="S304" s="239"/>
      <c r="T304" s="240"/>
      <c r="AT304" s="241" t="s">
        <v>170</v>
      </c>
      <c r="AU304" s="241" t="s">
        <v>87</v>
      </c>
      <c r="AV304" s="13" t="s">
        <v>166</v>
      </c>
      <c r="AW304" s="13" t="s">
        <v>39</v>
      </c>
      <c r="AX304" s="13" t="s">
        <v>84</v>
      </c>
      <c r="AY304" s="241" t="s">
        <v>159</v>
      </c>
    </row>
    <row r="305" spans="2:51" s="11" customFormat="1" ht="13.5">
      <c r="B305" s="208"/>
      <c r="C305" s="209"/>
      <c r="D305" s="232" t="s">
        <v>170</v>
      </c>
      <c r="E305" s="266" t="s">
        <v>21</v>
      </c>
      <c r="F305" s="267" t="s">
        <v>1212</v>
      </c>
      <c r="G305" s="209"/>
      <c r="H305" s="268" t="s">
        <v>21</v>
      </c>
      <c r="I305" s="213"/>
      <c r="J305" s="209"/>
      <c r="K305" s="209"/>
      <c r="L305" s="214"/>
      <c r="M305" s="215"/>
      <c r="N305" s="216"/>
      <c r="O305" s="216"/>
      <c r="P305" s="216"/>
      <c r="Q305" s="216"/>
      <c r="R305" s="216"/>
      <c r="S305" s="216"/>
      <c r="T305" s="217"/>
      <c r="AT305" s="218" t="s">
        <v>170</v>
      </c>
      <c r="AU305" s="218" t="s">
        <v>87</v>
      </c>
      <c r="AV305" s="11" t="s">
        <v>84</v>
      </c>
      <c r="AW305" s="11" t="s">
        <v>39</v>
      </c>
      <c r="AX305" s="11" t="s">
        <v>76</v>
      </c>
      <c r="AY305" s="218" t="s">
        <v>159</v>
      </c>
    </row>
    <row r="306" spans="2:65" s="1" customFormat="1" ht="22.5" customHeight="1">
      <c r="B306" s="41"/>
      <c r="C306" s="256" t="s">
        <v>394</v>
      </c>
      <c r="D306" s="256" t="s">
        <v>342</v>
      </c>
      <c r="E306" s="257" t="s">
        <v>917</v>
      </c>
      <c r="F306" s="258" t="s">
        <v>918</v>
      </c>
      <c r="G306" s="259" t="s">
        <v>345</v>
      </c>
      <c r="H306" s="260">
        <v>297.315</v>
      </c>
      <c r="I306" s="261"/>
      <c r="J306" s="262">
        <f>ROUND(I306*H306,2)</f>
        <v>0</v>
      </c>
      <c r="K306" s="258" t="s">
        <v>165</v>
      </c>
      <c r="L306" s="263"/>
      <c r="M306" s="264" t="s">
        <v>21</v>
      </c>
      <c r="N306" s="265" t="s">
        <v>47</v>
      </c>
      <c r="O306" s="42"/>
      <c r="P306" s="202">
        <f>O306*H306</f>
        <v>0</v>
      </c>
      <c r="Q306" s="202">
        <v>1</v>
      </c>
      <c r="R306" s="202">
        <f>Q306*H306</f>
        <v>297.315</v>
      </c>
      <c r="S306" s="202">
        <v>0</v>
      </c>
      <c r="T306" s="203">
        <f>S306*H306</f>
        <v>0</v>
      </c>
      <c r="AR306" s="24" t="s">
        <v>214</v>
      </c>
      <c r="AT306" s="24" t="s">
        <v>342</v>
      </c>
      <c r="AU306" s="24" t="s">
        <v>87</v>
      </c>
      <c r="AY306" s="24" t="s">
        <v>159</v>
      </c>
      <c r="BE306" s="204">
        <f>IF(N306="základní",J306,0)</f>
        <v>0</v>
      </c>
      <c r="BF306" s="204">
        <f>IF(N306="snížená",J306,0)</f>
        <v>0</v>
      </c>
      <c r="BG306" s="204">
        <f>IF(N306="zákl. přenesená",J306,0)</f>
        <v>0</v>
      </c>
      <c r="BH306" s="204">
        <f>IF(N306="sníž. přenesená",J306,0)</f>
        <v>0</v>
      </c>
      <c r="BI306" s="204">
        <f>IF(N306="nulová",J306,0)</f>
        <v>0</v>
      </c>
      <c r="BJ306" s="24" t="s">
        <v>84</v>
      </c>
      <c r="BK306" s="204">
        <f>ROUND(I306*H306,2)</f>
        <v>0</v>
      </c>
      <c r="BL306" s="24" t="s">
        <v>166</v>
      </c>
      <c r="BM306" s="24" t="s">
        <v>1293</v>
      </c>
    </row>
    <row r="307" spans="2:51" s="12" customFormat="1" ht="13.5">
      <c r="B307" s="219"/>
      <c r="C307" s="220"/>
      <c r="D307" s="205" t="s">
        <v>170</v>
      </c>
      <c r="E307" s="221" t="s">
        <v>21</v>
      </c>
      <c r="F307" s="222" t="s">
        <v>1294</v>
      </c>
      <c r="G307" s="220"/>
      <c r="H307" s="223">
        <v>297.315</v>
      </c>
      <c r="I307" s="224"/>
      <c r="J307" s="220"/>
      <c r="K307" s="220"/>
      <c r="L307" s="225"/>
      <c r="M307" s="226"/>
      <c r="N307" s="227"/>
      <c r="O307" s="227"/>
      <c r="P307" s="227"/>
      <c r="Q307" s="227"/>
      <c r="R307" s="227"/>
      <c r="S307" s="227"/>
      <c r="T307" s="228"/>
      <c r="AT307" s="229" t="s">
        <v>170</v>
      </c>
      <c r="AU307" s="229" t="s">
        <v>87</v>
      </c>
      <c r="AV307" s="12" t="s">
        <v>87</v>
      </c>
      <c r="AW307" s="12" t="s">
        <v>39</v>
      </c>
      <c r="AX307" s="12" t="s">
        <v>84</v>
      </c>
      <c r="AY307" s="229" t="s">
        <v>159</v>
      </c>
    </row>
    <row r="308" spans="2:63" s="10" customFormat="1" ht="29.85" customHeight="1">
      <c r="B308" s="176"/>
      <c r="C308" s="177"/>
      <c r="D308" s="190" t="s">
        <v>75</v>
      </c>
      <c r="E308" s="191" t="s">
        <v>230</v>
      </c>
      <c r="F308" s="191" t="s">
        <v>921</v>
      </c>
      <c r="G308" s="177"/>
      <c r="H308" s="177"/>
      <c r="I308" s="180"/>
      <c r="J308" s="192">
        <f>BK308</f>
        <v>0</v>
      </c>
      <c r="K308" s="177"/>
      <c r="L308" s="182"/>
      <c r="M308" s="183"/>
      <c r="N308" s="184"/>
      <c r="O308" s="184"/>
      <c r="P308" s="185">
        <f>SUM(P309:P325)</f>
        <v>0</v>
      </c>
      <c r="Q308" s="184"/>
      <c r="R308" s="185">
        <f>SUM(R309:R325)</f>
        <v>0</v>
      </c>
      <c r="S308" s="184"/>
      <c r="T308" s="186">
        <f>SUM(T309:T325)</f>
        <v>276.0971</v>
      </c>
      <c r="AR308" s="187" t="s">
        <v>84</v>
      </c>
      <c r="AT308" s="188" t="s">
        <v>75</v>
      </c>
      <c r="AU308" s="188" t="s">
        <v>84</v>
      </c>
      <c r="AY308" s="187" t="s">
        <v>159</v>
      </c>
      <c r="BK308" s="189">
        <f>SUM(BK309:BK325)</f>
        <v>0</v>
      </c>
    </row>
    <row r="309" spans="2:65" s="1" customFormat="1" ht="44.25" customHeight="1">
      <c r="B309" s="41"/>
      <c r="C309" s="193" t="s">
        <v>402</v>
      </c>
      <c r="D309" s="193" t="s">
        <v>161</v>
      </c>
      <c r="E309" s="194" t="s">
        <v>197</v>
      </c>
      <c r="F309" s="195" t="s">
        <v>198</v>
      </c>
      <c r="G309" s="196" t="s">
        <v>164</v>
      </c>
      <c r="H309" s="197">
        <v>349.49</v>
      </c>
      <c r="I309" s="198"/>
      <c r="J309" s="199">
        <f>ROUND(I309*H309,2)</f>
        <v>0</v>
      </c>
      <c r="K309" s="195" t="s">
        <v>165</v>
      </c>
      <c r="L309" s="61"/>
      <c r="M309" s="200" t="s">
        <v>21</v>
      </c>
      <c r="N309" s="201" t="s">
        <v>47</v>
      </c>
      <c r="O309" s="42"/>
      <c r="P309" s="202">
        <f>O309*H309</f>
        <v>0</v>
      </c>
      <c r="Q309" s="202">
        <v>0</v>
      </c>
      <c r="R309" s="202">
        <f>Q309*H309</f>
        <v>0</v>
      </c>
      <c r="S309" s="202">
        <v>0.17</v>
      </c>
      <c r="T309" s="203">
        <f>S309*H309</f>
        <v>59.41330000000001</v>
      </c>
      <c r="AR309" s="24" t="s">
        <v>166</v>
      </c>
      <c r="AT309" s="24" t="s">
        <v>161</v>
      </c>
      <c r="AU309" s="24" t="s">
        <v>87</v>
      </c>
      <c r="AY309" s="24" t="s">
        <v>159</v>
      </c>
      <c r="BE309" s="204">
        <f>IF(N309="základní",J309,0)</f>
        <v>0</v>
      </c>
      <c r="BF309" s="204">
        <f>IF(N309="snížená",J309,0)</f>
        <v>0</v>
      </c>
      <c r="BG309" s="204">
        <f>IF(N309="zákl. přenesená",J309,0)</f>
        <v>0</v>
      </c>
      <c r="BH309" s="204">
        <f>IF(N309="sníž. přenesená",J309,0)</f>
        <v>0</v>
      </c>
      <c r="BI309" s="204">
        <f>IF(N309="nulová",J309,0)</f>
        <v>0</v>
      </c>
      <c r="BJ309" s="24" t="s">
        <v>84</v>
      </c>
      <c r="BK309" s="204">
        <f>ROUND(I309*H309,2)</f>
        <v>0</v>
      </c>
      <c r="BL309" s="24" t="s">
        <v>166</v>
      </c>
      <c r="BM309" s="24" t="s">
        <v>1295</v>
      </c>
    </row>
    <row r="310" spans="2:47" s="1" customFormat="1" ht="256.5">
      <c r="B310" s="41"/>
      <c r="C310" s="63"/>
      <c r="D310" s="205" t="s">
        <v>168</v>
      </c>
      <c r="E310" s="63"/>
      <c r="F310" s="206" t="s">
        <v>194</v>
      </c>
      <c r="G310" s="63"/>
      <c r="H310" s="63"/>
      <c r="I310" s="163"/>
      <c r="J310" s="63"/>
      <c r="K310" s="63"/>
      <c r="L310" s="61"/>
      <c r="M310" s="207"/>
      <c r="N310" s="42"/>
      <c r="O310" s="42"/>
      <c r="P310" s="42"/>
      <c r="Q310" s="42"/>
      <c r="R310" s="42"/>
      <c r="S310" s="42"/>
      <c r="T310" s="78"/>
      <c r="AT310" s="24" t="s">
        <v>168</v>
      </c>
      <c r="AU310" s="24" t="s">
        <v>87</v>
      </c>
    </row>
    <row r="311" spans="2:51" s="11" customFormat="1" ht="13.5">
      <c r="B311" s="208"/>
      <c r="C311" s="209"/>
      <c r="D311" s="205" t="s">
        <v>170</v>
      </c>
      <c r="E311" s="210" t="s">
        <v>21</v>
      </c>
      <c r="F311" s="211" t="s">
        <v>1148</v>
      </c>
      <c r="G311" s="209"/>
      <c r="H311" s="212" t="s">
        <v>21</v>
      </c>
      <c r="I311" s="213"/>
      <c r="J311" s="209"/>
      <c r="K311" s="209"/>
      <c r="L311" s="214"/>
      <c r="M311" s="215"/>
      <c r="N311" s="216"/>
      <c r="O311" s="216"/>
      <c r="P311" s="216"/>
      <c r="Q311" s="216"/>
      <c r="R311" s="216"/>
      <c r="S311" s="216"/>
      <c r="T311" s="217"/>
      <c r="AT311" s="218" t="s">
        <v>170</v>
      </c>
      <c r="AU311" s="218" t="s">
        <v>87</v>
      </c>
      <c r="AV311" s="11" t="s">
        <v>84</v>
      </c>
      <c r="AW311" s="11" t="s">
        <v>39</v>
      </c>
      <c r="AX311" s="11" t="s">
        <v>76</v>
      </c>
      <c r="AY311" s="218" t="s">
        <v>159</v>
      </c>
    </row>
    <row r="312" spans="2:51" s="12" customFormat="1" ht="13.5">
      <c r="B312" s="219"/>
      <c r="C312" s="220"/>
      <c r="D312" s="205" t="s">
        <v>170</v>
      </c>
      <c r="E312" s="221" t="s">
        <v>21</v>
      </c>
      <c r="F312" s="222" t="s">
        <v>1296</v>
      </c>
      <c r="G312" s="220"/>
      <c r="H312" s="223">
        <v>81.09</v>
      </c>
      <c r="I312" s="224"/>
      <c r="J312" s="220"/>
      <c r="K312" s="220"/>
      <c r="L312" s="225"/>
      <c r="M312" s="226"/>
      <c r="N312" s="227"/>
      <c r="O312" s="227"/>
      <c r="P312" s="227"/>
      <c r="Q312" s="227"/>
      <c r="R312" s="227"/>
      <c r="S312" s="227"/>
      <c r="T312" s="228"/>
      <c r="AT312" s="229" t="s">
        <v>170</v>
      </c>
      <c r="AU312" s="229" t="s">
        <v>87</v>
      </c>
      <c r="AV312" s="12" t="s">
        <v>87</v>
      </c>
      <c r="AW312" s="12" t="s">
        <v>39</v>
      </c>
      <c r="AX312" s="12" t="s">
        <v>76</v>
      </c>
      <c r="AY312" s="229" t="s">
        <v>159</v>
      </c>
    </row>
    <row r="313" spans="2:51" s="11" customFormat="1" ht="13.5">
      <c r="B313" s="208"/>
      <c r="C313" s="209"/>
      <c r="D313" s="205" t="s">
        <v>170</v>
      </c>
      <c r="E313" s="210" t="s">
        <v>21</v>
      </c>
      <c r="F313" s="211" t="s">
        <v>1154</v>
      </c>
      <c r="G313" s="209"/>
      <c r="H313" s="212" t="s">
        <v>21</v>
      </c>
      <c r="I313" s="213"/>
      <c r="J313" s="209"/>
      <c r="K313" s="209"/>
      <c r="L313" s="214"/>
      <c r="M313" s="215"/>
      <c r="N313" s="216"/>
      <c r="O313" s="216"/>
      <c r="P313" s="216"/>
      <c r="Q313" s="216"/>
      <c r="R313" s="216"/>
      <c r="S313" s="216"/>
      <c r="T313" s="217"/>
      <c r="AT313" s="218" t="s">
        <v>170</v>
      </c>
      <c r="AU313" s="218" t="s">
        <v>87</v>
      </c>
      <c r="AV313" s="11" t="s">
        <v>84</v>
      </c>
      <c r="AW313" s="11" t="s">
        <v>39</v>
      </c>
      <c r="AX313" s="11" t="s">
        <v>76</v>
      </c>
      <c r="AY313" s="218" t="s">
        <v>159</v>
      </c>
    </row>
    <row r="314" spans="2:51" s="12" customFormat="1" ht="13.5">
      <c r="B314" s="219"/>
      <c r="C314" s="220"/>
      <c r="D314" s="205" t="s">
        <v>170</v>
      </c>
      <c r="E314" s="221" t="s">
        <v>21</v>
      </c>
      <c r="F314" s="222" t="s">
        <v>1297</v>
      </c>
      <c r="G314" s="220"/>
      <c r="H314" s="223">
        <v>67.7</v>
      </c>
      <c r="I314" s="224"/>
      <c r="J314" s="220"/>
      <c r="K314" s="220"/>
      <c r="L314" s="225"/>
      <c r="M314" s="226"/>
      <c r="N314" s="227"/>
      <c r="O314" s="227"/>
      <c r="P314" s="227"/>
      <c r="Q314" s="227"/>
      <c r="R314" s="227"/>
      <c r="S314" s="227"/>
      <c r="T314" s="228"/>
      <c r="AT314" s="229" t="s">
        <v>170</v>
      </c>
      <c r="AU314" s="229" t="s">
        <v>87</v>
      </c>
      <c r="AV314" s="12" t="s">
        <v>87</v>
      </c>
      <c r="AW314" s="12" t="s">
        <v>39</v>
      </c>
      <c r="AX314" s="12" t="s">
        <v>76</v>
      </c>
      <c r="AY314" s="229" t="s">
        <v>159</v>
      </c>
    </row>
    <row r="315" spans="2:51" s="11" customFormat="1" ht="13.5">
      <c r="B315" s="208"/>
      <c r="C315" s="209"/>
      <c r="D315" s="205" t="s">
        <v>170</v>
      </c>
      <c r="E315" s="210" t="s">
        <v>21</v>
      </c>
      <c r="F315" s="211" t="s">
        <v>1159</v>
      </c>
      <c r="G315" s="209"/>
      <c r="H315" s="212" t="s">
        <v>21</v>
      </c>
      <c r="I315" s="213"/>
      <c r="J315" s="209"/>
      <c r="K315" s="209"/>
      <c r="L315" s="214"/>
      <c r="M315" s="215"/>
      <c r="N315" s="216"/>
      <c r="O315" s="216"/>
      <c r="P315" s="216"/>
      <c r="Q315" s="216"/>
      <c r="R315" s="216"/>
      <c r="S315" s="216"/>
      <c r="T315" s="217"/>
      <c r="AT315" s="218" t="s">
        <v>170</v>
      </c>
      <c r="AU315" s="218" t="s">
        <v>87</v>
      </c>
      <c r="AV315" s="11" t="s">
        <v>84</v>
      </c>
      <c r="AW315" s="11" t="s">
        <v>39</v>
      </c>
      <c r="AX315" s="11" t="s">
        <v>76</v>
      </c>
      <c r="AY315" s="218" t="s">
        <v>159</v>
      </c>
    </row>
    <row r="316" spans="2:51" s="12" customFormat="1" ht="13.5">
      <c r="B316" s="219"/>
      <c r="C316" s="220"/>
      <c r="D316" s="205" t="s">
        <v>170</v>
      </c>
      <c r="E316" s="221" t="s">
        <v>21</v>
      </c>
      <c r="F316" s="222" t="s">
        <v>1298</v>
      </c>
      <c r="G316" s="220"/>
      <c r="H316" s="223">
        <v>43.06</v>
      </c>
      <c r="I316" s="224"/>
      <c r="J316" s="220"/>
      <c r="K316" s="220"/>
      <c r="L316" s="225"/>
      <c r="M316" s="226"/>
      <c r="N316" s="227"/>
      <c r="O316" s="227"/>
      <c r="P316" s="227"/>
      <c r="Q316" s="227"/>
      <c r="R316" s="227"/>
      <c r="S316" s="227"/>
      <c r="T316" s="228"/>
      <c r="AT316" s="229" t="s">
        <v>170</v>
      </c>
      <c r="AU316" s="229" t="s">
        <v>87</v>
      </c>
      <c r="AV316" s="12" t="s">
        <v>87</v>
      </c>
      <c r="AW316" s="12" t="s">
        <v>39</v>
      </c>
      <c r="AX316" s="12" t="s">
        <v>76</v>
      </c>
      <c r="AY316" s="229" t="s">
        <v>159</v>
      </c>
    </row>
    <row r="317" spans="2:51" s="11" customFormat="1" ht="13.5">
      <c r="B317" s="208"/>
      <c r="C317" s="209"/>
      <c r="D317" s="205" t="s">
        <v>170</v>
      </c>
      <c r="E317" s="210" t="s">
        <v>21</v>
      </c>
      <c r="F317" s="211" t="s">
        <v>1162</v>
      </c>
      <c r="G317" s="209"/>
      <c r="H317" s="212" t="s">
        <v>21</v>
      </c>
      <c r="I317" s="213"/>
      <c r="J317" s="209"/>
      <c r="K317" s="209"/>
      <c r="L317" s="214"/>
      <c r="M317" s="215"/>
      <c r="N317" s="216"/>
      <c r="O317" s="216"/>
      <c r="P317" s="216"/>
      <c r="Q317" s="216"/>
      <c r="R317" s="216"/>
      <c r="S317" s="216"/>
      <c r="T317" s="217"/>
      <c r="AT317" s="218" t="s">
        <v>170</v>
      </c>
      <c r="AU317" s="218" t="s">
        <v>87</v>
      </c>
      <c r="AV317" s="11" t="s">
        <v>84</v>
      </c>
      <c r="AW317" s="11" t="s">
        <v>39</v>
      </c>
      <c r="AX317" s="11" t="s">
        <v>76</v>
      </c>
      <c r="AY317" s="218" t="s">
        <v>159</v>
      </c>
    </row>
    <row r="318" spans="2:51" s="12" customFormat="1" ht="13.5">
      <c r="B318" s="219"/>
      <c r="C318" s="220"/>
      <c r="D318" s="205" t="s">
        <v>170</v>
      </c>
      <c r="E318" s="221" t="s">
        <v>21</v>
      </c>
      <c r="F318" s="222" t="s">
        <v>1299</v>
      </c>
      <c r="G318" s="220"/>
      <c r="H318" s="223">
        <v>63.15</v>
      </c>
      <c r="I318" s="224"/>
      <c r="J318" s="220"/>
      <c r="K318" s="220"/>
      <c r="L318" s="225"/>
      <c r="M318" s="226"/>
      <c r="N318" s="227"/>
      <c r="O318" s="227"/>
      <c r="P318" s="227"/>
      <c r="Q318" s="227"/>
      <c r="R318" s="227"/>
      <c r="S318" s="227"/>
      <c r="T318" s="228"/>
      <c r="AT318" s="229" t="s">
        <v>170</v>
      </c>
      <c r="AU318" s="229" t="s">
        <v>87</v>
      </c>
      <c r="AV318" s="12" t="s">
        <v>87</v>
      </c>
      <c r="AW318" s="12" t="s">
        <v>39</v>
      </c>
      <c r="AX318" s="12" t="s">
        <v>76</v>
      </c>
      <c r="AY318" s="229" t="s">
        <v>159</v>
      </c>
    </row>
    <row r="319" spans="2:51" s="12" customFormat="1" ht="13.5">
      <c r="B319" s="219"/>
      <c r="C319" s="220"/>
      <c r="D319" s="205" t="s">
        <v>170</v>
      </c>
      <c r="E319" s="221" t="s">
        <v>21</v>
      </c>
      <c r="F319" s="222" t="s">
        <v>1300</v>
      </c>
      <c r="G319" s="220"/>
      <c r="H319" s="223">
        <v>65.43</v>
      </c>
      <c r="I319" s="224"/>
      <c r="J319" s="220"/>
      <c r="K319" s="220"/>
      <c r="L319" s="225"/>
      <c r="M319" s="226"/>
      <c r="N319" s="227"/>
      <c r="O319" s="227"/>
      <c r="P319" s="227"/>
      <c r="Q319" s="227"/>
      <c r="R319" s="227"/>
      <c r="S319" s="227"/>
      <c r="T319" s="228"/>
      <c r="AT319" s="229" t="s">
        <v>170</v>
      </c>
      <c r="AU319" s="229" t="s">
        <v>87</v>
      </c>
      <c r="AV319" s="12" t="s">
        <v>87</v>
      </c>
      <c r="AW319" s="12" t="s">
        <v>39</v>
      </c>
      <c r="AX319" s="12" t="s">
        <v>76</v>
      </c>
      <c r="AY319" s="229" t="s">
        <v>159</v>
      </c>
    </row>
    <row r="320" spans="2:51" s="12" customFormat="1" ht="13.5">
      <c r="B320" s="219"/>
      <c r="C320" s="220"/>
      <c r="D320" s="205" t="s">
        <v>170</v>
      </c>
      <c r="E320" s="221" t="s">
        <v>21</v>
      </c>
      <c r="F320" s="222" t="s">
        <v>1301</v>
      </c>
      <c r="G320" s="220"/>
      <c r="H320" s="223">
        <v>29.06</v>
      </c>
      <c r="I320" s="224"/>
      <c r="J320" s="220"/>
      <c r="K320" s="220"/>
      <c r="L320" s="225"/>
      <c r="M320" s="226"/>
      <c r="N320" s="227"/>
      <c r="O320" s="227"/>
      <c r="P320" s="227"/>
      <c r="Q320" s="227"/>
      <c r="R320" s="227"/>
      <c r="S320" s="227"/>
      <c r="T320" s="228"/>
      <c r="AT320" s="229" t="s">
        <v>170</v>
      </c>
      <c r="AU320" s="229" t="s">
        <v>87</v>
      </c>
      <c r="AV320" s="12" t="s">
        <v>87</v>
      </c>
      <c r="AW320" s="12" t="s">
        <v>39</v>
      </c>
      <c r="AX320" s="12" t="s">
        <v>76</v>
      </c>
      <c r="AY320" s="229" t="s">
        <v>159</v>
      </c>
    </row>
    <row r="321" spans="2:51" s="13" customFormat="1" ht="13.5">
      <c r="B321" s="230"/>
      <c r="C321" s="231"/>
      <c r="D321" s="205" t="s">
        <v>170</v>
      </c>
      <c r="E321" s="269" t="s">
        <v>21</v>
      </c>
      <c r="F321" s="270" t="s">
        <v>175</v>
      </c>
      <c r="G321" s="231"/>
      <c r="H321" s="271">
        <v>349.49</v>
      </c>
      <c r="I321" s="236"/>
      <c r="J321" s="231"/>
      <c r="K321" s="231"/>
      <c r="L321" s="237"/>
      <c r="M321" s="238"/>
      <c r="N321" s="239"/>
      <c r="O321" s="239"/>
      <c r="P321" s="239"/>
      <c r="Q321" s="239"/>
      <c r="R321" s="239"/>
      <c r="S321" s="239"/>
      <c r="T321" s="240"/>
      <c r="AT321" s="241" t="s">
        <v>170</v>
      </c>
      <c r="AU321" s="241" t="s">
        <v>87</v>
      </c>
      <c r="AV321" s="13" t="s">
        <v>166</v>
      </c>
      <c r="AW321" s="13" t="s">
        <v>39</v>
      </c>
      <c r="AX321" s="13" t="s">
        <v>84</v>
      </c>
      <c r="AY321" s="241" t="s">
        <v>159</v>
      </c>
    </row>
    <row r="322" spans="2:51" s="11" customFormat="1" ht="13.5">
      <c r="B322" s="208"/>
      <c r="C322" s="209"/>
      <c r="D322" s="232" t="s">
        <v>170</v>
      </c>
      <c r="E322" s="266" t="s">
        <v>21</v>
      </c>
      <c r="F322" s="267" t="s">
        <v>1144</v>
      </c>
      <c r="G322" s="209"/>
      <c r="H322" s="268" t="s">
        <v>21</v>
      </c>
      <c r="I322" s="213"/>
      <c r="J322" s="209"/>
      <c r="K322" s="209"/>
      <c r="L322" s="214"/>
      <c r="M322" s="215"/>
      <c r="N322" s="216"/>
      <c r="O322" s="216"/>
      <c r="P322" s="216"/>
      <c r="Q322" s="216"/>
      <c r="R322" s="216"/>
      <c r="S322" s="216"/>
      <c r="T322" s="217"/>
      <c r="AT322" s="218" t="s">
        <v>170</v>
      </c>
      <c r="AU322" s="218" t="s">
        <v>87</v>
      </c>
      <c r="AV322" s="11" t="s">
        <v>84</v>
      </c>
      <c r="AW322" s="11" t="s">
        <v>39</v>
      </c>
      <c r="AX322" s="11" t="s">
        <v>76</v>
      </c>
      <c r="AY322" s="218" t="s">
        <v>159</v>
      </c>
    </row>
    <row r="323" spans="2:65" s="1" customFormat="1" ht="44.25" customHeight="1">
      <c r="B323" s="41"/>
      <c r="C323" s="193" t="s">
        <v>409</v>
      </c>
      <c r="D323" s="193" t="s">
        <v>161</v>
      </c>
      <c r="E323" s="194" t="s">
        <v>924</v>
      </c>
      <c r="F323" s="195" t="s">
        <v>925</v>
      </c>
      <c r="G323" s="196" t="s">
        <v>164</v>
      </c>
      <c r="H323" s="197">
        <v>349.49</v>
      </c>
      <c r="I323" s="198"/>
      <c r="J323" s="199">
        <f>ROUND(I323*H323,2)</f>
        <v>0</v>
      </c>
      <c r="K323" s="195" t="s">
        <v>165</v>
      </c>
      <c r="L323" s="61"/>
      <c r="M323" s="200" t="s">
        <v>21</v>
      </c>
      <c r="N323" s="201" t="s">
        <v>47</v>
      </c>
      <c r="O323" s="42"/>
      <c r="P323" s="202">
        <f>O323*H323</f>
        <v>0</v>
      </c>
      <c r="Q323" s="202">
        <v>0</v>
      </c>
      <c r="R323" s="202">
        <f>Q323*H323</f>
        <v>0</v>
      </c>
      <c r="S323" s="202">
        <v>0.62</v>
      </c>
      <c r="T323" s="203">
        <f>S323*H323</f>
        <v>216.6838</v>
      </c>
      <c r="AR323" s="24" t="s">
        <v>166</v>
      </c>
      <c r="AT323" s="24" t="s">
        <v>161</v>
      </c>
      <c r="AU323" s="24" t="s">
        <v>87</v>
      </c>
      <c r="AY323" s="24" t="s">
        <v>159</v>
      </c>
      <c r="BE323" s="204">
        <f>IF(N323="základní",J323,0)</f>
        <v>0</v>
      </c>
      <c r="BF323" s="204">
        <f>IF(N323="snížená",J323,0)</f>
        <v>0</v>
      </c>
      <c r="BG323" s="204">
        <f>IF(N323="zákl. přenesená",J323,0)</f>
        <v>0</v>
      </c>
      <c r="BH323" s="204">
        <f>IF(N323="sníž. přenesená",J323,0)</f>
        <v>0</v>
      </c>
      <c r="BI323" s="204">
        <f>IF(N323="nulová",J323,0)</f>
        <v>0</v>
      </c>
      <c r="BJ323" s="24" t="s">
        <v>84</v>
      </c>
      <c r="BK323" s="204">
        <f>ROUND(I323*H323,2)</f>
        <v>0</v>
      </c>
      <c r="BL323" s="24" t="s">
        <v>166</v>
      </c>
      <c r="BM323" s="24" t="s">
        <v>1302</v>
      </c>
    </row>
    <row r="324" spans="2:47" s="1" customFormat="1" ht="256.5">
      <c r="B324" s="41"/>
      <c r="C324" s="63"/>
      <c r="D324" s="205" t="s">
        <v>168</v>
      </c>
      <c r="E324" s="63"/>
      <c r="F324" s="206" t="s">
        <v>194</v>
      </c>
      <c r="G324" s="63"/>
      <c r="H324" s="63"/>
      <c r="I324" s="163"/>
      <c r="J324" s="63"/>
      <c r="K324" s="63"/>
      <c r="L324" s="61"/>
      <c r="M324" s="207"/>
      <c r="N324" s="42"/>
      <c r="O324" s="42"/>
      <c r="P324" s="42"/>
      <c r="Q324" s="42"/>
      <c r="R324" s="42"/>
      <c r="S324" s="42"/>
      <c r="T324" s="78"/>
      <c r="AT324" s="24" t="s">
        <v>168</v>
      </c>
      <c r="AU324" s="24" t="s">
        <v>87</v>
      </c>
    </row>
    <row r="325" spans="2:51" s="12" customFormat="1" ht="13.5">
      <c r="B325" s="219"/>
      <c r="C325" s="220"/>
      <c r="D325" s="205" t="s">
        <v>170</v>
      </c>
      <c r="E325" s="221" t="s">
        <v>21</v>
      </c>
      <c r="F325" s="222" t="s">
        <v>1303</v>
      </c>
      <c r="G325" s="220"/>
      <c r="H325" s="223">
        <v>349.49</v>
      </c>
      <c r="I325" s="224"/>
      <c r="J325" s="220"/>
      <c r="K325" s="220"/>
      <c r="L325" s="225"/>
      <c r="M325" s="226"/>
      <c r="N325" s="227"/>
      <c r="O325" s="227"/>
      <c r="P325" s="227"/>
      <c r="Q325" s="227"/>
      <c r="R325" s="227"/>
      <c r="S325" s="227"/>
      <c r="T325" s="228"/>
      <c r="AT325" s="229" t="s">
        <v>170</v>
      </c>
      <c r="AU325" s="229" t="s">
        <v>87</v>
      </c>
      <c r="AV325" s="12" t="s">
        <v>87</v>
      </c>
      <c r="AW325" s="12" t="s">
        <v>39</v>
      </c>
      <c r="AX325" s="12" t="s">
        <v>84</v>
      </c>
      <c r="AY325" s="229" t="s">
        <v>159</v>
      </c>
    </row>
    <row r="326" spans="2:63" s="10" customFormat="1" ht="29.85" customHeight="1">
      <c r="B326" s="176"/>
      <c r="C326" s="177"/>
      <c r="D326" s="190" t="s">
        <v>75</v>
      </c>
      <c r="E326" s="191" t="s">
        <v>182</v>
      </c>
      <c r="F326" s="191" t="s">
        <v>441</v>
      </c>
      <c r="G326" s="177"/>
      <c r="H326" s="177"/>
      <c r="I326" s="180"/>
      <c r="J326" s="192">
        <f>BK326</f>
        <v>0</v>
      </c>
      <c r="K326" s="177"/>
      <c r="L326" s="182"/>
      <c r="M326" s="183"/>
      <c r="N326" s="184"/>
      <c r="O326" s="184"/>
      <c r="P326" s="185">
        <f>SUM(P327:P334)</f>
        <v>0</v>
      </c>
      <c r="Q326" s="184"/>
      <c r="R326" s="185">
        <f>SUM(R327:R334)</f>
        <v>0</v>
      </c>
      <c r="S326" s="184"/>
      <c r="T326" s="186">
        <f>SUM(T327:T334)</f>
        <v>0</v>
      </c>
      <c r="AR326" s="187" t="s">
        <v>84</v>
      </c>
      <c r="AT326" s="188" t="s">
        <v>75</v>
      </c>
      <c r="AU326" s="188" t="s">
        <v>84</v>
      </c>
      <c r="AY326" s="187" t="s">
        <v>159</v>
      </c>
      <c r="BK326" s="189">
        <f>SUM(BK327:BK334)</f>
        <v>0</v>
      </c>
    </row>
    <row r="327" spans="2:65" s="1" customFormat="1" ht="22.5" customHeight="1">
      <c r="B327" s="41"/>
      <c r="C327" s="193" t="s">
        <v>413</v>
      </c>
      <c r="D327" s="193" t="s">
        <v>161</v>
      </c>
      <c r="E327" s="194" t="s">
        <v>1304</v>
      </c>
      <c r="F327" s="195" t="s">
        <v>1305</v>
      </c>
      <c r="G327" s="196" t="s">
        <v>245</v>
      </c>
      <c r="H327" s="197">
        <v>317.7</v>
      </c>
      <c r="I327" s="198"/>
      <c r="J327" s="199">
        <f>ROUND(I327*H327,2)</f>
        <v>0</v>
      </c>
      <c r="K327" s="195" t="s">
        <v>165</v>
      </c>
      <c r="L327" s="61"/>
      <c r="M327" s="200" t="s">
        <v>21</v>
      </c>
      <c r="N327" s="201" t="s">
        <v>47</v>
      </c>
      <c r="O327" s="42"/>
      <c r="P327" s="202">
        <f>O327*H327</f>
        <v>0</v>
      </c>
      <c r="Q327" s="202">
        <v>0</v>
      </c>
      <c r="R327" s="202">
        <f>Q327*H327</f>
        <v>0</v>
      </c>
      <c r="S327" s="202">
        <v>0</v>
      </c>
      <c r="T327" s="203">
        <f>S327*H327</f>
        <v>0</v>
      </c>
      <c r="AR327" s="24" t="s">
        <v>166</v>
      </c>
      <c r="AT327" s="24" t="s">
        <v>161</v>
      </c>
      <c r="AU327" s="24" t="s">
        <v>87</v>
      </c>
      <c r="AY327" s="24" t="s">
        <v>159</v>
      </c>
      <c r="BE327" s="204">
        <f>IF(N327="základní",J327,0)</f>
        <v>0</v>
      </c>
      <c r="BF327" s="204">
        <f>IF(N327="snížená",J327,0)</f>
        <v>0</v>
      </c>
      <c r="BG327" s="204">
        <f>IF(N327="zákl. přenesená",J327,0)</f>
        <v>0</v>
      </c>
      <c r="BH327" s="204">
        <f>IF(N327="sníž. přenesená",J327,0)</f>
        <v>0</v>
      </c>
      <c r="BI327" s="204">
        <f>IF(N327="nulová",J327,0)</f>
        <v>0</v>
      </c>
      <c r="BJ327" s="24" t="s">
        <v>84</v>
      </c>
      <c r="BK327" s="204">
        <f>ROUND(I327*H327,2)</f>
        <v>0</v>
      </c>
      <c r="BL327" s="24" t="s">
        <v>166</v>
      </c>
      <c r="BM327" s="24" t="s">
        <v>1306</v>
      </c>
    </row>
    <row r="328" spans="2:47" s="1" customFormat="1" ht="27">
      <c r="B328" s="41"/>
      <c r="C328" s="63"/>
      <c r="D328" s="205" t="s">
        <v>168</v>
      </c>
      <c r="E328" s="63"/>
      <c r="F328" s="206" t="s">
        <v>1307</v>
      </c>
      <c r="G328" s="63"/>
      <c r="H328" s="63"/>
      <c r="I328" s="163"/>
      <c r="J328" s="63"/>
      <c r="K328" s="63"/>
      <c r="L328" s="61"/>
      <c r="M328" s="207"/>
      <c r="N328" s="42"/>
      <c r="O328" s="42"/>
      <c r="P328" s="42"/>
      <c r="Q328" s="42"/>
      <c r="R328" s="42"/>
      <c r="S328" s="42"/>
      <c r="T328" s="78"/>
      <c r="AT328" s="24" t="s">
        <v>168</v>
      </c>
      <c r="AU328" s="24" t="s">
        <v>87</v>
      </c>
    </row>
    <row r="329" spans="2:51" s="12" customFormat="1" ht="13.5">
      <c r="B329" s="219"/>
      <c r="C329" s="220"/>
      <c r="D329" s="205" t="s">
        <v>170</v>
      </c>
      <c r="E329" s="221" t="s">
        <v>21</v>
      </c>
      <c r="F329" s="222" t="s">
        <v>1308</v>
      </c>
      <c r="G329" s="220"/>
      <c r="H329" s="223">
        <v>180.6</v>
      </c>
      <c r="I329" s="224"/>
      <c r="J329" s="220"/>
      <c r="K329" s="220"/>
      <c r="L329" s="225"/>
      <c r="M329" s="226"/>
      <c r="N329" s="227"/>
      <c r="O329" s="227"/>
      <c r="P329" s="227"/>
      <c r="Q329" s="227"/>
      <c r="R329" s="227"/>
      <c r="S329" s="227"/>
      <c r="T329" s="228"/>
      <c r="AT329" s="229" t="s">
        <v>170</v>
      </c>
      <c r="AU329" s="229" t="s">
        <v>87</v>
      </c>
      <c r="AV329" s="12" t="s">
        <v>87</v>
      </c>
      <c r="AW329" s="12" t="s">
        <v>39</v>
      </c>
      <c r="AX329" s="12" t="s">
        <v>76</v>
      </c>
      <c r="AY329" s="229" t="s">
        <v>159</v>
      </c>
    </row>
    <row r="330" spans="2:51" s="12" customFormat="1" ht="13.5">
      <c r="B330" s="219"/>
      <c r="C330" s="220"/>
      <c r="D330" s="205" t="s">
        <v>170</v>
      </c>
      <c r="E330" s="221" t="s">
        <v>21</v>
      </c>
      <c r="F330" s="222" t="s">
        <v>1309</v>
      </c>
      <c r="G330" s="220"/>
      <c r="H330" s="223">
        <v>26.8</v>
      </c>
      <c r="I330" s="224"/>
      <c r="J330" s="220"/>
      <c r="K330" s="220"/>
      <c r="L330" s="225"/>
      <c r="M330" s="226"/>
      <c r="N330" s="227"/>
      <c r="O330" s="227"/>
      <c r="P330" s="227"/>
      <c r="Q330" s="227"/>
      <c r="R330" s="227"/>
      <c r="S330" s="227"/>
      <c r="T330" s="228"/>
      <c r="AT330" s="229" t="s">
        <v>170</v>
      </c>
      <c r="AU330" s="229" t="s">
        <v>87</v>
      </c>
      <c r="AV330" s="12" t="s">
        <v>87</v>
      </c>
      <c r="AW330" s="12" t="s">
        <v>39</v>
      </c>
      <c r="AX330" s="12" t="s">
        <v>76</v>
      </c>
      <c r="AY330" s="229" t="s">
        <v>159</v>
      </c>
    </row>
    <row r="331" spans="2:51" s="12" customFormat="1" ht="13.5">
      <c r="B331" s="219"/>
      <c r="C331" s="220"/>
      <c r="D331" s="205" t="s">
        <v>170</v>
      </c>
      <c r="E331" s="221" t="s">
        <v>21</v>
      </c>
      <c r="F331" s="222" t="s">
        <v>1310</v>
      </c>
      <c r="G331" s="220"/>
      <c r="H331" s="223">
        <v>110.3</v>
      </c>
      <c r="I331" s="224"/>
      <c r="J331" s="220"/>
      <c r="K331" s="220"/>
      <c r="L331" s="225"/>
      <c r="M331" s="226"/>
      <c r="N331" s="227"/>
      <c r="O331" s="227"/>
      <c r="P331" s="227"/>
      <c r="Q331" s="227"/>
      <c r="R331" s="227"/>
      <c r="S331" s="227"/>
      <c r="T331" s="228"/>
      <c r="AT331" s="229" t="s">
        <v>170</v>
      </c>
      <c r="AU331" s="229" t="s">
        <v>87</v>
      </c>
      <c r="AV331" s="12" t="s">
        <v>87</v>
      </c>
      <c r="AW331" s="12" t="s">
        <v>39</v>
      </c>
      <c r="AX331" s="12" t="s">
        <v>76</v>
      </c>
      <c r="AY331" s="229" t="s">
        <v>159</v>
      </c>
    </row>
    <row r="332" spans="2:51" s="13" customFormat="1" ht="13.5">
      <c r="B332" s="230"/>
      <c r="C332" s="231"/>
      <c r="D332" s="232" t="s">
        <v>170</v>
      </c>
      <c r="E332" s="233" t="s">
        <v>21</v>
      </c>
      <c r="F332" s="234" t="s">
        <v>175</v>
      </c>
      <c r="G332" s="231"/>
      <c r="H332" s="235">
        <v>317.7</v>
      </c>
      <c r="I332" s="236"/>
      <c r="J332" s="231"/>
      <c r="K332" s="231"/>
      <c r="L332" s="237"/>
      <c r="M332" s="238"/>
      <c r="N332" s="239"/>
      <c r="O332" s="239"/>
      <c r="P332" s="239"/>
      <c r="Q332" s="239"/>
      <c r="R332" s="239"/>
      <c r="S332" s="239"/>
      <c r="T332" s="240"/>
      <c r="AT332" s="241" t="s">
        <v>170</v>
      </c>
      <c r="AU332" s="241" t="s">
        <v>87</v>
      </c>
      <c r="AV332" s="13" t="s">
        <v>166</v>
      </c>
      <c r="AW332" s="13" t="s">
        <v>39</v>
      </c>
      <c r="AX332" s="13" t="s">
        <v>84</v>
      </c>
      <c r="AY332" s="241" t="s">
        <v>159</v>
      </c>
    </row>
    <row r="333" spans="2:65" s="1" customFormat="1" ht="22.5" customHeight="1">
      <c r="B333" s="41"/>
      <c r="C333" s="193" t="s">
        <v>419</v>
      </c>
      <c r="D333" s="193" t="s">
        <v>161</v>
      </c>
      <c r="E333" s="194" t="s">
        <v>1311</v>
      </c>
      <c r="F333" s="195" t="s">
        <v>1312</v>
      </c>
      <c r="G333" s="196" t="s">
        <v>245</v>
      </c>
      <c r="H333" s="197">
        <v>317.7</v>
      </c>
      <c r="I333" s="198"/>
      <c r="J333" s="199">
        <f>ROUND(I333*H333,2)</f>
        <v>0</v>
      </c>
      <c r="K333" s="195" t="s">
        <v>165</v>
      </c>
      <c r="L333" s="61"/>
      <c r="M333" s="200" t="s">
        <v>21</v>
      </c>
      <c r="N333" s="201" t="s">
        <v>47</v>
      </c>
      <c r="O333" s="42"/>
      <c r="P333" s="202">
        <f>O333*H333</f>
        <v>0</v>
      </c>
      <c r="Q333" s="202">
        <v>0</v>
      </c>
      <c r="R333" s="202">
        <f>Q333*H333</f>
        <v>0</v>
      </c>
      <c r="S333" s="202">
        <v>0</v>
      </c>
      <c r="T333" s="203">
        <f>S333*H333</f>
        <v>0</v>
      </c>
      <c r="AR333" s="24" t="s">
        <v>166</v>
      </c>
      <c r="AT333" s="24" t="s">
        <v>161</v>
      </c>
      <c r="AU333" s="24" t="s">
        <v>87</v>
      </c>
      <c r="AY333" s="24" t="s">
        <v>159</v>
      </c>
      <c r="BE333" s="204">
        <f>IF(N333="základní",J333,0)</f>
        <v>0</v>
      </c>
      <c r="BF333" s="204">
        <f>IF(N333="snížená",J333,0)</f>
        <v>0</v>
      </c>
      <c r="BG333" s="204">
        <f>IF(N333="zákl. přenesená",J333,0)</f>
        <v>0</v>
      </c>
      <c r="BH333" s="204">
        <f>IF(N333="sníž. přenesená",J333,0)</f>
        <v>0</v>
      </c>
      <c r="BI333" s="204">
        <f>IF(N333="nulová",J333,0)</f>
        <v>0</v>
      </c>
      <c r="BJ333" s="24" t="s">
        <v>84</v>
      </c>
      <c r="BK333" s="204">
        <f>ROUND(I333*H333,2)</f>
        <v>0</v>
      </c>
      <c r="BL333" s="24" t="s">
        <v>166</v>
      </c>
      <c r="BM333" s="24" t="s">
        <v>1313</v>
      </c>
    </row>
    <row r="334" spans="2:47" s="1" customFormat="1" ht="27">
      <c r="B334" s="41"/>
      <c r="C334" s="63"/>
      <c r="D334" s="205" t="s">
        <v>168</v>
      </c>
      <c r="E334" s="63"/>
      <c r="F334" s="206" t="s">
        <v>1314</v>
      </c>
      <c r="G334" s="63"/>
      <c r="H334" s="63"/>
      <c r="I334" s="163"/>
      <c r="J334" s="63"/>
      <c r="K334" s="63"/>
      <c r="L334" s="61"/>
      <c r="M334" s="207"/>
      <c r="N334" s="42"/>
      <c r="O334" s="42"/>
      <c r="P334" s="42"/>
      <c r="Q334" s="42"/>
      <c r="R334" s="42"/>
      <c r="S334" s="42"/>
      <c r="T334" s="78"/>
      <c r="AT334" s="24" t="s">
        <v>168</v>
      </c>
      <c r="AU334" s="24" t="s">
        <v>87</v>
      </c>
    </row>
    <row r="335" spans="2:63" s="10" customFormat="1" ht="29.85" customHeight="1">
      <c r="B335" s="176"/>
      <c r="C335" s="177"/>
      <c r="D335" s="190" t="s">
        <v>75</v>
      </c>
      <c r="E335" s="191" t="s">
        <v>166</v>
      </c>
      <c r="F335" s="191" t="s">
        <v>928</v>
      </c>
      <c r="G335" s="177"/>
      <c r="H335" s="177"/>
      <c r="I335" s="180"/>
      <c r="J335" s="192">
        <f>BK335</f>
        <v>0</v>
      </c>
      <c r="K335" s="177"/>
      <c r="L335" s="182"/>
      <c r="M335" s="183"/>
      <c r="N335" s="184"/>
      <c r="O335" s="184"/>
      <c r="P335" s="185">
        <f>SUM(P336:P355)</f>
        <v>0</v>
      </c>
      <c r="Q335" s="184"/>
      <c r="R335" s="185">
        <f>SUM(R336:R355)</f>
        <v>0.7706000000000001</v>
      </c>
      <c r="S335" s="184"/>
      <c r="T335" s="186">
        <f>SUM(T336:T355)</f>
        <v>0</v>
      </c>
      <c r="AR335" s="187" t="s">
        <v>84</v>
      </c>
      <c r="AT335" s="188" t="s">
        <v>75</v>
      </c>
      <c r="AU335" s="188" t="s">
        <v>84</v>
      </c>
      <c r="AY335" s="187" t="s">
        <v>159</v>
      </c>
      <c r="BK335" s="189">
        <f>SUM(BK336:BK355)</f>
        <v>0</v>
      </c>
    </row>
    <row r="336" spans="2:65" s="1" customFormat="1" ht="31.5" customHeight="1">
      <c r="B336" s="41"/>
      <c r="C336" s="193" t="s">
        <v>425</v>
      </c>
      <c r="D336" s="193" t="s">
        <v>161</v>
      </c>
      <c r="E336" s="194" t="s">
        <v>929</v>
      </c>
      <c r="F336" s="195" t="s">
        <v>930</v>
      </c>
      <c r="G336" s="196" t="s">
        <v>256</v>
      </c>
      <c r="H336" s="197">
        <v>52.425</v>
      </c>
      <c r="I336" s="198"/>
      <c r="J336" s="199">
        <f>ROUND(I336*H336,2)</f>
        <v>0</v>
      </c>
      <c r="K336" s="195" t="s">
        <v>165</v>
      </c>
      <c r="L336" s="61"/>
      <c r="M336" s="200" t="s">
        <v>21</v>
      </c>
      <c r="N336" s="201" t="s">
        <v>47</v>
      </c>
      <c r="O336" s="42"/>
      <c r="P336" s="202">
        <f>O336*H336</f>
        <v>0</v>
      </c>
      <c r="Q336" s="202">
        <v>0</v>
      </c>
      <c r="R336" s="202">
        <f>Q336*H336</f>
        <v>0</v>
      </c>
      <c r="S336" s="202">
        <v>0</v>
      </c>
      <c r="T336" s="203">
        <f>S336*H336</f>
        <v>0</v>
      </c>
      <c r="AR336" s="24" t="s">
        <v>166</v>
      </c>
      <c r="AT336" s="24" t="s">
        <v>161</v>
      </c>
      <c r="AU336" s="24" t="s">
        <v>87</v>
      </c>
      <c r="AY336" s="24" t="s">
        <v>159</v>
      </c>
      <c r="BE336" s="204">
        <f>IF(N336="základní",J336,0)</f>
        <v>0</v>
      </c>
      <c r="BF336" s="204">
        <f>IF(N336="snížená",J336,0)</f>
        <v>0</v>
      </c>
      <c r="BG336" s="204">
        <f>IF(N336="zákl. přenesená",J336,0)</f>
        <v>0</v>
      </c>
      <c r="BH336" s="204">
        <f>IF(N336="sníž. přenesená",J336,0)</f>
        <v>0</v>
      </c>
      <c r="BI336" s="204">
        <f>IF(N336="nulová",J336,0)</f>
        <v>0</v>
      </c>
      <c r="BJ336" s="24" t="s">
        <v>84</v>
      </c>
      <c r="BK336" s="204">
        <f>ROUND(I336*H336,2)</f>
        <v>0</v>
      </c>
      <c r="BL336" s="24" t="s">
        <v>166</v>
      </c>
      <c r="BM336" s="24" t="s">
        <v>1315</v>
      </c>
    </row>
    <row r="337" spans="2:47" s="1" customFormat="1" ht="54">
      <c r="B337" s="41"/>
      <c r="C337" s="63"/>
      <c r="D337" s="205" t="s">
        <v>168</v>
      </c>
      <c r="E337" s="63"/>
      <c r="F337" s="206" t="s">
        <v>932</v>
      </c>
      <c r="G337" s="63"/>
      <c r="H337" s="63"/>
      <c r="I337" s="163"/>
      <c r="J337" s="63"/>
      <c r="K337" s="63"/>
      <c r="L337" s="61"/>
      <c r="M337" s="207"/>
      <c r="N337" s="42"/>
      <c r="O337" s="42"/>
      <c r="P337" s="42"/>
      <c r="Q337" s="42"/>
      <c r="R337" s="42"/>
      <c r="S337" s="42"/>
      <c r="T337" s="78"/>
      <c r="AT337" s="24" t="s">
        <v>168</v>
      </c>
      <c r="AU337" s="24" t="s">
        <v>87</v>
      </c>
    </row>
    <row r="338" spans="2:51" s="11" customFormat="1" ht="13.5">
      <c r="B338" s="208"/>
      <c r="C338" s="209"/>
      <c r="D338" s="205" t="s">
        <v>170</v>
      </c>
      <c r="E338" s="210" t="s">
        <v>21</v>
      </c>
      <c r="F338" s="211" t="s">
        <v>1148</v>
      </c>
      <c r="G338" s="209"/>
      <c r="H338" s="212" t="s">
        <v>21</v>
      </c>
      <c r="I338" s="213"/>
      <c r="J338" s="209"/>
      <c r="K338" s="209"/>
      <c r="L338" s="214"/>
      <c r="M338" s="215"/>
      <c r="N338" s="216"/>
      <c r="O338" s="216"/>
      <c r="P338" s="216"/>
      <c r="Q338" s="216"/>
      <c r="R338" s="216"/>
      <c r="S338" s="216"/>
      <c r="T338" s="217"/>
      <c r="AT338" s="218" t="s">
        <v>170</v>
      </c>
      <c r="AU338" s="218" t="s">
        <v>87</v>
      </c>
      <c r="AV338" s="11" t="s">
        <v>84</v>
      </c>
      <c r="AW338" s="11" t="s">
        <v>39</v>
      </c>
      <c r="AX338" s="11" t="s">
        <v>76</v>
      </c>
      <c r="AY338" s="218" t="s">
        <v>159</v>
      </c>
    </row>
    <row r="339" spans="2:51" s="12" customFormat="1" ht="13.5">
      <c r="B339" s="219"/>
      <c r="C339" s="220"/>
      <c r="D339" s="205" t="s">
        <v>170</v>
      </c>
      <c r="E339" s="221" t="s">
        <v>21</v>
      </c>
      <c r="F339" s="222" t="s">
        <v>1316</v>
      </c>
      <c r="G339" s="220"/>
      <c r="H339" s="223">
        <v>12.164</v>
      </c>
      <c r="I339" s="224"/>
      <c r="J339" s="220"/>
      <c r="K339" s="220"/>
      <c r="L339" s="225"/>
      <c r="M339" s="226"/>
      <c r="N339" s="227"/>
      <c r="O339" s="227"/>
      <c r="P339" s="227"/>
      <c r="Q339" s="227"/>
      <c r="R339" s="227"/>
      <c r="S339" s="227"/>
      <c r="T339" s="228"/>
      <c r="AT339" s="229" t="s">
        <v>170</v>
      </c>
      <c r="AU339" s="229" t="s">
        <v>87</v>
      </c>
      <c r="AV339" s="12" t="s">
        <v>87</v>
      </c>
      <c r="AW339" s="12" t="s">
        <v>39</v>
      </c>
      <c r="AX339" s="12" t="s">
        <v>76</v>
      </c>
      <c r="AY339" s="229" t="s">
        <v>159</v>
      </c>
    </row>
    <row r="340" spans="2:51" s="11" customFormat="1" ht="13.5">
      <c r="B340" s="208"/>
      <c r="C340" s="209"/>
      <c r="D340" s="205" t="s">
        <v>170</v>
      </c>
      <c r="E340" s="210" t="s">
        <v>21</v>
      </c>
      <c r="F340" s="211" t="s">
        <v>1154</v>
      </c>
      <c r="G340" s="209"/>
      <c r="H340" s="212" t="s">
        <v>21</v>
      </c>
      <c r="I340" s="213"/>
      <c r="J340" s="209"/>
      <c r="K340" s="209"/>
      <c r="L340" s="214"/>
      <c r="M340" s="215"/>
      <c r="N340" s="216"/>
      <c r="O340" s="216"/>
      <c r="P340" s="216"/>
      <c r="Q340" s="216"/>
      <c r="R340" s="216"/>
      <c r="S340" s="216"/>
      <c r="T340" s="217"/>
      <c r="AT340" s="218" t="s">
        <v>170</v>
      </c>
      <c r="AU340" s="218" t="s">
        <v>87</v>
      </c>
      <c r="AV340" s="11" t="s">
        <v>84</v>
      </c>
      <c r="AW340" s="11" t="s">
        <v>39</v>
      </c>
      <c r="AX340" s="11" t="s">
        <v>76</v>
      </c>
      <c r="AY340" s="218" t="s">
        <v>159</v>
      </c>
    </row>
    <row r="341" spans="2:51" s="12" customFormat="1" ht="13.5">
      <c r="B341" s="219"/>
      <c r="C341" s="220"/>
      <c r="D341" s="205" t="s">
        <v>170</v>
      </c>
      <c r="E341" s="221" t="s">
        <v>21</v>
      </c>
      <c r="F341" s="222" t="s">
        <v>1317</v>
      </c>
      <c r="G341" s="220"/>
      <c r="H341" s="223">
        <v>10.155</v>
      </c>
      <c r="I341" s="224"/>
      <c r="J341" s="220"/>
      <c r="K341" s="220"/>
      <c r="L341" s="225"/>
      <c r="M341" s="226"/>
      <c r="N341" s="227"/>
      <c r="O341" s="227"/>
      <c r="P341" s="227"/>
      <c r="Q341" s="227"/>
      <c r="R341" s="227"/>
      <c r="S341" s="227"/>
      <c r="T341" s="228"/>
      <c r="AT341" s="229" t="s">
        <v>170</v>
      </c>
      <c r="AU341" s="229" t="s">
        <v>87</v>
      </c>
      <c r="AV341" s="12" t="s">
        <v>87</v>
      </c>
      <c r="AW341" s="12" t="s">
        <v>39</v>
      </c>
      <c r="AX341" s="12" t="s">
        <v>76</v>
      </c>
      <c r="AY341" s="229" t="s">
        <v>159</v>
      </c>
    </row>
    <row r="342" spans="2:51" s="11" customFormat="1" ht="13.5">
      <c r="B342" s="208"/>
      <c r="C342" s="209"/>
      <c r="D342" s="205" t="s">
        <v>170</v>
      </c>
      <c r="E342" s="210" t="s">
        <v>21</v>
      </c>
      <c r="F342" s="211" t="s">
        <v>1159</v>
      </c>
      <c r="G342" s="209"/>
      <c r="H342" s="212" t="s">
        <v>21</v>
      </c>
      <c r="I342" s="213"/>
      <c r="J342" s="209"/>
      <c r="K342" s="209"/>
      <c r="L342" s="214"/>
      <c r="M342" s="215"/>
      <c r="N342" s="216"/>
      <c r="O342" s="216"/>
      <c r="P342" s="216"/>
      <c r="Q342" s="216"/>
      <c r="R342" s="216"/>
      <c r="S342" s="216"/>
      <c r="T342" s="217"/>
      <c r="AT342" s="218" t="s">
        <v>170</v>
      </c>
      <c r="AU342" s="218" t="s">
        <v>87</v>
      </c>
      <c r="AV342" s="11" t="s">
        <v>84</v>
      </c>
      <c r="AW342" s="11" t="s">
        <v>39</v>
      </c>
      <c r="AX342" s="11" t="s">
        <v>76</v>
      </c>
      <c r="AY342" s="218" t="s">
        <v>159</v>
      </c>
    </row>
    <row r="343" spans="2:51" s="12" customFormat="1" ht="13.5">
      <c r="B343" s="219"/>
      <c r="C343" s="220"/>
      <c r="D343" s="205" t="s">
        <v>170</v>
      </c>
      <c r="E343" s="221" t="s">
        <v>21</v>
      </c>
      <c r="F343" s="222" t="s">
        <v>1318</v>
      </c>
      <c r="G343" s="220"/>
      <c r="H343" s="223">
        <v>6.459</v>
      </c>
      <c r="I343" s="224"/>
      <c r="J343" s="220"/>
      <c r="K343" s="220"/>
      <c r="L343" s="225"/>
      <c r="M343" s="226"/>
      <c r="N343" s="227"/>
      <c r="O343" s="227"/>
      <c r="P343" s="227"/>
      <c r="Q343" s="227"/>
      <c r="R343" s="227"/>
      <c r="S343" s="227"/>
      <c r="T343" s="228"/>
      <c r="AT343" s="229" t="s">
        <v>170</v>
      </c>
      <c r="AU343" s="229" t="s">
        <v>87</v>
      </c>
      <c r="AV343" s="12" t="s">
        <v>87</v>
      </c>
      <c r="AW343" s="12" t="s">
        <v>39</v>
      </c>
      <c r="AX343" s="12" t="s">
        <v>76</v>
      </c>
      <c r="AY343" s="229" t="s">
        <v>159</v>
      </c>
    </row>
    <row r="344" spans="2:51" s="11" customFormat="1" ht="13.5">
      <c r="B344" s="208"/>
      <c r="C344" s="209"/>
      <c r="D344" s="205" t="s">
        <v>170</v>
      </c>
      <c r="E344" s="210" t="s">
        <v>21</v>
      </c>
      <c r="F344" s="211" t="s">
        <v>1162</v>
      </c>
      <c r="G344" s="209"/>
      <c r="H344" s="212" t="s">
        <v>21</v>
      </c>
      <c r="I344" s="213"/>
      <c r="J344" s="209"/>
      <c r="K344" s="209"/>
      <c r="L344" s="214"/>
      <c r="M344" s="215"/>
      <c r="N344" s="216"/>
      <c r="O344" s="216"/>
      <c r="P344" s="216"/>
      <c r="Q344" s="216"/>
      <c r="R344" s="216"/>
      <c r="S344" s="216"/>
      <c r="T344" s="217"/>
      <c r="AT344" s="218" t="s">
        <v>170</v>
      </c>
      <c r="AU344" s="218" t="s">
        <v>87</v>
      </c>
      <c r="AV344" s="11" t="s">
        <v>84</v>
      </c>
      <c r="AW344" s="11" t="s">
        <v>39</v>
      </c>
      <c r="AX344" s="11" t="s">
        <v>76</v>
      </c>
      <c r="AY344" s="218" t="s">
        <v>159</v>
      </c>
    </row>
    <row r="345" spans="2:51" s="12" customFormat="1" ht="13.5">
      <c r="B345" s="219"/>
      <c r="C345" s="220"/>
      <c r="D345" s="205" t="s">
        <v>170</v>
      </c>
      <c r="E345" s="221" t="s">
        <v>21</v>
      </c>
      <c r="F345" s="222" t="s">
        <v>1319</v>
      </c>
      <c r="G345" s="220"/>
      <c r="H345" s="223">
        <v>9.473</v>
      </c>
      <c r="I345" s="224"/>
      <c r="J345" s="220"/>
      <c r="K345" s="220"/>
      <c r="L345" s="225"/>
      <c r="M345" s="226"/>
      <c r="N345" s="227"/>
      <c r="O345" s="227"/>
      <c r="P345" s="227"/>
      <c r="Q345" s="227"/>
      <c r="R345" s="227"/>
      <c r="S345" s="227"/>
      <c r="T345" s="228"/>
      <c r="AT345" s="229" t="s">
        <v>170</v>
      </c>
      <c r="AU345" s="229" t="s">
        <v>87</v>
      </c>
      <c r="AV345" s="12" t="s">
        <v>87</v>
      </c>
      <c r="AW345" s="12" t="s">
        <v>39</v>
      </c>
      <c r="AX345" s="12" t="s">
        <v>76</v>
      </c>
      <c r="AY345" s="229" t="s">
        <v>159</v>
      </c>
    </row>
    <row r="346" spans="2:51" s="12" customFormat="1" ht="13.5">
      <c r="B346" s="219"/>
      <c r="C346" s="220"/>
      <c r="D346" s="205" t="s">
        <v>170</v>
      </c>
      <c r="E346" s="221" t="s">
        <v>21</v>
      </c>
      <c r="F346" s="222" t="s">
        <v>1320</v>
      </c>
      <c r="G346" s="220"/>
      <c r="H346" s="223">
        <v>9.815</v>
      </c>
      <c r="I346" s="224"/>
      <c r="J346" s="220"/>
      <c r="K346" s="220"/>
      <c r="L346" s="225"/>
      <c r="M346" s="226"/>
      <c r="N346" s="227"/>
      <c r="O346" s="227"/>
      <c r="P346" s="227"/>
      <c r="Q346" s="227"/>
      <c r="R346" s="227"/>
      <c r="S346" s="227"/>
      <c r="T346" s="228"/>
      <c r="AT346" s="229" t="s">
        <v>170</v>
      </c>
      <c r="AU346" s="229" t="s">
        <v>87</v>
      </c>
      <c r="AV346" s="12" t="s">
        <v>87</v>
      </c>
      <c r="AW346" s="12" t="s">
        <v>39</v>
      </c>
      <c r="AX346" s="12" t="s">
        <v>76</v>
      </c>
      <c r="AY346" s="229" t="s">
        <v>159</v>
      </c>
    </row>
    <row r="347" spans="2:51" s="12" customFormat="1" ht="13.5">
      <c r="B347" s="219"/>
      <c r="C347" s="220"/>
      <c r="D347" s="205" t="s">
        <v>170</v>
      </c>
      <c r="E347" s="221" t="s">
        <v>21</v>
      </c>
      <c r="F347" s="222" t="s">
        <v>1321</v>
      </c>
      <c r="G347" s="220"/>
      <c r="H347" s="223">
        <v>4.359</v>
      </c>
      <c r="I347" s="224"/>
      <c r="J347" s="220"/>
      <c r="K347" s="220"/>
      <c r="L347" s="225"/>
      <c r="M347" s="226"/>
      <c r="N347" s="227"/>
      <c r="O347" s="227"/>
      <c r="P347" s="227"/>
      <c r="Q347" s="227"/>
      <c r="R347" s="227"/>
      <c r="S347" s="227"/>
      <c r="T347" s="228"/>
      <c r="AT347" s="229" t="s">
        <v>170</v>
      </c>
      <c r="AU347" s="229" t="s">
        <v>87</v>
      </c>
      <c r="AV347" s="12" t="s">
        <v>87</v>
      </c>
      <c r="AW347" s="12" t="s">
        <v>39</v>
      </c>
      <c r="AX347" s="12" t="s">
        <v>76</v>
      </c>
      <c r="AY347" s="229" t="s">
        <v>159</v>
      </c>
    </row>
    <row r="348" spans="2:51" s="13" customFormat="1" ht="13.5">
      <c r="B348" s="230"/>
      <c r="C348" s="231"/>
      <c r="D348" s="205" t="s">
        <v>170</v>
      </c>
      <c r="E348" s="269" t="s">
        <v>21</v>
      </c>
      <c r="F348" s="270" t="s">
        <v>175</v>
      </c>
      <c r="G348" s="231"/>
      <c r="H348" s="271">
        <v>52.425</v>
      </c>
      <c r="I348" s="236"/>
      <c r="J348" s="231"/>
      <c r="K348" s="231"/>
      <c r="L348" s="237"/>
      <c r="M348" s="238"/>
      <c r="N348" s="239"/>
      <c r="O348" s="239"/>
      <c r="P348" s="239"/>
      <c r="Q348" s="239"/>
      <c r="R348" s="239"/>
      <c r="S348" s="239"/>
      <c r="T348" s="240"/>
      <c r="AT348" s="241" t="s">
        <v>170</v>
      </c>
      <c r="AU348" s="241" t="s">
        <v>87</v>
      </c>
      <c r="AV348" s="13" t="s">
        <v>166</v>
      </c>
      <c r="AW348" s="13" t="s">
        <v>39</v>
      </c>
      <c r="AX348" s="13" t="s">
        <v>84</v>
      </c>
      <c r="AY348" s="241" t="s">
        <v>159</v>
      </c>
    </row>
    <row r="349" spans="2:51" s="11" customFormat="1" ht="13.5">
      <c r="B349" s="208"/>
      <c r="C349" s="209"/>
      <c r="D349" s="232" t="s">
        <v>170</v>
      </c>
      <c r="E349" s="266" t="s">
        <v>21</v>
      </c>
      <c r="F349" s="267" t="s">
        <v>1212</v>
      </c>
      <c r="G349" s="209"/>
      <c r="H349" s="268" t="s">
        <v>21</v>
      </c>
      <c r="I349" s="213"/>
      <c r="J349" s="209"/>
      <c r="K349" s="209"/>
      <c r="L349" s="214"/>
      <c r="M349" s="215"/>
      <c r="N349" s="216"/>
      <c r="O349" s="216"/>
      <c r="P349" s="216"/>
      <c r="Q349" s="216"/>
      <c r="R349" s="216"/>
      <c r="S349" s="216"/>
      <c r="T349" s="217"/>
      <c r="AT349" s="218" t="s">
        <v>170</v>
      </c>
      <c r="AU349" s="218" t="s">
        <v>87</v>
      </c>
      <c r="AV349" s="11" t="s">
        <v>84</v>
      </c>
      <c r="AW349" s="11" t="s">
        <v>39</v>
      </c>
      <c r="AX349" s="11" t="s">
        <v>76</v>
      </c>
      <c r="AY349" s="218" t="s">
        <v>159</v>
      </c>
    </row>
    <row r="350" spans="2:65" s="1" customFormat="1" ht="22.5" customHeight="1">
      <c r="B350" s="41"/>
      <c r="C350" s="193" t="s">
        <v>427</v>
      </c>
      <c r="D350" s="193" t="s">
        <v>161</v>
      </c>
      <c r="E350" s="194" t="s">
        <v>1322</v>
      </c>
      <c r="F350" s="195" t="s">
        <v>1323</v>
      </c>
      <c r="G350" s="196" t="s">
        <v>595</v>
      </c>
      <c r="H350" s="197">
        <v>16</v>
      </c>
      <c r="I350" s="198"/>
      <c r="J350" s="199">
        <f>ROUND(I350*H350,2)</f>
        <v>0</v>
      </c>
      <c r="K350" s="195" t="s">
        <v>165</v>
      </c>
      <c r="L350" s="61"/>
      <c r="M350" s="200" t="s">
        <v>21</v>
      </c>
      <c r="N350" s="201" t="s">
        <v>47</v>
      </c>
      <c r="O350" s="42"/>
      <c r="P350" s="202">
        <f>O350*H350</f>
        <v>0</v>
      </c>
      <c r="Q350" s="202">
        <v>0.0066</v>
      </c>
      <c r="R350" s="202">
        <f>Q350*H350</f>
        <v>0.1056</v>
      </c>
      <c r="S350" s="202">
        <v>0</v>
      </c>
      <c r="T350" s="203">
        <f>S350*H350</f>
        <v>0</v>
      </c>
      <c r="AR350" s="24" t="s">
        <v>166</v>
      </c>
      <c r="AT350" s="24" t="s">
        <v>161</v>
      </c>
      <c r="AU350" s="24" t="s">
        <v>87</v>
      </c>
      <c r="AY350" s="24" t="s">
        <v>159</v>
      </c>
      <c r="BE350" s="204">
        <f>IF(N350="základní",J350,0)</f>
        <v>0</v>
      </c>
      <c r="BF350" s="204">
        <f>IF(N350="snížená",J350,0)</f>
        <v>0</v>
      </c>
      <c r="BG350" s="204">
        <f>IF(N350="zákl. přenesená",J350,0)</f>
        <v>0</v>
      </c>
      <c r="BH350" s="204">
        <f>IF(N350="sníž. přenesená",J350,0)</f>
        <v>0</v>
      </c>
      <c r="BI350" s="204">
        <f>IF(N350="nulová",J350,0)</f>
        <v>0</v>
      </c>
      <c r="BJ350" s="24" t="s">
        <v>84</v>
      </c>
      <c r="BK350" s="204">
        <f>ROUND(I350*H350,2)</f>
        <v>0</v>
      </c>
      <c r="BL350" s="24" t="s">
        <v>166</v>
      </c>
      <c r="BM350" s="24" t="s">
        <v>1324</v>
      </c>
    </row>
    <row r="351" spans="2:47" s="1" customFormat="1" ht="40.5">
      <c r="B351" s="41"/>
      <c r="C351" s="63"/>
      <c r="D351" s="205" t="s">
        <v>168</v>
      </c>
      <c r="E351" s="63"/>
      <c r="F351" s="206" t="s">
        <v>1325</v>
      </c>
      <c r="G351" s="63"/>
      <c r="H351" s="63"/>
      <c r="I351" s="163"/>
      <c r="J351" s="63"/>
      <c r="K351" s="63"/>
      <c r="L351" s="61"/>
      <c r="M351" s="207"/>
      <c r="N351" s="42"/>
      <c r="O351" s="42"/>
      <c r="P351" s="42"/>
      <c r="Q351" s="42"/>
      <c r="R351" s="42"/>
      <c r="S351" s="42"/>
      <c r="T351" s="78"/>
      <c r="AT351" s="24" t="s">
        <v>168</v>
      </c>
      <c r="AU351" s="24" t="s">
        <v>87</v>
      </c>
    </row>
    <row r="352" spans="2:51" s="12" customFormat="1" ht="13.5">
      <c r="B352" s="219"/>
      <c r="C352" s="220"/>
      <c r="D352" s="232" t="s">
        <v>170</v>
      </c>
      <c r="E352" s="242" t="s">
        <v>21</v>
      </c>
      <c r="F352" s="243" t="s">
        <v>1326</v>
      </c>
      <c r="G352" s="220"/>
      <c r="H352" s="244">
        <v>16</v>
      </c>
      <c r="I352" s="224"/>
      <c r="J352" s="220"/>
      <c r="K352" s="220"/>
      <c r="L352" s="225"/>
      <c r="M352" s="226"/>
      <c r="N352" s="227"/>
      <c r="O352" s="227"/>
      <c r="P352" s="227"/>
      <c r="Q352" s="227"/>
      <c r="R352" s="227"/>
      <c r="S352" s="227"/>
      <c r="T352" s="228"/>
      <c r="AT352" s="229" t="s">
        <v>170</v>
      </c>
      <c r="AU352" s="229" t="s">
        <v>87</v>
      </c>
      <c r="AV352" s="12" t="s">
        <v>87</v>
      </c>
      <c r="AW352" s="12" t="s">
        <v>39</v>
      </c>
      <c r="AX352" s="12" t="s">
        <v>84</v>
      </c>
      <c r="AY352" s="229" t="s">
        <v>159</v>
      </c>
    </row>
    <row r="353" spans="2:65" s="1" customFormat="1" ht="22.5" customHeight="1">
      <c r="B353" s="41"/>
      <c r="C353" s="256" t="s">
        <v>434</v>
      </c>
      <c r="D353" s="256" t="s">
        <v>342</v>
      </c>
      <c r="E353" s="257" t="s">
        <v>1327</v>
      </c>
      <c r="F353" s="258" t="s">
        <v>1328</v>
      </c>
      <c r="G353" s="259" t="s">
        <v>595</v>
      </c>
      <c r="H353" s="260">
        <v>3</v>
      </c>
      <c r="I353" s="261"/>
      <c r="J353" s="262">
        <f>ROUND(I353*H353,2)</f>
        <v>0</v>
      </c>
      <c r="K353" s="258" t="s">
        <v>165</v>
      </c>
      <c r="L353" s="263"/>
      <c r="M353" s="264" t="s">
        <v>21</v>
      </c>
      <c r="N353" s="265" t="s">
        <v>47</v>
      </c>
      <c r="O353" s="42"/>
      <c r="P353" s="202">
        <f>O353*H353</f>
        <v>0</v>
      </c>
      <c r="Q353" s="202">
        <v>0.032</v>
      </c>
      <c r="R353" s="202">
        <f>Q353*H353</f>
        <v>0.096</v>
      </c>
      <c r="S353" s="202">
        <v>0</v>
      </c>
      <c r="T353" s="203">
        <f>S353*H353</f>
        <v>0</v>
      </c>
      <c r="AR353" s="24" t="s">
        <v>214</v>
      </c>
      <c r="AT353" s="24" t="s">
        <v>342</v>
      </c>
      <c r="AU353" s="24" t="s">
        <v>87</v>
      </c>
      <c r="AY353" s="24" t="s">
        <v>159</v>
      </c>
      <c r="BE353" s="204">
        <f>IF(N353="základní",J353,0)</f>
        <v>0</v>
      </c>
      <c r="BF353" s="204">
        <f>IF(N353="snížená",J353,0)</f>
        <v>0</v>
      </c>
      <c r="BG353" s="204">
        <f>IF(N353="zákl. přenesená",J353,0)</f>
        <v>0</v>
      </c>
      <c r="BH353" s="204">
        <f>IF(N353="sníž. přenesená",J353,0)</f>
        <v>0</v>
      </c>
      <c r="BI353" s="204">
        <f>IF(N353="nulová",J353,0)</f>
        <v>0</v>
      </c>
      <c r="BJ353" s="24" t="s">
        <v>84</v>
      </c>
      <c r="BK353" s="204">
        <f>ROUND(I353*H353,2)</f>
        <v>0</v>
      </c>
      <c r="BL353" s="24" t="s">
        <v>166</v>
      </c>
      <c r="BM353" s="24" t="s">
        <v>1329</v>
      </c>
    </row>
    <row r="354" spans="2:65" s="1" customFormat="1" ht="22.5" customHeight="1">
      <c r="B354" s="41"/>
      <c r="C354" s="256" t="s">
        <v>442</v>
      </c>
      <c r="D354" s="256" t="s">
        <v>342</v>
      </c>
      <c r="E354" s="257" t="s">
        <v>1330</v>
      </c>
      <c r="F354" s="258" t="s">
        <v>1331</v>
      </c>
      <c r="G354" s="259" t="s">
        <v>595</v>
      </c>
      <c r="H354" s="260">
        <v>10</v>
      </c>
      <c r="I354" s="261"/>
      <c r="J354" s="262">
        <f>ROUND(I354*H354,2)</f>
        <v>0</v>
      </c>
      <c r="K354" s="258" t="s">
        <v>165</v>
      </c>
      <c r="L354" s="263"/>
      <c r="M354" s="264" t="s">
        <v>21</v>
      </c>
      <c r="N354" s="265" t="s">
        <v>47</v>
      </c>
      <c r="O354" s="42"/>
      <c r="P354" s="202">
        <f>O354*H354</f>
        <v>0</v>
      </c>
      <c r="Q354" s="202">
        <v>0.041</v>
      </c>
      <c r="R354" s="202">
        <f>Q354*H354</f>
        <v>0.41000000000000003</v>
      </c>
      <c r="S354" s="202">
        <v>0</v>
      </c>
      <c r="T354" s="203">
        <f>S354*H354</f>
        <v>0</v>
      </c>
      <c r="AR354" s="24" t="s">
        <v>214</v>
      </c>
      <c r="AT354" s="24" t="s">
        <v>342</v>
      </c>
      <c r="AU354" s="24" t="s">
        <v>87</v>
      </c>
      <c r="AY354" s="24" t="s">
        <v>159</v>
      </c>
      <c r="BE354" s="204">
        <f>IF(N354="základní",J354,0)</f>
        <v>0</v>
      </c>
      <c r="BF354" s="204">
        <f>IF(N354="snížená",J354,0)</f>
        <v>0</v>
      </c>
      <c r="BG354" s="204">
        <f>IF(N354="zákl. přenesená",J354,0)</f>
        <v>0</v>
      </c>
      <c r="BH354" s="204">
        <f>IF(N354="sníž. přenesená",J354,0)</f>
        <v>0</v>
      </c>
      <c r="BI354" s="204">
        <f>IF(N354="nulová",J354,0)</f>
        <v>0</v>
      </c>
      <c r="BJ354" s="24" t="s">
        <v>84</v>
      </c>
      <c r="BK354" s="204">
        <f>ROUND(I354*H354,2)</f>
        <v>0</v>
      </c>
      <c r="BL354" s="24" t="s">
        <v>166</v>
      </c>
      <c r="BM354" s="24" t="s">
        <v>1332</v>
      </c>
    </row>
    <row r="355" spans="2:65" s="1" customFormat="1" ht="22.5" customHeight="1">
      <c r="B355" s="41"/>
      <c r="C355" s="256" t="s">
        <v>449</v>
      </c>
      <c r="D355" s="256" t="s">
        <v>342</v>
      </c>
      <c r="E355" s="257" t="s">
        <v>1333</v>
      </c>
      <c r="F355" s="258" t="s">
        <v>1334</v>
      </c>
      <c r="G355" s="259" t="s">
        <v>595</v>
      </c>
      <c r="H355" s="260">
        <v>3</v>
      </c>
      <c r="I355" s="261"/>
      <c r="J355" s="262">
        <f>ROUND(I355*H355,2)</f>
        <v>0</v>
      </c>
      <c r="K355" s="258" t="s">
        <v>165</v>
      </c>
      <c r="L355" s="263"/>
      <c r="M355" s="264" t="s">
        <v>21</v>
      </c>
      <c r="N355" s="265" t="s">
        <v>47</v>
      </c>
      <c r="O355" s="42"/>
      <c r="P355" s="202">
        <f>O355*H355</f>
        <v>0</v>
      </c>
      <c r="Q355" s="202">
        <v>0.053</v>
      </c>
      <c r="R355" s="202">
        <f>Q355*H355</f>
        <v>0.159</v>
      </c>
      <c r="S355" s="202">
        <v>0</v>
      </c>
      <c r="T355" s="203">
        <f>S355*H355</f>
        <v>0</v>
      </c>
      <c r="AR355" s="24" t="s">
        <v>214</v>
      </c>
      <c r="AT355" s="24" t="s">
        <v>342</v>
      </c>
      <c r="AU355" s="24" t="s">
        <v>87</v>
      </c>
      <c r="AY355" s="24" t="s">
        <v>159</v>
      </c>
      <c r="BE355" s="204">
        <f>IF(N355="základní",J355,0)</f>
        <v>0</v>
      </c>
      <c r="BF355" s="204">
        <f>IF(N355="snížená",J355,0)</f>
        <v>0</v>
      </c>
      <c r="BG355" s="204">
        <f>IF(N355="zákl. přenesená",J355,0)</f>
        <v>0</v>
      </c>
      <c r="BH355" s="204">
        <f>IF(N355="sníž. přenesená",J355,0)</f>
        <v>0</v>
      </c>
      <c r="BI355" s="204">
        <f>IF(N355="nulová",J355,0)</f>
        <v>0</v>
      </c>
      <c r="BJ355" s="24" t="s">
        <v>84</v>
      </c>
      <c r="BK355" s="204">
        <f>ROUND(I355*H355,2)</f>
        <v>0</v>
      </c>
      <c r="BL355" s="24" t="s">
        <v>166</v>
      </c>
      <c r="BM355" s="24" t="s">
        <v>1335</v>
      </c>
    </row>
    <row r="356" spans="2:63" s="10" customFormat="1" ht="29.85" customHeight="1">
      <c r="B356" s="176"/>
      <c r="C356" s="177"/>
      <c r="D356" s="190" t="s">
        <v>75</v>
      </c>
      <c r="E356" s="191" t="s">
        <v>214</v>
      </c>
      <c r="F356" s="191" t="s">
        <v>591</v>
      </c>
      <c r="G356" s="177"/>
      <c r="H356" s="177"/>
      <c r="I356" s="180"/>
      <c r="J356" s="192">
        <f>BK356</f>
        <v>0</v>
      </c>
      <c r="K356" s="177"/>
      <c r="L356" s="182"/>
      <c r="M356" s="183"/>
      <c r="N356" s="184"/>
      <c r="O356" s="184"/>
      <c r="P356" s="185">
        <f>SUM(P357:P444)</f>
        <v>0</v>
      </c>
      <c r="Q356" s="184"/>
      <c r="R356" s="185">
        <f>SUM(R357:R444)</f>
        <v>42.40741140000001</v>
      </c>
      <c r="S356" s="184"/>
      <c r="T356" s="186">
        <f>SUM(T357:T444)</f>
        <v>0</v>
      </c>
      <c r="AR356" s="187" t="s">
        <v>84</v>
      </c>
      <c r="AT356" s="188" t="s">
        <v>75</v>
      </c>
      <c r="AU356" s="188" t="s">
        <v>84</v>
      </c>
      <c r="AY356" s="187" t="s">
        <v>159</v>
      </c>
      <c r="BK356" s="189">
        <f>SUM(BK357:BK444)</f>
        <v>0</v>
      </c>
    </row>
    <row r="357" spans="2:65" s="1" customFormat="1" ht="22.5" customHeight="1">
      <c r="B357" s="41"/>
      <c r="C357" s="193" t="s">
        <v>457</v>
      </c>
      <c r="D357" s="193" t="s">
        <v>161</v>
      </c>
      <c r="E357" s="194" t="s">
        <v>1336</v>
      </c>
      <c r="F357" s="195" t="s">
        <v>1337</v>
      </c>
      <c r="G357" s="196" t="s">
        <v>245</v>
      </c>
      <c r="H357" s="197">
        <v>180.6</v>
      </c>
      <c r="I357" s="198"/>
      <c r="J357" s="199">
        <f>ROUND(I357*H357,2)</f>
        <v>0</v>
      </c>
      <c r="K357" s="195" t="s">
        <v>165</v>
      </c>
      <c r="L357" s="61"/>
      <c r="M357" s="200" t="s">
        <v>21</v>
      </c>
      <c r="N357" s="201" t="s">
        <v>47</v>
      </c>
      <c r="O357" s="42"/>
      <c r="P357" s="202">
        <f>O357*H357</f>
        <v>0</v>
      </c>
      <c r="Q357" s="202">
        <v>1E-05</v>
      </c>
      <c r="R357" s="202">
        <f>Q357*H357</f>
        <v>0.001806</v>
      </c>
      <c r="S357" s="202">
        <v>0</v>
      </c>
      <c r="T357" s="203">
        <f>S357*H357</f>
        <v>0</v>
      </c>
      <c r="AR357" s="24" t="s">
        <v>166</v>
      </c>
      <c r="AT357" s="24" t="s">
        <v>161</v>
      </c>
      <c r="AU357" s="24" t="s">
        <v>87</v>
      </c>
      <c r="AY357" s="24" t="s">
        <v>159</v>
      </c>
      <c r="BE357" s="204">
        <f>IF(N357="základní",J357,0)</f>
        <v>0</v>
      </c>
      <c r="BF357" s="204">
        <f>IF(N357="snížená",J357,0)</f>
        <v>0</v>
      </c>
      <c r="BG357" s="204">
        <f>IF(N357="zákl. přenesená",J357,0)</f>
        <v>0</v>
      </c>
      <c r="BH357" s="204">
        <f>IF(N357="sníž. přenesená",J357,0)</f>
        <v>0</v>
      </c>
      <c r="BI357" s="204">
        <f>IF(N357="nulová",J357,0)</f>
        <v>0</v>
      </c>
      <c r="BJ357" s="24" t="s">
        <v>84</v>
      </c>
      <c r="BK357" s="204">
        <f>ROUND(I357*H357,2)</f>
        <v>0</v>
      </c>
      <c r="BL357" s="24" t="s">
        <v>166</v>
      </c>
      <c r="BM357" s="24" t="s">
        <v>1338</v>
      </c>
    </row>
    <row r="358" spans="2:47" s="1" customFormat="1" ht="94.5">
      <c r="B358" s="41"/>
      <c r="C358" s="63"/>
      <c r="D358" s="205" t="s">
        <v>168</v>
      </c>
      <c r="E358" s="63"/>
      <c r="F358" s="206" t="s">
        <v>1339</v>
      </c>
      <c r="G358" s="63"/>
      <c r="H358" s="63"/>
      <c r="I358" s="163"/>
      <c r="J358" s="63"/>
      <c r="K358" s="63"/>
      <c r="L358" s="61"/>
      <c r="M358" s="207"/>
      <c r="N358" s="42"/>
      <c r="O358" s="42"/>
      <c r="P358" s="42"/>
      <c r="Q358" s="42"/>
      <c r="R358" s="42"/>
      <c r="S358" s="42"/>
      <c r="T358" s="78"/>
      <c r="AT358" s="24" t="s">
        <v>168</v>
      </c>
      <c r="AU358" s="24" t="s">
        <v>87</v>
      </c>
    </row>
    <row r="359" spans="2:51" s="11" customFormat="1" ht="13.5">
      <c r="B359" s="208"/>
      <c r="C359" s="209"/>
      <c r="D359" s="205" t="s">
        <v>170</v>
      </c>
      <c r="E359" s="210" t="s">
        <v>21</v>
      </c>
      <c r="F359" s="211" t="s">
        <v>1340</v>
      </c>
      <c r="G359" s="209"/>
      <c r="H359" s="212" t="s">
        <v>21</v>
      </c>
      <c r="I359" s="213"/>
      <c r="J359" s="209"/>
      <c r="K359" s="209"/>
      <c r="L359" s="214"/>
      <c r="M359" s="215"/>
      <c r="N359" s="216"/>
      <c r="O359" s="216"/>
      <c r="P359" s="216"/>
      <c r="Q359" s="216"/>
      <c r="R359" s="216"/>
      <c r="S359" s="216"/>
      <c r="T359" s="217"/>
      <c r="AT359" s="218" t="s">
        <v>170</v>
      </c>
      <c r="AU359" s="218" t="s">
        <v>87</v>
      </c>
      <c r="AV359" s="11" t="s">
        <v>84</v>
      </c>
      <c r="AW359" s="11" t="s">
        <v>39</v>
      </c>
      <c r="AX359" s="11" t="s">
        <v>76</v>
      </c>
      <c r="AY359" s="218" t="s">
        <v>159</v>
      </c>
    </row>
    <row r="360" spans="2:51" s="12" customFormat="1" ht="13.5">
      <c r="B360" s="219"/>
      <c r="C360" s="220"/>
      <c r="D360" s="205" t="s">
        <v>170</v>
      </c>
      <c r="E360" s="221" t="s">
        <v>21</v>
      </c>
      <c r="F360" s="222" t="s">
        <v>1341</v>
      </c>
      <c r="G360" s="220"/>
      <c r="H360" s="223">
        <v>102.5</v>
      </c>
      <c r="I360" s="224"/>
      <c r="J360" s="220"/>
      <c r="K360" s="220"/>
      <c r="L360" s="225"/>
      <c r="M360" s="226"/>
      <c r="N360" s="227"/>
      <c r="O360" s="227"/>
      <c r="P360" s="227"/>
      <c r="Q360" s="227"/>
      <c r="R360" s="227"/>
      <c r="S360" s="227"/>
      <c r="T360" s="228"/>
      <c r="AT360" s="229" t="s">
        <v>170</v>
      </c>
      <c r="AU360" s="229" t="s">
        <v>87</v>
      </c>
      <c r="AV360" s="12" t="s">
        <v>87</v>
      </c>
      <c r="AW360" s="12" t="s">
        <v>39</v>
      </c>
      <c r="AX360" s="12" t="s">
        <v>76</v>
      </c>
      <c r="AY360" s="229" t="s">
        <v>159</v>
      </c>
    </row>
    <row r="361" spans="2:51" s="12" customFormat="1" ht="13.5">
      <c r="B361" s="219"/>
      <c r="C361" s="220"/>
      <c r="D361" s="205" t="s">
        <v>170</v>
      </c>
      <c r="E361" s="221" t="s">
        <v>21</v>
      </c>
      <c r="F361" s="222" t="s">
        <v>1342</v>
      </c>
      <c r="G361" s="220"/>
      <c r="H361" s="223">
        <v>49.9</v>
      </c>
      <c r="I361" s="224"/>
      <c r="J361" s="220"/>
      <c r="K361" s="220"/>
      <c r="L361" s="225"/>
      <c r="M361" s="226"/>
      <c r="N361" s="227"/>
      <c r="O361" s="227"/>
      <c r="P361" s="227"/>
      <c r="Q361" s="227"/>
      <c r="R361" s="227"/>
      <c r="S361" s="227"/>
      <c r="T361" s="228"/>
      <c r="AT361" s="229" t="s">
        <v>170</v>
      </c>
      <c r="AU361" s="229" t="s">
        <v>87</v>
      </c>
      <c r="AV361" s="12" t="s">
        <v>87</v>
      </c>
      <c r="AW361" s="12" t="s">
        <v>39</v>
      </c>
      <c r="AX361" s="12" t="s">
        <v>76</v>
      </c>
      <c r="AY361" s="229" t="s">
        <v>159</v>
      </c>
    </row>
    <row r="362" spans="2:51" s="12" customFormat="1" ht="13.5">
      <c r="B362" s="219"/>
      <c r="C362" s="220"/>
      <c r="D362" s="205" t="s">
        <v>170</v>
      </c>
      <c r="E362" s="221" t="s">
        <v>21</v>
      </c>
      <c r="F362" s="222" t="s">
        <v>1343</v>
      </c>
      <c r="G362" s="220"/>
      <c r="H362" s="223">
        <v>15</v>
      </c>
      <c r="I362" s="224"/>
      <c r="J362" s="220"/>
      <c r="K362" s="220"/>
      <c r="L362" s="225"/>
      <c r="M362" s="226"/>
      <c r="N362" s="227"/>
      <c r="O362" s="227"/>
      <c r="P362" s="227"/>
      <c r="Q362" s="227"/>
      <c r="R362" s="227"/>
      <c r="S362" s="227"/>
      <c r="T362" s="228"/>
      <c r="AT362" s="229" t="s">
        <v>170</v>
      </c>
      <c r="AU362" s="229" t="s">
        <v>87</v>
      </c>
      <c r="AV362" s="12" t="s">
        <v>87</v>
      </c>
      <c r="AW362" s="12" t="s">
        <v>39</v>
      </c>
      <c r="AX362" s="12" t="s">
        <v>76</v>
      </c>
      <c r="AY362" s="229" t="s">
        <v>159</v>
      </c>
    </row>
    <row r="363" spans="2:51" s="14" customFormat="1" ht="13.5">
      <c r="B363" s="245"/>
      <c r="C363" s="246"/>
      <c r="D363" s="205" t="s">
        <v>170</v>
      </c>
      <c r="E363" s="247" t="s">
        <v>21</v>
      </c>
      <c r="F363" s="248" t="s">
        <v>269</v>
      </c>
      <c r="G363" s="246"/>
      <c r="H363" s="249">
        <v>167.4</v>
      </c>
      <c r="I363" s="250"/>
      <c r="J363" s="246"/>
      <c r="K363" s="246"/>
      <c r="L363" s="251"/>
      <c r="M363" s="252"/>
      <c r="N363" s="253"/>
      <c r="O363" s="253"/>
      <c r="P363" s="253"/>
      <c r="Q363" s="253"/>
      <c r="R363" s="253"/>
      <c r="S363" s="253"/>
      <c r="T363" s="254"/>
      <c r="AT363" s="255" t="s">
        <v>170</v>
      </c>
      <c r="AU363" s="255" t="s">
        <v>87</v>
      </c>
      <c r="AV363" s="14" t="s">
        <v>182</v>
      </c>
      <c r="AW363" s="14" t="s">
        <v>39</v>
      </c>
      <c r="AX363" s="14" t="s">
        <v>76</v>
      </c>
      <c r="AY363" s="255" t="s">
        <v>159</v>
      </c>
    </row>
    <row r="364" spans="2:51" s="11" customFormat="1" ht="13.5">
      <c r="B364" s="208"/>
      <c r="C364" s="209"/>
      <c r="D364" s="205" t="s">
        <v>170</v>
      </c>
      <c r="E364" s="210" t="s">
        <v>21</v>
      </c>
      <c r="F364" s="211" t="s">
        <v>1344</v>
      </c>
      <c r="G364" s="209"/>
      <c r="H364" s="212" t="s">
        <v>21</v>
      </c>
      <c r="I364" s="213"/>
      <c r="J364" s="209"/>
      <c r="K364" s="209"/>
      <c r="L364" s="214"/>
      <c r="M364" s="215"/>
      <c r="N364" s="216"/>
      <c r="O364" s="216"/>
      <c r="P364" s="216"/>
      <c r="Q364" s="216"/>
      <c r="R364" s="216"/>
      <c r="S364" s="216"/>
      <c r="T364" s="217"/>
      <c r="AT364" s="218" t="s">
        <v>170</v>
      </c>
      <c r="AU364" s="218" t="s">
        <v>87</v>
      </c>
      <c r="AV364" s="11" t="s">
        <v>84</v>
      </c>
      <c r="AW364" s="11" t="s">
        <v>39</v>
      </c>
      <c r="AX364" s="11" t="s">
        <v>76</v>
      </c>
      <c r="AY364" s="218" t="s">
        <v>159</v>
      </c>
    </row>
    <row r="365" spans="2:51" s="12" customFormat="1" ht="13.5">
      <c r="B365" s="219"/>
      <c r="C365" s="220"/>
      <c r="D365" s="205" t="s">
        <v>170</v>
      </c>
      <c r="E365" s="221" t="s">
        <v>21</v>
      </c>
      <c r="F365" s="222" t="s">
        <v>1345</v>
      </c>
      <c r="G365" s="220"/>
      <c r="H365" s="223">
        <v>13.2</v>
      </c>
      <c r="I365" s="224"/>
      <c r="J365" s="220"/>
      <c r="K365" s="220"/>
      <c r="L365" s="225"/>
      <c r="M365" s="226"/>
      <c r="N365" s="227"/>
      <c r="O365" s="227"/>
      <c r="P365" s="227"/>
      <c r="Q365" s="227"/>
      <c r="R365" s="227"/>
      <c r="S365" s="227"/>
      <c r="T365" s="228"/>
      <c r="AT365" s="229" t="s">
        <v>170</v>
      </c>
      <c r="AU365" s="229" t="s">
        <v>87</v>
      </c>
      <c r="AV365" s="12" t="s">
        <v>87</v>
      </c>
      <c r="AW365" s="12" t="s">
        <v>39</v>
      </c>
      <c r="AX365" s="12" t="s">
        <v>76</v>
      </c>
      <c r="AY365" s="229" t="s">
        <v>159</v>
      </c>
    </row>
    <row r="366" spans="2:51" s="13" customFormat="1" ht="13.5">
      <c r="B366" s="230"/>
      <c r="C366" s="231"/>
      <c r="D366" s="205" t="s">
        <v>170</v>
      </c>
      <c r="E366" s="269" t="s">
        <v>21</v>
      </c>
      <c r="F366" s="270" t="s">
        <v>175</v>
      </c>
      <c r="G366" s="231"/>
      <c r="H366" s="271">
        <v>180.6</v>
      </c>
      <c r="I366" s="236"/>
      <c r="J366" s="231"/>
      <c r="K366" s="231"/>
      <c r="L366" s="237"/>
      <c r="M366" s="238"/>
      <c r="N366" s="239"/>
      <c r="O366" s="239"/>
      <c r="P366" s="239"/>
      <c r="Q366" s="239"/>
      <c r="R366" s="239"/>
      <c r="S366" s="239"/>
      <c r="T366" s="240"/>
      <c r="AT366" s="241" t="s">
        <v>170</v>
      </c>
      <c r="AU366" s="241" t="s">
        <v>87</v>
      </c>
      <c r="AV366" s="13" t="s">
        <v>166</v>
      </c>
      <c r="AW366" s="13" t="s">
        <v>39</v>
      </c>
      <c r="AX366" s="13" t="s">
        <v>84</v>
      </c>
      <c r="AY366" s="241" t="s">
        <v>159</v>
      </c>
    </row>
    <row r="367" spans="2:51" s="11" customFormat="1" ht="13.5">
      <c r="B367" s="208"/>
      <c r="C367" s="209"/>
      <c r="D367" s="232" t="s">
        <v>170</v>
      </c>
      <c r="E367" s="266" t="s">
        <v>21</v>
      </c>
      <c r="F367" s="267" t="s">
        <v>1144</v>
      </c>
      <c r="G367" s="209"/>
      <c r="H367" s="268" t="s">
        <v>21</v>
      </c>
      <c r="I367" s="213"/>
      <c r="J367" s="209"/>
      <c r="K367" s="209"/>
      <c r="L367" s="214"/>
      <c r="M367" s="215"/>
      <c r="N367" s="216"/>
      <c r="O367" s="216"/>
      <c r="P367" s="216"/>
      <c r="Q367" s="216"/>
      <c r="R367" s="216"/>
      <c r="S367" s="216"/>
      <c r="T367" s="217"/>
      <c r="AT367" s="218" t="s">
        <v>170</v>
      </c>
      <c r="AU367" s="218" t="s">
        <v>87</v>
      </c>
      <c r="AV367" s="11" t="s">
        <v>84</v>
      </c>
      <c r="AW367" s="11" t="s">
        <v>39</v>
      </c>
      <c r="AX367" s="11" t="s">
        <v>76</v>
      </c>
      <c r="AY367" s="218" t="s">
        <v>159</v>
      </c>
    </row>
    <row r="368" spans="2:65" s="1" customFormat="1" ht="22.5" customHeight="1">
      <c r="B368" s="41"/>
      <c r="C368" s="256" t="s">
        <v>462</v>
      </c>
      <c r="D368" s="256" t="s">
        <v>342</v>
      </c>
      <c r="E368" s="257" t="s">
        <v>1346</v>
      </c>
      <c r="F368" s="258" t="s">
        <v>1347</v>
      </c>
      <c r="G368" s="259" t="s">
        <v>595</v>
      </c>
      <c r="H368" s="260">
        <v>12.18</v>
      </c>
      <c r="I368" s="261"/>
      <c r="J368" s="262">
        <f>ROUND(I368*H368,2)</f>
        <v>0</v>
      </c>
      <c r="K368" s="258" t="s">
        <v>165</v>
      </c>
      <c r="L368" s="263"/>
      <c r="M368" s="264" t="s">
        <v>21</v>
      </c>
      <c r="N368" s="265" t="s">
        <v>47</v>
      </c>
      <c r="O368" s="42"/>
      <c r="P368" s="202">
        <f>O368*H368</f>
        <v>0</v>
      </c>
      <c r="Q368" s="202">
        <v>0.0044</v>
      </c>
      <c r="R368" s="202">
        <f>Q368*H368</f>
        <v>0.053592</v>
      </c>
      <c r="S368" s="202">
        <v>0</v>
      </c>
      <c r="T368" s="203">
        <f>S368*H368</f>
        <v>0</v>
      </c>
      <c r="AR368" s="24" t="s">
        <v>214</v>
      </c>
      <c r="AT368" s="24" t="s">
        <v>342</v>
      </c>
      <c r="AU368" s="24" t="s">
        <v>87</v>
      </c>
      <c r="AY368" s="24" t="s">
        <v>159</v>
      </c>
      <c r="BE368" s="204">
        <f>IF(N368="základní",J368,0)</f>
        <v>0</v>
      </c>
      <c r="BF368" s="204">
        <f>IF(N368="snížená",J368,0)</f>
        <v>0</v>
      </c>
      <c r="BG368" s="204">
        <f>IF(N368="zákl. přenesená",J368,0)</f>
        <v>0</v>
      </c>
      <c r="BH368" s="204">
        <f>IF(N368="sníž. přenesená",J368,0)</f>
        <v>0</v>
      </c>
      <c r="BI368" s="204">
        <f>IF(N368="nulová",J368,0)</f>
        <v>0</v>
      </c>
      <c r="BJ368" s="24" t="s">
        <v>84</v>
      </c>
      <c r="BK368" s="204">
        <f>ROUND(I368*H368,2)</f>
        <v>0</v>
      </c>
      <c r="BL368" s="24" t="s">
        <v>166</v>
      </c>
      <c r="BM368" s="24" t="s">
        <v>1348</v>
      </c>
    </row>
    <row r="369" spans="2:51" s="12" customFormat="1" ht="13.5">
      <c r="B369" s="219"/>
      <c r="C369" s="220"/>
      <c r="D369" s="232" t="s">
        <v>170</v>
      </c>
      <c r="E369" s="242" t="s">
        <v>21</v>
      </c>
      <c r="F369" s="243" t="s">
        <v>1349</v>
      </c>
      <c r="G369" s="220"/>
      <c r="H369" s="244">
        <v>12.18</v>
      </c>
      <c r="I369" s="224"/>
      <c r="J369" s="220"/>
      <c r="K369" s="220"/>
      <c r="L369" s="225"/>
      <c r="M369" s="226"/>
      <c r="N369" s="227"/>
      <c r="O369" s="227"/>
      <c r="P369" s="227"/>
      <c r="Q369" s="227"/>
      <c r="R369" s="227"/>
      <c r="S369" s="227"/>
      <c r="T369" s="228"/>
      <c r="AT369" s="229" t="s">
        <v>170</v>
      </c>
      <c r="AU369" s="229" t="s">
        <v>87</v>
      </c>
      <c r="AV369" s="12" t="s">
        <v>87</v>
      </c>
      <c r="AW369" s="12" t="s">
        <v>39</v>
      </c>
      <c r="AX369" s="12" t="s">
        <v>84</v>
      </c>
      <c r="AY369" s="229" t="s">
        <v>159</v>
      </c>
    </row>
    <row r="370" spans="2:65" s="1" customFormat="1" ht="22.5" customHeight="1">
      <c r="B370" s="41"/>
      <c r="C370" s="256" t="s">
        <v>467</v>
      </c>
      <c r="D370" s="256" t="s">
        <v>342</v>
      </c>
      <c r="E370" s="257" t="s">
        <v>1350</v>
      </c>
      <c r="F370" s="258" t="s">
        <v>1351</v>
      </c>
      <c r="G370" s="259" t="s">
        <v>595</v>
      </c>
      <c r="H370" s="260">
        <v>16.24</v>
      </c>
      <c r="I370" s="261"/>
      <c r="J370" s="262">
        <f>ROUND(I370*H370,2)</f>
        <v>0</v>
      </c>
      <c r="K370" s="258" t="s">
        <v>165</v>
      </c>
      <c r="L370" s="263"/>
      <c r="M370" s="264" t="s">
        <v>21</v>
      </c>
      <c r="N370" s="265" t="s">
        <v>47</v>
      </c>
      <c r="O370" s="42"/>
      <c r="P370" s="202">
        <f>O370*H370</f>
        <v>0</v>
      </c>
      <c r="Q370" s="202">
        <v>0.0065</v>
      </c>
      <c r="R370" s="202">
        <f>Q370*H370</f>
        <v>0.10555999999999999</v>
      </c>
      <c r="S370" s="202">
        <v>0</v>
      </c>
      <c r="T370" s="203">
        <f>S370*H370</f>
        <v>0</v>
      </c>
      <c r="AR370" s="24" t="s">
        <v>214</v>
      </c>
      <c r="AT370" s="24" t="s">
        <v>342</v>
      </c>
      <c r="AU370" s="24" t="s">
        <v>87</v>
      </c>
      <c r="AY370" s="24" t="s">
        <v>159</v>
      </c>
      <c r="BE370" s="204">
        <f>IF(N370="základní",J370,0)</f>
        <v>0</v>
      </c>
      <c r="BF370" s="204">
        <f>IF(N370="snížená",J370,0)</f>
        <v>0</v>
      </c>
      <c r="BG370" s="204">
        <f>IF(N370="zákl. přenesená",J370,0)</f>
        <v>0</v>
      </c>
      <c r="BH370" s="204">
        <f>IF(N370="sníž. přenesená",J370,0)</f>
        <v>0</v>
      </c>
      <c r="BI370" s="204">
        <f>IF(N370="nulová",J370,0)</f>
        <v>0</v>
      </c>
      <c r="BJ370" s="24" t="s">
        <v>84</v>
      </c>
      <c r="BK370" s="204">
        <f>ROUND(I370*H370,2)</f>
        <v>0</v>
      </c>
      <c r="BL370" s="24" t="s">
        <v>166</v>
      </c>
      <c r="BM370" s="24" t="s">
        <v>1352</v>
      </c>
    </row>
    <row r="371" spans="2:51" s="12" customFormat="1" ht="13.5">
      <c r="B371" s="219"/>
      <c r="C371" s="220"/>
      <c r="D371" s="232" t="s">
        <v>170</v>
      </c>
      <c r="E371" s="242" t="s">
        <v>21</v>
      </c>
      <c r="F371" s="243" t="s">
        <v>1353</v>
      </c>
      <c r="G371" s="220"/>
      <c r="H371" s="244">
        <v>16.24</v>
      </c>
      <c r="I371" s="224"/>
      <c r="J371" s="220"/>
      <c r="K371" s="220"/>
      <c r="L371" s="225"/>
      <c r="M371" s="226"/>
      <c r="N371" s="227"/>
      <c r="O371" s="227"/>
      <c r="P371" s="227"/>
      <c r="Q371" s="227"/>
      <c r="R371" s="227"/>
      <c r="S371" s="227"/>
      <c r="T371" s="228"/>
      <c r="AT371" s="229" t="s">
        <v>170</v>
      </c>
      <c r="AU371" s="229" t="s">
        <v>87</v>
      </c>
      <c r="AV371" s="12" t="s">
        <v>87</v>
      </c>
      <c r="AW371" s="12" t="s">
        <v>39</v>
      </c>
      <c r="AX371" s="12" t="s">
        <v>84</v>
      </c>
      <c r="AY371" s="229" t="s">
        <v>159</v>
      </c>
    </row>
    <row r="372" spans="2:65" s="1" customFormat="1" ht="22.5" customHeight="1">
      <c r="B372" s="41"/>
      <c r="C372" s="256" t="s">
        <v>472</v>
      </c>
      <c r="D372" s="256" t="s">
        <v>342</v>
      </c>
      <c r="E372" s="257" t="s">
        <v>1354</v>
      </c>
      <c r="F372" s="258" t="s">
        <v>1355</v>
      </c>
      <c r="G372" s="259" t="s">
        <v>595</v>
      </c>
      <c r="H372" s="260">
        <v>20.3</v>
      </c>
      <c r="I372" s="261"/>
      <c r="J372" s="262">
        <f>ROUND(I372*H372,2)</f>
        <v>0</v>
      </c>
      <c r="K372" s="258" t="s">
        <v>165</v>
      </c>
      <c r="L372" s="263"/>
      <c r="M372" s="264" t="s">
        <v>21</v>
      </c>
      <c r="N372" s="265" t="s">
        <v>47</v>
      </c>
      <c r="O372" s="42"/>
      <c r="P372" s="202">
        <f>O372*H372</f>
        <v>0</v>
      </c>
      <c r="Q372" s="202">
        <v>0.0107</v>
      </c>
      <c r="R372" s="202">
        <f>Q372*H372</f>
        <v>0.21721</v>
      </c>
      <c r="S372" s="202">
        <v>0</v>
      </c>
      <c r="T372" s="203">
        <f>S372*H372</f>
        <v>0</v>
      </c>
      <c r="AR372" s="24" t="s">
        <v>214</v>
      </c>
      <c r="AT372" s="24" t="s">
        <v>342</v>
      </c>
      <c r="AU372" s="24" t="s">
        <v>87</v>
      </c>
      <c r="AY372" s="24" t="s">
        <v>159</v>
      </c>
      <c r="BE372" s="204">
        <f>IF(N372="základní",J372,0)</f>
        <v>0</v>
      </c>
      <c r="BF372" s="204">
        <f>IF(N372="snížená",J372,0)</f>
        <v>0</v>
      </c>
      <c r="BG372" s="204">
        <f>IF(N372="zákl. přenesená",J372,0)</f>
        <v>0</v>
      </c>
      <c r="BH372" s="204">
        <f>IF(N372="sníž. přenesená",J372,0)</f>
        <v>0</v>
      </c>
      <c r="BI372" s="204">
        <f>IF(N372="nulová",J372,0)</f>
        <v>0</v>
      </c>
      <c r="BJ372" s="24" t="s">
        <v>84</v>
      </c>
      <c r="BK372" s="204">
        <f>ROUND(I372*H372,2)</f>
        <v>0</v>
      </c>
      <c r="BL372" s="24" t="s">
        <v>166</v>
      </c>
      <c r="BM372" s="24" t="s">
        <v>1356</v>
      </c>
    </row>
    <row r="373" spans="2:51" s="12" customFormat="1" ht="13.5">
      <c r="B373" s="219"/>
      <c r="C373" s="220"/>
      <c r="D373" s="232" t="s">
        <v>170</v>
      </c>
      <c r="E373" s="242" t="s">
        <v>21</v>
      </c>
      <c r="F373" s="243" t="s">
        <v>1357</v>
      </c>
      <c r="G373" s="220"/>
      <c r="H373" s="244">
        <v>20.3</v>
      </c>
      <c r="I373" s="224"/>
      <c r="J373" s="220"/>
      <c r="K373" s="220"/>
      <c r="L373" s="225"/>
      <c r="M373" s="226"/>
      <c r="N373" s="227"/>
      <c r="O373" s="227"/>
      <c r="P373" s="227"/>
      <c r="Q373" s="227"/>
      <c r="R373" s="227"/>
      <c r="S373" s="227"/>
      <c r="T373" s="228"/>
      <c r="AT373" s="229" t="s">
        <v>170</v>
      </c>
      <c r="AU373" s="229" t="s">
        <v>87</v>
      </c>
      <c r="AV373" s="12" t="s">
        <v>87</v>
      </c>
      <c r="AW373" s="12" t="s">
        <v>39</v>
      </c>
      <c r="AX373" s="12" t="s">
        <v>84</v>
      </c>
      <c r="AY373" s="229" t="s">
        <v>159</v>
      </c>
    </row>
    <row r="374" spans="2:65" s="1" customFormat="1" ht="22.5" customHeight="1">
      <c r="B374" s="41"/>
      <c r="C374" s="256" t="s">
        <v>476</v>
      </c>
      <c r="D374" s="256" t="s">
        <v>342</v>
      </c>
      <c r="E374" s="257" t="s">
        <v>1358</v>
      </c>
      <c r="F374" s="258" t="s">
        <v>1359</v>
      </c>
      <c r="G374" s="259" t="s">
        <v>595</v>
      </c>
      <c r="H374" s="260">
        <v>2.03</v>
      </c>
      <c r="I374" s="261"/>
      <c r="J374" s="262">
        <f>ROUND(I374*H374,2)</f>
        <v>0</v>
      </c>
      <c r="K374" s="258" t="s">
        <v>165</v>
      </c>
      <c r="L374" s="263"/>
      <c r="M374" s="264" t="s">
        <v>21</v>
      </c>
      <c r="N374" s="265" t="s">
        <v>47</v>
      </c>
      <c r="O374" s="42"/>
      <c r="P374" s="202">
        <f>O374*H374</f>
        <v>0</v>
      </c>
      <c r="Q374" s="202">
        <v>0.0069</v>
      </c>
      <c r="R374" s="202">
        <f>Q374*H374</f>
        <v>0.014006999999999999</v>
      </c>
      <c r="S374" s="202">
        <v>0</v>
      </c>
      <c r="T374" s="203">
        <f>S374*H374</f>
        <v>0</v>
      </c>
      <c r="AR374" s="24" t="s">
        <v>214</v>
      </c>
      <c r="AT374" s="24" t="s">
        <v>342</v>
      </c>
      <c r="AU374" s="24" t="s">
        <v>87</v>
      </c>
      <c r="AY374" s="24" t="s">
        <v>159</v>
      </c>
      <c r="BE374" s="204">
        <f>IF(N374="základní",J374,0)</f>
        <v>0</v>
      </c>
      <c r="BF374" s="204">
        <f>IF(N374="snížená",J374,0)</f>
        <v>0</v>
      </c>
      <c r="BG374" s="204">
        <f>IF(N374="zákl. přenesená",J374,0)</f>
        <v>0</v>
      </c>
      <c r="BH374" s="204">
        <f>IF(N374="sníž. přenesená",J374,0)</f>
        <v>0</v>
      </c>
      <c r="BI374" s="204">
        <f>IF(N374="nulová",J374,0)</f>
        <v>0</v>
      </c>
      <c r="BJ374" s="24" t="s">
        <v>84</v>
      </c>
      <c r="BK374" s="204">
        <f>ROUND(I374*H374,2)</f>
        <v>0</v>
      </c>
      <c r="BL374" s="24" t="s">
        <v>166</v>
      </c>
      <c r="BM374" s="24" t="s">
        <v>1360</v>
      </c>
    </row>
    <row r="375" spans="2:51" s="12" customFormat="1" ht="13.5">
      <c r="B375" s="219"/>
      <c r="C375" s="220"/>
      <c r="D375" s="232" t="s">
        <v>170</v>
      </c>
      <c r="E375" s="242" t="s">
        <v>21</v>
      </c>
      <c r="F375" s="243" t="s">
        <v>1361</v>
      </c>
      <c r="G375" s="220"/>
      <c r="H375" s="244">
        <v>2.03</v>
      </c>
      <c r="I375" s="224"/>
      <c r="J375" s="220"/>
      <c r="K375" s="220"/>
      <c r="L375" s="225"/>
      <c r="M375" s="226"/>
      <c r="N375" s="227"/>
      <c r="O375" s="227"/>
      <c r="P375" s="227"/>
      <c r="Q375" s="227"/>
      <c r="R375" s="227"/>
      <c r="S375" s="227"/>
      <c r="T375" s="228"/>
      <c r="AT375" s="229" t="s">
        <v>170</v>
      </c>
      <c r="AU375" s="229" t="s">
        <v>87</v>
      </c>
      <c r="AV375" s="12" t="s">
        <v>87</v>
      </c>
      <c r="AW375" s="12" t="s">
        <v>39</v>
      </c>
      <c r="AX375" s="12" t="s">
        <v>84</v>
      </c>
      <c r="AY375" s="229" t="s">
        <v>159</v>
      </c>
    </row>
    <row r="376" spans="2:65" s="1" customFormat="1" ht="22.5" customHeight="1">
      <c r="B376" s="41"/>
      <c r="C376" s="256" t="s">
        <v>483</v>
      </c>
      <c r="D376" s="256" t="s">
        <v>342</v>
      </c>
      <c r="E376" s="257" t="s">
        <v>1362</v>
      </c>
      <c r="F376" s="258" t="s">
        <v>1363</v>
      </c>
      <c r="G376" s="259" t="s">
        <v>595</v>
      </c>
      <c r="H376" s="260">
        <v>2.03</v>
      </c>
      <c r="I376" s="261"/>
      <c r="J376" s="262">
        <f>ROUND(I376*H376,2)</f>
        <v>0</v>
      </c>
      <c r="K376" s="258" t="s">
        <v>165</v>
      </c>
      <c r="L376" s="263"/>
      <c r="M376" s="264" t="s">
        <v>21</v>
      </c>
      <c r="N376" s="265" t="s">
        <v>47</v>
      </c>
      <c r="O376" s="42"/>
      <c r="P376" s="202">
        <f>O376*H376</f>
        <v>0</v>
      </c>
      <c r="Q376" s="202">
        <v>0.0169</v>
      </c>
      <c r="R376" s="202">
        <f>Q376*H376</f>
        <v>0.03430699999999999</v>
      </c>
      <c r="S376" s="202">
        <v>0</v>
      </c>
      <c r="T376" s="203">
        <f>S376*H376</f>
        <v>0</v>
      </c>
      <c r="AR376" s="24" t="s">
        <v>214</v>
      </c>
      <c r="AT376" s="24" t="s">
        <v>342</v>
      </c>
      <c r="AU376" s="24" t="s">
        <v>87</v>
      </c>
      <c r="AY376" s="24" t="s">
        <v>159</v>
      </c>
      <c r="BE376" s="204">
        <f>IF(N376="základní",J376,0)</f>
        <v>0</v>
      </c>
      <c r="BF376" s="204">
        <f>IF(N376="snížená",J376,0)</f>
        <v>0</v>
      </c>
      <c r="BG376" s="204">
        <f>IF(N376="zákl. přenesená",J376,0)</f>
        <v>0</v>
      </c>
      <c r="BH376" s="204">
        <f>IF(N376="sníž. přenesená",J376,0)</f>
        <v>0</v>
      </c>
      <c r="BI376" s="204">
        <f>IF(N376="nulová",J376,0)</f>
        <v>0</v>
      </c>
      <c r="BJ376" s="24" t="s">
        <v>84</v>
      </c>
      <c r="BK376" s="204">
        <f>ROUND(I376*H376,2)</f>
        <v>0</v>
      </c>
      <c r="BL376" s="24" t="s">
        <v>166</v>
      </c>
      <c r="BM376" s="24" t="s">
        <v>1364</v>
      </c>
    </row>
    <row r="377" spans="2:51" s="12" customFormat="1" ht="13.5">
      <c r="B377" s="219"/>
      <c r="C377" s="220"/>
      <c r="D377" s="232" t="s">
        <v>170</v>
      </c>
      <c r="E377" s="242" t="s">
        <v>21</v>
      </c>
      <c r="F377" s="243" t="s">
        <v>1361</v>
      </c>
      <c r="G377" s="220"/>
      <c r="H377" s="244">
        <v>2.03</v>
      </c>
      <c r="I377" s="224"/>
      <c r="J377" s="220"/>
      <c r="K377" s="220"/>
      <c r="L377" s="225"/>
      <c r="M377" s="226"/>
      <c r="N377" s="227"/>
      <c r="O377" s="227"/>
      <c r="P377" s="227"/>
      <c r="Q377" s="227"/>
      <c r="R377" s="227"/>
      <c r="S377" s="227"/>
      <c r="T377" s="228"/>
      <c r="AT377" s="229" t="s">
        <v>170</v>
      </c>
      <c r="AU377" s="229" t="s">
        <v>87</v>
      </c>
      <c r="AV377" s="12" t="s">
        <v>87</v>
      </c>
      <c r="AW377" s="12" t="s">
        <v>39</v>
      </c>
      <c r="AX377" s="12" t="s">
        <v>84</v>
      </c>
      <c r="AY377" s="229" t="s">
        <v>159</v>
      </c>
    </row>
    <row r="378" spans="2:65" s="1" customFormat="1" ht="22.5" customHeight="1">
      <c r="B378" s="41"/>
      <c r="C378" s="193" t="s">
        <v>493</v>
      </c>
      <c r="D378" s="193" t="s">
        <v>161</v>
      </c>
      <c r="E378" s="194" t="s">
        <v>1365</v>
      </c>
      <c r="F378" s="195" t="s">
        <v>1366</v>
      </c>
      <c r="G378" s="196" t="s">
        <v>245</v>
      </c>
      <c r="H378" s="197">
        <v>26.8</v>
      </c>
      <c r="I378" s="198"/>
      <c r="J378" s="199">
        <f>ROUND(I378*H378,2)</f>
        <v>0</v>
      </c>
      <c r="K378" s="195" t="s">
        <v>165</v>
      </c>
      <c r="L378" s="61"/>
      <c r="M378" s="200" t="s">
        <v>21</v>
      </c>
      <c r="N378" s="201" t="s">
        <v>47</v>
      </c>
      <c r="O378" s="42"/>
      <c r="P378" s="202">
        <f>O378*H378</f>
        <v>0</v>
      </c>
      <c r="Q378" s="202">
        <v>2E-05</v>
      </c>
      <c r="R378" s="202">
        <f>Q378*H378</f>
        <v>0.000536</v>
      </c>
      <c r="S378" s="202">
        <v>0</v>
      </c>
      <c r="T378" s="203">
        <f>S378*H378</f>
        <v>0</v>
      </c>
      <c r="AR378" s="24" t="s">
        <v>166</v>
      </c>
      <c r="AT378" s="24" t="s">
        <v>161</v>
      </c>
      <c r="AU378" s="24" t="s">
        <v>87</v>
      </c>
      <c r="AY378" s="24" t="s">
        <v>159</v>
      </c>
      <c r="BE378" s="204">
        <f>IF(N378="základní",J378,0)</f>
        <v>0</v>
      </c>
      <c r="BF378" s="204">
        <f>IF(N378="snížená",J378,0)</f>
        <v>0</v>
      </c>
      <c r="BG378" s="204">
        <f>IF(N378="zákl. přenesená",J378,0)</f>
        <v>0</v>
      </c>
      <c r="BH378" s="204">
        <f>IF(N378="sníž. přenesená",J378,0)</f>
        <v>0</v>
      </c>
      <c r="BI378" s="204">
        <f>IF(N378="nulová",J378,0)</f>
        <v>0</v>
      </c>
      <c r="BJ378" s="24" t="s">
        <v>84</v>
      </c>
      <c r="BK378" s="204">
        <f>ROUND(I378*H378,2)</f>
        <v>0</v>
      </c>
      <c r="BL378" s="24" t="s">
        <v>166</v>
      </c>
      <c r="BM378" s="24" t="s">
        <v>1367</v>
      </c>
    </row>
    <row r="379" spans="2:47" s="1" customFormat="1" ht="94.5">
      <c r="B379" s="41"/>
      <c r="C379" s="63"/>
      <c r="D379" s="205" t="s">
        <v>168</v>
      </c>
      <c r="E379" s="63"/>
      <c r="F379" s="206" t="s">
        <v>1339</v>
      </c>
      <c r="G379" s="63"/>
      <c r="H379" s="63"/>
      <c r="I379" s="163"/>
      <c r="J379" s="63"/>
      <c r="K379" s="63"/>
      <c r="L379" s="61"/>
      <c r="M379" s="207"/>
      <c r="N379" s="42"/>
      <c r="O379" s="42"/>
      <c r="P379" s="42"/>
      <c r="Q379" s="42"/>
      <c r="R379" s="42"/>
      <c r="S379" s="42"/>
      <c r="T379" s="78"/>
      <c r="AT379" s="24" t="s">
        <v>168</v>
      </c>
      <c r="AU379" s="24" t="s">
        <v>87</v>
      </c>
    </row>
    <row r="380" spans="2:51" s="12" customFormat="1" ht="13.5">
      <c r="B380" s="219"/>
      <c r="C380" s="220"/>
      <c r="D380" s="232" t="s">
        <v>170</v>
      </c>
      <c r="E380" s="242" t="s">
        <v>21</v>
      </c>
      <c r="F380" s="243" t="s">
        <v>1368</v>
      </c>
      <c r="G380" s="220"/>
      <c r="H380" s="244">
        <v>26.8</v>
      </c>
      <c r="I380" s="224"/>
      <c r="J380" s="220"/>
      <c r="K380" s="220"/>
      <c r="L380" s="225"/>
      <c r="M380" s="226"/>
      <c r="N380" s="227"/>
      <c r="O380" s="227"/>
      <c r="P380" s="227"/>
      <c r="Q380" s="227"/>
      <c r="R380" s="227"/>
      <c r="S380" s="227"/>
      <c r="T380" s="228"/>
      <c r="AT380" s="229" t="s">
        <v>170</v>
      </c>
      <c r="AU380" s="229" t="s">
        <v>87</v>
      </c>
      <c r="AV380" s="12" t="s">
        <v>87</v>
      </c>
      <c r="AW380" s="12" t="s">
        <v>39</v>
      </c>
      <c r="AX380" s="12" t="s">
        <v>84</v>
      </c>
      <c r="AY380" s="229" t="s">
        <v>159</v>
      </c>
    </row>
    <row r="381" spans="2:65" s="1" customFormat="1" ht="22.5" customHeight="1">
      <c r="B381" s="41"/>
      <c r="C381" s="256" t="s">
        <v>500</v>
      </c>
      <c r="D381" s="256" t="s">
        <v>342</v>
      </c>
      <c r="E381" s="257" t="s">
        <v>1369</v>
      </c>
      <c r="F381" s="258" t="s">
        <v>1370</v>
      </c>
      <c r="G381" s="259" t="s">
        <v>595</v>
      </c>
      <c r="H381" s="260">
        <v>5.075</v>
      </c>
      <c r="I381" s="261"/>
      <c r="J381" s="262">
        <f>ROUND(I381*H381,2)</f>
        <v>0</v>
      </c>
      <c r="K381" s="258" t="s">
        <v>165</v>
      </c>
      <c r="L381" s="263"/>
      <c r="M381" s="264" t="s">
        <v>21</v>
      </c>
      <c r="N381" s="265" t="s">
        <v>47</v>
      </c>
      <c r="O381" s="42"/>
      <c r="P381" s="202">
        <f>O381*H381</f>
        <v>0</v>
      </c>
      <c r="Q381" s="202">
        <v>0.0256</v>
      </c>
      <c r="R381" s="202">
        <f>Q381*H381</f>
        <v>0.12992</v>
      </c>
      <c r="S381" s="202">
        <v>0</v>
      </c>
      <c r="T381" s="203">
        <f>S381*H381</f>
        <v>0</v>
      </c>
      <c r="AR381" s="24" t="s">
        <v>214</v>
      </c>
      <c r="AT381" s="24" t="s">
        <v>342</v>
      </c>
      <c r="AU381" s="24" t="s">
        <v>87</v>
      </c>
      <c r="AY381" s="24" t="s">
        <v>159</v>
      </c>
      <c r="BE381" s="204">
        <f>IF(N381="základní",J381,0)</f>
        <v>0</v>
      </c>
      <c r="BF381" s="204">
        <f>IF(N381="snížená",J381,0)</f>
        <v>0</v>
      </c>
      <c r="BG381" s="204">
        <f>IF(N381="zákl. přenesená",J381,0)</f>
        <v>0</v>
      </c>
      <c r="BH381" s="204">
        <f>IF(N381="sníž. přenesená",J381,0)</f>
        <v>0</v>
      </c>
      <c r="BI381" s="204">
        <f>IF(N381="nulová",J381,0)</f>
        <v>0</v>
      </c>
      <c r="BJ381" s="24" t="s">
        <v>84</v>
      </c>
      <c r="BK381" s="204">
        <f>ROUND(I381*H381,2)</f>
        <v>0</v>
      </c>
      <c r="BL381" s="24" t="s">
        <v>166</v>
      </c>
      <c r="BM381" s="24" t="s">
        <v>1371</v>
      </c>
    </row>
    <row r="382" spans="2:51" s="12" customFormat="1" ht="13.5">
      <c r="B382" s="219"/>
      <c r="C382" s="220"/>
      <c r="D382" s="232" t="s">
        <v>170</v>
      </c>
      <c r="E382" s="242" t="s">
        <v>21</v>
      </c>
      <c r="F382" s="243" t="s">
        <v>1372</v>
      </c>
      <c r="G382" s="220"/>
      <c r="H382" s="244">
        <v>5.075</v>
      </c>
      <c r="I382" s="224"/>
      <c r="J382" s="220"/>
      <c r="K382" s="220"/>
      <c r="L382" s="225"/>
      <c r="M382" s="226"/>
      <c r="N382" s="227"/>
      <c r="O382" s="227"/>
      <c r="P382" s="227"/>
      <c r="Q382" s="227"/>
      <c r="R382" s="227"/>
      <c r="S382" s="227"/>
      <c r="T382" s="228"/>
      <c r="AT382" s="229" t="s">
        <v>170</v>
      </c>
      <c r="AU382" s="229" t="s">
        <v>87</v>
      </c>
      <c r="AV382" s="12" t="s">
        <v>87</v>
      </c>
      <c r="AW382" s="12" t="s">
        <v>39</v>
      </c>
      <c r="AX382" s="12" t="s">
        <v>84</v>
      </c>
      <c r="AY382" s="229" t="s">
        <v>159</v>
      </c>
    </row>
    <row r="383" spans="2:65" s="1" customFormat="1" ht="22.5" customHeight="1">
      <c r="B383" s="41"/>
      <c r="C383" s="256" t="s">
        <v>505</v>
      </c>
      <c r="D383" s="256" t="s">
        <v>342</v>
      </c>
      <c r="E383" s="257" t="s">
        <v>1373</v>
      </c>
      <c r="F383" s="258" t="s">
        <v>1374</v>
      </c>
      <c r="G383" s="259" t="s">
        <v>595</v>
      </c>
      <c r="H383" s="260">
        <v>1.015</v>
      </c>
      <c r="I383" s="261"/>
      <c r="J383" s="262">
        <f>ROUND(I383*H383,2)</f>
        <v>0</v>
      </c>
      <c r="K383" s="258" t="s">
        <v>165</v>
      </c>
      <c r="L383" s="263"/>
      <c r="M383" s="264" t="s">
        <v>21</v>
      </c>
      <c r="N383" s="265" t="s">
        <v>47</v>
      </c>
      <c r="O383" s="42"/>
      <c r="P383" s="202">
        <f>O383*H383</f>
        <v>0</v>
      </c>
      <c r="Q383" s="202">
        <v>0.0106</v>
      </c>
      <c r="R383" s="202">
        <f>Q383*H383</f>
        <v>0.010759</v>
      </c>
      <c r="S383" s="202">
        <v>0</v>
      </c>
      <c r="T383" s="203">
        <f>S383*H383</f>
        <v>0</v>
      </c>
      <c r="AR383" s="24" t="s">
        <v>214</v>
      </c>
      <c r="AT383" s="24" t="s">
        <v>342</v>
      </c>
      <c r="AU383" s="24" t="s">
        <v>87</v>
      </c>
      <c r="AY383" s="24" t="s">
        <v>159</v>
      </c>
      <c r="BE383" s="204">
        <f>IF(N383="základní",J383,0)</f>
        <v>0</v>
      </c>
      <c r="BF383" s="204">
        <f>IF(N383="snížená",J383,0)</f>
        <v>0</v>
      </c>
      <c r="BG383" s="204">
        <f>IF(N383="zákl. přenesená",J383,0)</f>
        <v>0</v>
      </c>
      <c r="BH383" s="204">
        <f>IF(N383="sníž. přenesená",J383,0)</f>
        <v>0</v>
      </c>
      <c r="BI383" s="204">
        <f>IF(N383="nulová",J383,0)</f>
        <v>0</v>
      </c>
      <c r="BJ383" s="24" t="s">
        <v>84</v>
      </c>
      <c r="BK383" s="204">
        <f>ROUND(I383*H383,2)</f>
        <v>0</v>
      </c>
      <c r="BL383" s="24" t="s">
        <v>166</v>
      </c>
      <c r="BM383" s="24" t="s">
        <v>1375</v>
      </c>
    </row>
    <row r="384" spans="2:51" s="12" customFormat="1" ht="13.5">
      <c r="B384" s="219"/>
      <c r="C384" s="220"/>
      <c r="D384" s="232" t="s">
        <v>170</v>
      </c>
      <c r="E384" s="242" t="s">
        <v>21</v>
      </c>
      <c r="F384" s="243" t="s">
        <v>1376</v>
      </c>
      <c r="G384" s="220"/>
      <c r="H384" s="244">
        <v>1.015</v>
      </c>
      <c r="I384" s="224"/>
      <c r="J384" s="220"/>
      <c r="K384" s="220"/>
      <c r="L384" s="225"/>
      <c r="M384" s="226"/>
      <c r="N384" s="227"/>
      <c r="O384" s="227"/>
      <c r="P384" s="227"/>
      <c r="Q384" s="227"/>
      <c r="R384" s="227"/>
      <c r="S384" s="227"/>
      <c r="T384" s="228"/>
      <c r="AT384" s="229" t="s">
        <v>170</v>
      </c>
      <c r="AU384" s="229" t="s">
        <v>87</v>
      </c>
      <c r="AV384" s="12" t="s">
        <v>87</v>
      </c>
      <c r="AW384" s="12" t="s">
        <v>39</v>
      </c>
      <c r="AX384" s="12" t="s">
        <v>84</v>
      </c>
      <c r="AY384" s="229" t="s">
        <v>159</v>
      </c>
    </row>
    <row r="385" spans="2:65" s="1" customFormat="1" ht="22.5" customHeight="1">
      <c r="B385" s="41"/>
      <c r="C385" s="193" t="s">
        <v>512</v>
      </c>
      <c r="D385" s="193" t="s">
        <v>161</v>
      </c>
      <c r="E385" s="194" t="s">
        <v>1377</v>
      </c>
      <c r="F385" s="195" t="s">
        <v>1378</v>
      </c>
      <c r="G385" s="196" t="s">
        <v>245</v>
      </c>
      <c r="H385" s="197">
        <v>110.3</v>
      </c>
      <c r="I385" s="198"/>
      <c r="J385" s="199">
        <f>ROUND(I385*H385,2)</f>
        <v>0</v>
      </c>
      <c r="K385" s="195" t="s">
        <v>165</v>
      </c>
      <c r="L385" s="61"/>
      <c r="M385" s="200" t="s">
        <v>21</v>
      </c>
      <c r="N385" s="201" t="s">
        <v>47</v>
      </c>
      <c r="O385" s="42"/>
      <c r="P385" s="202">
        <f>O385*H385</f>
        <v>0</v>
      </c>
      <c r="Q385" s="202">
        <v>2E-05</v>
      </c>
      <c r="R385" s="202">
        <f>Q385*H385</f>
        <v>0.002206</v>
      </c>
      <c r="S385" s="202">
        <v>0</v>
      </c>
      <c r="T385" s="203">
        <f>S385*H385</f>
        <v>0</v>
      </c>
      <c r="AR385" s="24" t="s">
        <v>166</v>
      </c>
      <c r="AT385" s="24" t="s">
        <v>161</v>
      </c>
      <c r="AU385" s="24" t="s">
        <v>87</v>
      </c>
      <c r="AY385" s="24" t="s">
        <v>159</v>
      </c>
      <c r="BE385" s="204">
        <f>IF(N385="základní",J385,0)</f>
        <v>0</v>
      </c>
      <c r="BF385" s="204">
        <f>IF(N385="snížená",J385,0)</f>
        <v>0</v>
      </c>
      <c r="BG385" s="204">
        <f>IF(N385="zákl. přenesená",J385,0)</f>
        <v>0</v>
      </c>
      <c r="BH385" s="204">
        <f>IF(N385="sníž. přenesená",J385,0)</f>
        <v>0</v>
      </c>
      <c r="BI385" s="204">
        <f>IF(N385="nulová",J385,0)</f>
        <v>0</v>
      </c>
      <c r="BJ385" s="24" t="s">
        <v>84</v>
      </c>
      <c r="BK385" s="204">
        <f>ROUND(I385*H385,2)</f>
        <v>0</v>
      </c>
      <c r="BL385" s="24" t="s">
        <v>166</v>
      </c>
      <c r="BM385" s="24" t="s">
        <v>1379</v>
      </c>
    </row>
    <row r="386" spans="2:47" s="1" customFormat="1" ht="94.5">
      <c r="B386" s="41"/>
      <c r="C386" s="63"/>
      <c r="D386" s="205" t="s">
        <v>168</v>
      </c>
      <c r="E386" s="63"/>
      <c r="F386" s="206" t="s">
        <v>1339</v>
      </c>
      <c r="G386" s="63"/>
      <c r="H386" s="63"/>
      <c r="I386" s="163"/>
      <c r="J386" s="63"/>
      <c r="K386" s="63"/>
      <c r="L386" s="61"/>
      <c r="M386" s="207"/>
      <c r="N386" s="42"/>
      <c r="O386" s="42"/>
      <c r="P386" s="42"/>
      <c r="Q386" s="42"/>
      <c r="R386" s="42"/>
      <c r="S386" s="42"/>
      <c r="T386" s="78"/>
      <c r="AT386" s="24" t="s">
        <v>168</v>
      </c>
      <c r="AU386" s="24" t="s">
        <v>87</v>
      </c>
    </row>
    <row r="387" spans="2:51" s="12" customFormat="1" ht="13.5">
      <c r="B387" s="219"/>
      <c r="C387" s="220"/>
      <c r="D387" s="232" t="s">
        <v>170</v>
      </c>
      <c r="E387" s="242" t="s">
        <v>21</v>
      </c>
      <c r="F387" s="243" t="s">
        <v>1380</v>
      </c>
      <c r="G387" s="220"/>
      <c r="H387" s="244">
        <v>110.3</v>
      </c>
      <c r="I387" s="224"/>
      <c r="J387" s="220"/>
      <c r="K387" s="220"/>
      <c r="L387" s="225"/>
      <c r="M387" s="226"/>
      <c r="N387" s="227"/>
      <c r="O387" s="227"/>
      <c r="P387" s="227"/>
      <c r="Q387" s="227"/>
      <c r="R387" s="227"/>
      <c r="S387" s="227"/>
      <c r="T387" s="228"/>
      <c r="AT387" s="229" t="s">
        <v>170</v>
      </c>
      <c r="AU387" s="229" t="s">
        <v>87</v>
      </c>
      <c r="AV387" s="12" t="s">
        <v>87</v>
      </c>
      <c r="AW387" s="12" t="s">
        <v>39</v>
      </c>
      <c r="AX387" s="12" t="s">
        <v>84</v>
      </c>
      <c r="AY387" s="229" t="s">
        <v>159</v>
      </c>
    </row>
    <row r="388" spans="2:65" s="1" customFormat="1" ht="22.5" customHeight="1">
      <c r="B388" s="41"/>
      <c r="C388" s="256" t="s">
        <v>518</v>
      </c>
      <c r="D388" s="256" t="s">
        <v>342</v>
      </c>
      <c r="E388" s="257" t="s">
        <v>1381</v>
      </c>
      <c r="F388" s="258" t="s">
        <v>1382</v>
      </c>
      <c r="G388" s="259" t="s">
        <v>595</v>
      </c>
      <c r="H388" s="260">
        <v>13.195</v>
      </c>
      <c r="I388" s="261"/>
      <c r="J388" s="262">
        <f>ROUND(I388*H388,2)</f>
        <v>0</v>
      </c>
      <c r="K388" s="258" t="s">
        <v>165</v>
      </c>
      <c r="L388" s="263"/>
      <c r="M388" s="264" t="s">
        <v>21</v>
      </c>
      <c r="N388" s="265" t="s">
        <v>47</v>
      </c>
      <c r="O388" s="42"/>
      <c r="P388" s="202">
        <f>O388*H388</f>
        <v>0</v>
      </c>
      <c r="Q388" s="202">
        <v>0.0145</v>
      </c>
      <c r="R388" s="202">
        <f>Q388*H388</f>
        <v>0.1913275</v>
      </c>
      <c r="S388" s="202">
        <v>0</v>
      </c>
      <c r="T388" s="203">
        <f>S388*H388</f>
        <v>0</v>
      </c>
      <c r="AR388" s="24" t="s">
        <v>214</v>
      </c>
      <c r="AT388" s="24" t="s">
        <v>342</v>
      </c>
      <c r="AU388" s="24" t="s">
        <v>87</v>
      </c>
      <c r="AY388" s="24" t="s">
        <v>159</v>
      </c>
      <c r="BE388" s="204">
        <f>IF(N388="základní",J388,0)</f>
        <v>0</v>
      </c>
      <c r="BF388" s="204">
        <f>IF(N388="snížená",J388,0)</f>
        <v>0</v>
      </c>
      <c r="BG388" s="204">
        <f>IF(N388="zákl. přenesená",J388,0)</f>
        <v>0</v>
      </c>
      <c r="BH388" s="204">
        <f>IF(N388="sníž. přenesená",J388,0)</f>
        <v>0</v>
      </c>
      <c r="BI388" s="204">
        <f>IF(N388="nulová",J388,0)</f>
        <v>0</v>
      </c>
      <c r="BJ388" s="24" t="s">
        <v>84</v>
      </c>
      <c r="BK388" s="204">
        <f>ROUND(I388*H388,2)</f>
        <v>0</v>
      </c>
      <c r="BL388" s="24" t="s">
        <v>166</v>
      </c>
      <c r="BM388" s="24" t="s">
        <v>1383</v>
      </c>
    </row>
    <row r="389" spans="2:51" s="12" customFormat="1" ht="13.5">
      <c r="B389" s="219"/>
      <c r="C389" s="220"/>
      <c r="D389" s="232" t="s">
        <v>170</v>
      </c>
      <c r="E389" s="242" t="s">
        <v>21</v>
      </c>
      <c r="F389" s="243" t="s">
        <v>1384</v>
      </c>
      <c r="G389" s="220"/>
      <c r="H389" s="244">
        <v>13.195</v>
      </c>
      <c r="I389" s="224"/>
      <c r="J389" s="220"/>
      <c r="K389" s="220"/>
      <c r="L389" s="225"/>
      <c r="M389" s="226"/>
      <c r="N389" s="227"/>
      <c r="O389" s="227"/>
      <c r="P389" s="227"/>
      <c r="Q389" s="227"/>
      <c r="R389" s="227"/>
      <c r="S389" s="227"/>
      <c r="T389" s="228"/>
      <c r="AT389" s="229" t="s">
        <v>170</v>
      </c>
      <c r="AU389" s="229" t="s">
        <v>87</v>
      </c>
      <c r="AV389" s="12" t="s">
        <v>87</v>
      </c>
      <c r="AW389" s="12" t="s">
        <v>39</v>
      </c>
      <c r="AX389" s="12" t="s">
        <v>84</v>
      </c>
      <c r="AY389" s="229" t="s">
        <v>159</v>
      </c>
    </row>
    <row r="390" spans="2:65" s="1" customFormat="1" ht="22.5" customHeight="1">
      <c r="B390" s="41"/>
      <c r="C390" s="256" t="s">
        <v>529</v>
      </c>
      <c r="D390" s="256" t="s">
        <v>342</v>
      </c>
      <c r="E390" s="257" t="s">
        <v>1385</v>
      </c>
      <c r="F390" s="258" t="s">
        <v>1386</v>
      </c>
      <c r="G390" s="259" t="s">
        <v>595</v>
      </c>
      <c r="H390" s="260">
        <v>8.12</v>
      </c>
      <c r="I390" s="261"/>
      <c r="J390" s="262">
        <f>ROUND(I390*H390,2)</f>
        <v>0</v>
      </c>
      <c r="K390" s="258" t="s">
        <v>165</v>
      </c>
      <c r="L390" s="263"/>
      <c r="M390" s="264" t="s">
        <v>21</v>
      </c>
      <c r="N390" s="265" t="s">
        <v>47</v>
      </c>
      <c r="O390" s="42"/>
      <c r="P390" s="202">
        <f>O390*H390</f>
        <v>0</v>
      </c>
      <c r="Q390" s="202">
        <v>0.0214</v>
      </c>
      <c r="R390" s="202">
        <f>Q390*H390</f>
        <v>0.17376799999999998</v>
      </c>
      <c r="S390" s="202">
        <v>0</v>
      </c>
      <c r="T390" s="203">
        <f>S390*H390</f>
        <v>0</v>
      </c>
      <c r="AR390" s="24" t="s">
        <v>214</v>
      </c>
      <c r="AT390" s="24" t="s">
        <v>342</v>
      </c>
      <c r="AU390" s="24" t="s">
        <v>87</v>
      </c>
      <c r="AY390" s="24" t="s">
        <v>159</v>
      </c>
      <c r="BE390" s="204">
        <f>IF(N390="základní",J390,0)</f>
        <v>0</v>
      </c>
      <c r="BF390" s="204">
        <f>IF(N390="snížená",J390,0)</f>
        <v>0</v>
      </c>
      <c r="BG390" s="204">
        <f>IF(N390="zákl. přenesená",J390,0)</f>
        <v>0</v>
      </c>
      <c r="BH390" s="204">
        <f>IF(N390="sníž. přenesená",J390,0)</f>
        <v>0</v>
      </c>
      <c r="BI390" s="204">
        <f>IF(N390="nulová",J390,0)</f>
        <v>0</v>
      </c>
      <c r="BJ390" s="24" t="s">
        <v>84</v>
      </c>
      <c r="BK390" s="204">
        <f>ROUND(I390*H390,2)</f>
        <v>0</v>
      </c>
      <c r="BL390" s="24" t="s">
        <v>166</v>
      </c>
      <c r="BM390" s="24" t="s">
        <v>1387</v>
      </c>
    </row>
    <row r="391" spans="2:51" s="12" customFormat="1" ht="13.5">
      <c r="B391" s="219"/>
      <c r="C391" s="220"/>
      <c r="D391" s="232" t="s">
        <v>170</v>
      </c>
      <c r="E391" s="242" t="s">
        <v>21</v>
      </c>
      <c r="F391" s="243" t="s">
        <v>1388</v>
      </c>
      <c r="G391" s="220"/>
      <c r="H391" s="244">
        <v>8.12</v>
      </c>
      <c r="I391" s="224"/>
      <c r="J391" s="220"/>
      <c r="K391" s="220"/>
      <c r="L391" s="225"/>
      <c r="M391" s="226"/>
      <c r="N391" s="227"/>
      <c r="O391" s="227"/>
      <c r="P391" s="227"/>
      <c r="Q391" s="227"/>
      <c r="R391" s="227"/>
      <c r="S391" s="227"/>
      <c r="T391" s="228"/>
      <c r="AT391" s="229" t="s">
        <v>170</v>
      </c>
      <c r="AU391" s="229" t="s">
        <v>87</v>
      </c>
      <c r="AV391" s="12" t="s">
        <v>87</v>
      </c>
      <c r="AW391" s="12" t="s">
        <v>39</v>
      </c>
      <c r="AX391" s="12" t="s">
        <v>84</v>
      </c>
      <c r="AY391" s="229" t="s">
        <v>159</v>
      </c>
    </row>
    <row r="392" spans="2:65" s="1" customFormat="1" ht="22.5" customHeight="1">
      <c r="B392" s="41"/>
      <c r="C392" s="256" t="s">
        <v>537</v>
      </c>
      <c r="D392" s="256" t="s">
        <v>342</v>
      </c>
      <c r="E392" s="257" t="s">
        <v>1389</v>
      </c>
      <c r="F392" s="258" t="s">
        <v>1390</v>
      </c>
      <c r="G392" s="259" t="s">
        <v>595</v>
      </c>
      <c r="H392" s="260">
        <v>13.195</v>
      </c>
      <c r="I392" s="261"/>
      <c r="J392" s="262">
        <f>ROUND(I392*H392,2)</f>
        <v>0</v>
      </c>
      <c r="K392" s="258" t="s">
        <v>165</v>
      </c>
      <c r="L392" s="263"/>
      <c r="M392" s="264" t="s">
        <v>21</v>
      </c>
      <c r="N392" s="265" t="s">
        <v>47</v>
      </c>
      <c r="O392" s="42"/>
      <c r="P392" s="202">
        <f>O392*H392</f>
        <v>0</v>
      </c>
      <c r="Q392" s="202">
        <v>0.035</v>
      </c>
      <c r="R392" s="202">
        <f>Q392*H392</f>
        <v>0.46182500000000004</v>
      </c>
      <c r="S392" s="202">
        <v>0</v>
      </c>
      <c r="T392" s="203">
        <f>S392*H392</f>
        <v>0</v>
      </c>
      <c r="AR392" s="24" t="s">
        <v>214</v>
      </c>
      <c r="AT392" s="24" t="s">
        <v>342</v>
      </c>
      <c r="AU392" s="24" t="s">
        <v>87</v>
      </c>
      <c r="AY392" s="24" t="s">
        <v>159</v>
      </c>
      <c r="BE392" s="204">
        <f>IF(N392="základní",J392,0)</f>
        <v>0</v>
      </c>
      <c r="BF392" s="204">
        <f>IF(N392="snížená",J392,0)</f>
        <v>0</v>
      </c>
      <c r="BG392" s="204">
        <f>IF(N392="zákl. přenesená",J392,0)</f>
        <v>0</v>
      </c>
      <c r="BH392" s="204">
        <f>IF(N392="sníž. přenesená",J392,0)</f>
        <v>0</v>
      </c>
      <c r="BI392" s="204">
        <f>IF(N392="nulová",J392,0)</f>
        <v>0</v>
      </c>
      <c r="BJ392" s="24" t="s">
        <v>84</v>
      </c>
      <c r="BK392" s="204">
        <f>ROUND(I392*H392,2)</f>
        <v>0</v>
      </c>
      <c r="BL392" s="24" t="s">
        <v>166</v>
      </c>
      <c r="BM392" s="24" t="s">
        <v>1391</v>
      </c>
    </row>
    <row r="393" spans="2:51" s="12" customFormat="1" ht="13.5">
      <c r="B393" s="219"/>
      <c r="C393" s="220"/>
      <c r="D393" s="232" t="s">
        <v>170</v>
      </c>
      <c r="E393" s="242" t="s">
        <v>21</v>
      </c>
      <c r="F393" s="243" t="s">
        <v>1384</v>
      </c>
      <c r="G393" s="220"/>
      <c r="H393" s="244">
        <v>13.195</v>
      </c>
      <c r="I393" s="224"/>
      <c r="J393" s="220"/>
      <c r="K393" s="220"/>
      <c r="L393" s="225"/>
      <c r="M393" s="226"/>
      <c r="N393" s="227"/>
      <c r="O393" s="227"/>
      <c r="P393" s="227"/>
      <c r="Q393" s="227"/>
      <c r="R393" s="227"/>
      <c r="S393" s="227"/>
      <c r="T393" s="228"/>
      <c r="AT393" s="229" t="s">
        <v>170</v>
      </c>
      <c r="AU393" s="229" t="s">
        <v>87</v>
      </c>
      <c r="AV393" s="12" t="s">
        <v>87</v>
      </c>
      <c r="AW393" s="12" t="s">
        <v>39</v>
      </c>
      <c r="AX393" s="12" t="s">
        <v>84</v>
      </c>
      <c r="AY393" s="229" t="s">
        <v>159</v>
      </c>
    </row>
    <row r="394" spans="2:65" s="1" customFormat="1" ht="31.5" customHeight="1">
      <c r="B394" s="41"/>
      <c r="C394" s="193" t="s">
        <v>542</v>
      </c>
      <c r="D394" s="193" t="s">
        <v>161</v>
      </c>
      <c r="E394" s="194" t="s">
        <v>1392</v>
      </c>
      <c r="F394" s="195" t="s">
        <v>1393</v>
      </c>
      <c r="G394" s="196" t="s">
        <v>595</v>
      </c>
      <c r="H394" s="197">
        <v>12</v>
      </c>
      <c r="I394" s="198"/>
      <c r="J394" s="199">
        <f>ROUND(I394*H394,2)</f>
        <v>0</v>
      </c>
      <c r="K394" s="195" t="s">
        <v>165</v>
      </c>
      <c r="L394" s="61"/>
      <c r="M394" s="200" t="s">
        <v>21</v>
      </c>
      <c r="N394" s="201" t="s">
        <v>47</v>
      </c>
      <c r="O394" s="42"/>
      <c r="P394" s="202">
        <f>O394*H394</f>
        <v>0</v>
      </c>
      <c r="Q394" s="202">
        <v>8E-05</v>
      </c>
      <c r="R394" s="202">
        <f>Q394*H394</f>
        <v>0.0009600000000000001</v>
      </c>
      <c r="S394" s="202">
        <v>0</v>
      </c>
      <c r="T394" s="203">
        <f>S394*H394</f>
        <v>0</v>
      </c>
      <c r="AR394" s="24" t="s">
        <v>166</v>
      </c>
      <c r="AT394" s="24" t="s">
        <v>161</v>
      </c>
      <c r="AU394" s="24" t="s">
        <v>87</v>
      </c>
      <c r="AY394" s="24" t="s">
        <v>159</v>
      </c>
      <c r="BE394" s="204">
        <f>IF(N394="základní",J394,0)</f>
        <v>0</v>
      </c>
      <c r="BF394" s="204">
        <f>IF(N394="snížená",J394,0)</f>
        <v>0</v>
      </c>
      <c r="BG394" s="204">
        <f>IF(N394="zákl. přenesená",J394,0)</f>
        <v>0</v>
      </c>
      <c r="BH394" s="204">
        <f>IF(N394="sníž. přenesená",J394,0)</f>
        <v>0</v>
      </c>
      <c r="BI394" s="204">
        <f>IF(N394="nulová",J394,0)</f>
        <v>0</v>
      </c>
      <c r="BJ394" s="24" t="s">
        <v>84</v>
      </c>
      <c r="BK394" s="204">
        <f>ROUND(I394*H394,2)</f>
        <v>0</v>
      </c>
      <c r="BL394" s="24" t="s">
        <v>166</v>
      </c>
      <c r="BM394" s="24" t="s">
        <v>1394</v>
      </c>
    </row>
    <row r="395" spans="2:47" s="1" customFormat="1" ht="54">
      <c r="B395" s="41"/>
      <c r="C395" s="63"/>
      <c r="D395" s="205" t="s">
        <v>168</v>
      </c>
      <c r="E395" s="63"/>
      <c r="F395" s="206" t="s">
        <v>1395</v>
      </c>
      <c r="G395" s="63"/>
      <c r="H395" s="63"/>
      <c r="I395" s="163"/>
      <c r="J395" s="63"/>
      <c r="K395" s="63"/>
      <c r="L395" s="61"/>
      <c r="M395" s="207"/>
      <c r="N395" s="42"/>
      <c r="O395" s="42"/>
      <c r="P395" s="42"/>
      <c r="Q395" s="42"/>
      <c r="R395" s="42"/>
      <c r="S395" s="42"/>
      <c r="T395" s="78"/>
      <c r="AT395" s="24" t="s">
        <v>168</v>
      </c>
      <c r="AU395" s="24" t="s">
        <v>87</v>
      </c>
    </row>
    <row r="396" spans="2:51" s="12" customFormat="1" ht="13.5">
      <c r="B396" s="219"/>
      <c r="C396" s="220"/>
      <c r="D396" s="232" t="s">
        <v>170</v>
      </c>
      <c r="E396" s="242" t="s">
        <v>21</v>
      </c>
      <c r="F396" s="243" t="s">
        <v>1396</v>
      </c>
      <c r="G396" s="220"/>
      <c r="H396" s="244">
        <v>12</v>
      </c>
      <c r="I396" s="224"/>
      <c r="J396" s="220"/>
      <c r="K396" s="220"/>
      <c r="L396" s="225"/>
      <c r="M396" s="226"/>
      <c r="N396" s="227"/>
      <c r="O396" s="227"/>
      <c r="P396" s="227"/>
      <c r="Q396" s="227"/>
      <c r="R396" s="227"/>
      <c r="S396" s="227"/>
      <c r="T396" s="228"/>
      <c r="AT396" s="229" t="s">
        <v>170</v>
      </c>
      <c r="AU396" s="229" t="s">
        <v>87</v>
      </c>
      <c r="AV396" s="12" t="s">
        <v>87</v>
      </c>
      <c r="AW396" s="12" t="s">
        <v>39</v>
      </c>
      <c r="AX396" s="12" t="s">
        <v>84</v>
      </c>
      <c r="AY396" s="229" t="s">
        <v>159</v>
      </c>
    </row>
    <row r="397" spans="2:65" s="1" customFormat="1" ht="22.5" customHeight="1">
      <c r="B397" s="41"/>
      <c r="C397" s="256" t="s">
        <v>549</v>
      </c>
      <c r="D397" s="256" t="s">
        <v>342</v>
      </c>
      <c r="E397" s="257" t="s">
        <v>1397</v>
      </c>
      <c r="F397" s="258" t="s">
        <v>1398</v>
      </c>
      <c r="G397" s="259" t="s">
        <v>595</v>
      </c>
      <c r="H397" s="260">
        <v>3.045</v>
      </c>
      <c r="I397" s="261"/>
      <c r="J397" s="262">
        <f>ROUND(I397*H397,2)</f>
        <v>0</v>
      </c>
      <c r="K397" s="258" t="s">
        <v>165</v>
      </c>
      <c r="L397" s="263"/>
      <c r="M397" s="264" t="s">
        <v>21</v>
      </c>
      <c r="N397" s="265" t="s">
        <v>47</v>
      </c>
      <c r="O397" s="42"/>
      <c r="P397" s="202">
        <f>O397*H397</f>
        <v>0</v>
      </c>
      <c r="Q397" s="202">
        <v>0.0003</v>
      </c>
      <c r="R397" s="202">
        <f>Q397*H397</f>
        <v>0.0009134999999999999</v>
      </c>
      <c r="S397" s="202">
        <v>0</v>
      </c>
      <c r="T397" s="203">
        <f>S397*H397</f>
        <v>0</v>
      </c>
      <c r="AR397" s="24" t="s">
        <v>214</v>
      </c>
      <c r="AT397" s="24" t="s">
        <v>342</v>
      </c>
      <c r="AU397" s="24" t="s">
        <v>87</v>
      </c>
      <c r="AY397" s="24" t="s">
        <v>159</v>
      </c>
      <c r="BE397" s="204">
        <f>IF(N397="základní",J397,0)</f>
        <v>0</v>
      </c>
      <c r="BF397" s="204">
        <f>IF(N397="snížená",J397,0)</f>
        <v>0</v>
      </c>
      <c r="BG397" s="204">
        <f>IF(N397="zákl. přenesená",J397,0)</f>
        <v>0</v>
      </c>
      <c r="BH397" s="204">
        <f>IF(N397="sníž. přenesená",J397,0)</f>
        <v>0</v>
      </c>
      <c r="BI397" s="204">
        <f>IF(N397="nulová",J397,0)</f>
        <v>0</v>
      </c>
      <c r="BJ397" s="24" t="s">
        <v>84</v>
      </c>
      <c r="BK397" s="204">
        <f>ROUND(I397*H397,2)</f>
        <v>0</v>
      </c>
      <c r="BL397" s="24" t="s">
        <v>166</v>
      </c>
      <c r="BM397" s="24" t="s">
        <v>1399</v>
      </c>
    </row>
    <row r="398" spans="2:51" s="12" customFormat="1" ht="13.5">
      <c r="B398" s="219"/>
      <c r="C398" s="220"/>
      <c r="D398" s="232" t="s">
        <v>170</v>
      </c>
      <c r="E398" s="242" t="s">
        <v>21</v>
      </c>
      <c r="F398" s="243" t="s">
        <v>1400</v>
      </c>
      <c r="G398" s="220"/>
      <c r="H398" s="244">
        <v>3.045</v>
      </c>
      <c r="I398" s="224"/>
      <c r="J398" s="220"/>
      <c r="K398" s="220"/>
      <c r="L398" s="225"/>
      <c r="M398" s="226"/>
      <c r="N398" s="227"/>
      <c r="O398" s="227"/>
      <c r="P398" s="227"/>
      <c r="Q398" s="227"/>
      <c r="R398" s="227"/>
      <c r="S398" s="227"/>
      <c r="T398" s="228"/>
      <c r="AT398" s="229" t="s">
        <v>170</v>
      </c>
      <c r="AU398" s="229" t="s">
        <v>87</v>
      </c>
      <c r="AV398" s="12" t="s">
        <v>87</v>
      </c>
      <c r="AW398" s="12" t="s">
        <v>39</v>
      </c>
      <c r="AX398" s="12" t="s">
        <v>84</v>
      </c>
      <c r="AY398" s="229" t="s">
        <v>159</v>
      </c>
    </row>
    <row r="399" spans="2:65" s="1" customFormat="1" ht="22.5" customHeight="1">
      <c r="B399" s="41"/>
      <c r="C399" s="256" t="s">
        <v>553</v>
      </c>
      <c r="D399" s="256" t="s">
        <v>342</v>
      </c>
      <c r="E399" s="257" t="s">
        <v>1401</v>
      </c>
      <c r="F399" s="258" t="s">
        <v>1402</v>
      </c>
      <c r="G399" s="259" t="s">
        <v>595</v>
      </c>
      <c r="H399" s="260">
        <v>9.135</v>
      </c>
      <c r="I399" s="261"/>
      <c r="J399" s="262">
        <f>ROUND(I399*H399,2)</f>
        <v>0</v>
      </c>
      <c r="K399" s="258" t="s">
        <v>165</v>
      </c>
      <c r="L399" s="263"/>
      <c r="M399" s="264" t="s">
        <v>21</v>
      </c>
      <c r="N399" s="265" t="s">
        <v>47</v>
      </c>
      <c r="O399" s="42"/>
      <c r="P399" s="202">
        <f>O399*H399</f>
        <v>0</v>
      </c>
      <c r="Q399" s="202">
        <v>0.0003</v>
      </c>
      <c r="R399" s="202">
        <f>Q399*H399</f>
        <v>0.0027405</v>
      </c>
      <c r="S399" s="202">
        <v>0</v>
      </c>
      <c r="T399" s="203">
        <f>S399*H399</f>
        <v>0</v>
      </c>
      <c r="AR399" s="24" t="s">
        <v>214</v>
      </c>
      <c r="AT399" s="24" t="s">
        <v>342</v>
      </c>
      <c r="AU399" s="24" t="s">
        <v>87</v>
      </c>
      <c r="AY399" s="24" t="s">
        <v>159</v>
      </c>
      <c r="BE399" s="204">
        <f>IF(N399="základní",J399,0)</f>
        <v>0</v>
      </c>
      <c r="BF399" s="204">
        <f>IF(N399="snížená",J399,0)</f>
        <v>0</v>
      </c>
      <c r="BG399" s="204">
        <f>IF(N399="zákl. přenesená",J399,0)</f>
        <v>0</v>
      </c>
      <c r="BH399" s="204">
        <f>IF(N399="sníž. přenesená",J399,0)</f>
        <v>0</v>
      </c>
      <c r="BI399" s="204">
        <f>IF(N399="nulová",J399,0)</f>
        <v>0</v>
      </c>
      <c r="BJ399" s="24" t="s">
        <v>84</v>
      </c>
      <c r="BK399" s="204">
        <f>ROUND(I399*H399,2)</f>
        <v>0</v>
      </c>
      <c r="BL399" s="24" t="s">
        <v>166</v>
      </c>
      <c r="BM399" s="24" t="s">
        <v>1403</v>
      </c>
    </row>
    <row r="400" spans="2:51" s="12" customFormat="1" ht="13.5">
      <c r="B400" s="219"/>
      <c r="C400" s="220"/>
      <c r="D400" s="232" t="s">
        <v>170</v>
      </c>
      <c r="E400" s="242" t="s">
        <v>21</v>
      </c>
      <c r="F400" s="243" t="s">
        <v>1404</v>
      </c>
      <c r="G400" s="220"/>
      <c r="H400" s="244">
        <v>9.135</v>
      </c>
      <c r="I400" s="224"/>
      <c r="J400" s="220"/>
      <c r="K400" s="220"/>
      <c r="L400" s="225"/>
      <c r="M400" s="226"/>
      <c r="N400" s="227"/>
      <c r="O400" s="227"/>
      <c r="P400" s="227"/>
      <c r="Q400" s="227"/>
      <c r="R400" s="227"/>
      <c r="S400" s="227"/>
      <c r="T400" s="228"/>
      <c r="AT400" s="229" t="s">
        <v>170</v>
      </c>
      <c r="AU400" s="229" t="s">
        <v>87</v>
      </c>
      <c r="AV400" s="12" t="s">
        <v>87</v>
      </c>
      <c r="AW400" s="12" t="s">
        <v>39</v>
      </c>
      <c r="AX400" s="12" t="s">
        <v>84</v>
      </c>
      <c r="AY400" s="229" t="s">
        <v>159</v>
      </c>
    </row>
    <row r="401" spans="2:65" s="1" customFormat="1" ht="31.5" customHeight="1">
      <c r="B401" s="41"/>
      <c r="C401" s="193" t="s">
        <v>559</v>
      </c>
      <c r="D401" s="193" t="s">
        <v>161</v>
      </c>
      <c r="E401" s="194" t="s">
        <v>1405</v>
      </c>
      <c r="F401" s="195" t="s">
        <v>1406</v>
      </c>
      <c r="G401" s="196" t="s">
        <v>595</v>
      </c>
      <c r="H401" s="197">
        <v>1</v>
      </c>
      <c r="I401" s="198"/>
      <c r="J401" s="199">
        <f>ROUND(I401*H401,2)</f>
        <v>0</v>
      </c>
      <c r="K401" s="195" t="s">
        <v>165</v>
      </c>
      <c r="L401" s="61"/>
      <c r="M401" s="200" t="s">
        <v>21</v>
      </c>
      <c r="N401" s="201" t="s">
        <v>47</v>
      </c>
      <c r="O401" s="42"/>
      <c r="P401" s="202">
        <f>O401*H401</f>
        <v>0</v>
      </c>
      <c r="Q401" s="202">
        <v>8E-05</v>
      </c>
      <c r="R401" s="202">
        <f>Q401*H401</f>
        <v>8E-05</v>
      </c>
      <c r="S401" s="202">
        <v>0</v>
      </c>
      <c r="T401" s="203">
        <f>S401*H401</f>
        <v>0</v>
      </c>
      <c r="AR401" s="24" t="s">
        <v>166</v>
      </c>
      <c r="AT401" s="24" t="s">
        <v>161</v>
      </c>
      <c r="AU401" s="24" t="s">
        <v>87</v>
      </c>
      <c r="AY401" s="24" t="s">
        <v>159</v>
      </c>
      <c r="BE401" s="204">
        <f>IF(N401="základní",J401,0)</f>
        <v>0</v>
      </c>
      <c r="BF401" s="204">
        <f>IF(N401="snížená",J401,0)</f>
        <v>0</v>
      </c>
      <c r="BG401" s="204">
        <f>IF(N401="zákl. přenesená",J401,0)</f>
        <v>0</v>
      </c>
      <c r="BH401" s="204">
        <f>IF(N401="sníž. přenesená",J401,0)</f>
        <v>0</v>
      </c>
      <c r="BI401" s="204">
        <f>IF(N401="nulová",J401,0)</f>
        <v>0</v>
      </c>
      <c r="BJ401" s="24" t="s">
        <v>84</v>
      </c>
      <c r="BK401" s="204">
        <f>ROUND(I401*H401,2)</f>
        <v>0</v>
      </c>
      <c r="BL401" s="24" t="s">
        <v>166</v>
      </c>
      <c r="BM401" s="24" t="s">
        <v>1407</v>
      </c>
    </row>
    <row r="402" spans="2:47" s="1" customFormat="1" ht="54">
      <c r="B402" s="41"/>
      <c r="C402" s="63"/>
      <c r="D402" s="205" t="s">
        <v>168</v>
      </c>
      <c r="E402" s="63"/>
      <c r="F402" s="206" t="s">
        <v>1395</v>
      </c>
      <c r="G402" s="63"/>
      <c r="H402" s="63"/>
      <c r="I402" s="163"/>
      <c r="J402" s="63"/>
      <c r="K402" s="63"/>
      <c r="L402" s="61"/>
      <c r="M402" s="207"/>
      <c r="N402" s="42"/>
      <c r="O402" s="42"/>
      <c r="P402" s="42"/>
      <c r="Q402" s="42"/>
      <c r="R402" s="42"/>
      <c r="S402" s="42"/>
      <c r="T402" s="78"/>
      <c r="AT402" s="24" t="s">
        <v>168</v>
      </c>
      <c r="AU402" s="24" t="s">
        <v>87</v>
      </c>
    </row>
    <row r="403" spans="2:51" s="12" customFormat="1" ht="13.5">
      <c r="B403" s="219"/>
      <c r="C403" s="220"/>
      <c r="D403" s="232" t="s">
        <v>170</v>
      </c>
      <c r="E403" s="242" t="s">
        <v>21</v>
      </c>
      <c r="F403" s="243" t="s">
        <v>1408</v>
      </c>
      <c r="G403" s="220"/>
      <c r="H403" s="244">
        <v>1</v>
      </c>
      <c r="I403" s="224"/>
      <c r="J403" s="220"/>
      <c r="K403" s="220"/>
      <c r="L403" s="225"/>
      <c r="M403" s="226"/>
      <c r="N403" s="227"/>
      <c r="O403" s="227"/>
      <c r="P403" s="227"/>
      <c r="Q403" s="227"/>
      <c r="R403" s="227"/>
      <c r="S403" s="227"/>
      <c r="T403" s="228"/>
      <c r="AT403" s="229" t="s">
        <v>170</v>
      </c>
      <c r="AU403" s="229" t="s">
        <v>87</v>
      </c>
      <c r="AV403" s="12" t="s">
        <v>87</v>
      </c>
      <c r="AW403" s="12" t="s">
        <v>39</v>
      </c>
      <c r="AX403" s="12" t="s">
        <v>84</v>
      </c>
      <c r="AY403" s="229" t="s">
        <v>159</v>
      </c>
    </row>
    <row r="404" spans="2:65" s="1" customFormat="1" ht="22.5" customHeight="1">
      <c r="B404" s="41"/>
      <c r="C404" s="256" t="s">
        <v>565</v>
      </c>
      <c r="D404" s="256" t="s">
        <v>342</v>
      </c>
      <c r="E404" s="257" t="s">
        <v>1409</v>
      </c>
      <c r="F404" s="258" t="s">
        <v>1410</v>
      </c>
      <c r="G404" s="259" t="s">
        <v>595</v>
      </c>
      <c r="H404" s="260">
        <v>1.015</v>
      </c>
      <c r="I404" s="261"/>
      <c r="J404" s="262">
        <f>ROUND(I404*H404,2)</f>
        <v>0</v>
      </c>
      <c r="K404" s="258" t="s">
        <v>165</v>
      </c>
      <c r="L404" s="263"/>
      <c r="M404" s="264" t="s">
        <v>21</v>
      </c>
      <c r="N404" s="265" t="s">
        <v>47</v>
      </c>
      <c r="O404" s="42"/>
      <c r="P404" s="202">
        <f>O404*H404</f>
        <v>0</v>
      </c>
      <c r="Q404" s="202">
        <v>0.00026</v>
      </c>
      <c r="R404" s="202">
        <f>Q404*H404</f>
        <v>0.00026389999999999996</v>
      </c>
      <c r="S404" s="202">
        <v>0</v>
      </c>
      <c r="T404" s="203">
        <f>S404*H404</f>
        <v>0</v>
      </c>
      <c r="AR404" s="24" t="s">
        <v>214</v>
      </c>
      <c r="AT404" s="24" t="s">
        <v>342</v>
      </c>
      <c r="AU404" s="24" t="s">
        <v>87</v>
      </c>
      <c r="AY404" s="24" t="s">
        <v>159</v>
      </c>
      <c r="BE404" s="204">
        <f>IF(N404="základní",J404,0)</f>
        <v>0</v>
      </c>
      <c r="BF404" s="204">
        <f>IF(N404="snížená",J404,0)</f>
        <v>0</v>
      </c>
      <c r="BG404" s="204">
        <f>IF(N404="zákl. přenesená",J404,0)</f>
        <v>0</v>
      </c>
      <c r="BH404" s="204">
        <f>IF(N404="sníž. přenesená",J404,0)</f>
        <v>0</v>
      </c>
      <c r="BI404" s="204">
        <f>IF(N404="nulová",J404,0)</f>
        <v>0</v>
      </c>
      <c r="BJ404" s="24" t="s">
        <v>84</v>
      </c>
      <c r="BK404" s="204">
        <f>ROUND(I404*H404,2)</f>
        <v>0</v>
      </c>
      <c r="BL404" s="24" t="s">
        <v>166</v>
      </c>
      <c r="BM404" s="24" t="s">
        <v>1411</v>
      </c>
    </row>
    <row r="405" spans="2:51" s="12" customFormat="1" ht="13.5">
      <c r="B405" s="219"/>
      <c r="C405" s="220"/>
      <c r="D405" s="232" t="s">
        <v>170</v>
      </c>
      <c r="E405" s="242" t="s">
        <v>21</v>
      </c>
      <c r="F405" s="243" t="s">
        <v>1376</v>
      </c>
      <c r="G405" s="220"/>
      <c r="H405" s="244">
        <v>1.015</v>
      </c>
      <c r="I405" s="224"/>
      <c r="J405" s="220"/>
      <c r="K405" s="220"/>
      <c r="L405" s="225"/>
      <c r="M405" s="226"/>
      <c r="N405" s="227"/>
      <c r="O405" s="227"/>
      <c r="P405" s="227"/>
      <c r="Q405" s="227"/>
      <c r="R405" s="227"/>
      <c r="S405" s="227"/>
      <c r="T405" s="228"/>
      <c r="AT405" s="229" t="s">
        <v>170</v>
      </c>
      <c r="AU405" s="229" t="s">
        <v>87</v>
      </c>
      <c r="AV405" s="12" t="s">
        <v>87</v>
      </c>
      <c r="AW405" s="12" t="s">
        <v>39</v>
      </c>
      <c r="AX405" s="12" t="s">
        <v>84</v>
      </c>
      <c r="AY405" s="229" t="s">
        <v>159</v>
      </c>
    </row>
    <row r="406" spans="2:65" s="1" customFormat="1" ht="31.5" customHeight="1">
      <c r="B406" s="41"/>
      <c r="C406" s="193" t="s">
        <v>569</v>
      </c>
      <c r="D406" s="193" t="s">
        <v>161</v>
      </c>
      <c r="E406" s="194" t="s">
        <v>1412</v>
      </c>
      <c r="F406" s="195" t="s">
        <v>1413</v>
      </c>
      <c r="G406" s="196" t="s">
        <v>595</v>
      </c>
      <c r="H406" s="197">
        <v>10</v>
      </c>
      <c r="I406" s="198"/>
      <c r="J406" s="199">
        <f>ROUND(I406*H406,2)</f>
        <v>0</v>
      </c>
      <c r="K406" s="195" t="s">
        <v>165</v>
      </c>
      <c r="L406" s="61"/>
      <c r="M406" s="200" t="s">
        <v>21</v>
      </c>
      <c r="N406" s="201" t="s">
        <v>47</v>
      </c>
      <c r="O406" s="42"/>
      <c r="P406" s="202">
        <f>O406*H406</f>
        <v>0</v>
      </c>
      <c r="Q406" s="202">
        <v>0.0001</v>
      </c>
      <c r="R406" s="202">
        <f>Q406*H406</f>
        <v>0.001</v>
      </c>
      <c r="S406" s="202">
        <v>0</v>
      </c>
      <c r="T406" s="203">
        <f>S406*H406</f>
        <v>0</v>
      </c>
      <c r="AR406" s="24" t="s">
        <v>166</v>
      </c>
      <c r="AT406" s="24" t="s">
        <v>161</v>
      </c>
      <c r="AU406" s="24" t="s">
        <v>87</v>
      </c>
      <c r="AY406" s="24" t="s">
        <v>159</v>
      </c>
      <c r="BE406" s="204">
        <f>IF(N406="základní",J406,0)</f>
        <v>0</v>
      </c>
      <c r="BF406" s="204">
        <f>IF(N406="snížená",J406,0)</f>
        <v>0</v>
      </c>
      <c r="BG406" s="204">
        <f>IF(N406="zákl. přenesená",J406,0)</f>
        <v>0</v>
      </c>
      <c r="BH406" s="204">
        <f>IF(N406="sníž. přenesená",J406,0)</f>
        <v>0</v>
      </c>
      <c r="BI406" s="204">
        <f>IF(N406="nulová",J406,0)</f>
        <v>0</v>
      </c>
      <c r="BJ406" s="24" t="s">
        <v>84</v>
      </c>
      <c r="BK406" s="204">
        <f>ROUND(I406*H406,2)</f>
        <v>0</v>
      </c>
      <c r="BL406" s="24" t="s">
        <v>166</v>
      </c>
      <c r="BM406" s="24" t="s">
        <v>1414</v>
      </c>
    </row>
    <row r="407" spans="2:47" s="1" customFormat="1" ht="54">
      <c r="B407" s="41"/>
      <c r="C407" s="63"/>
      <c r="D407" s="205" t="s">
        <v>168</v>
      </c>
      <c r="E407" s="63"/>
      <c r="F407" s="206" t="s">
        <v>1395</v>
      </c>
      <c r="G407" s="63"/>
      <c r="H407" s="63"/>
      <c r="I407" s="163"/>
      <c r="J407" s="63"/>
      <c r="K407" s="63"/>
      <c r="L407" s="61"/>
      <c r="M407" s="207"/>
      <c r="N407" s="42"/>
      <c r="O407" s="42"/>
      <c r="P407" s="42"/>
      <c r="Q407" s="42"/>
      <c r="R407" s="42"/>
      <c r="S407" s="42"/>
      <c r="T407" s="78"/>
      <c r="AT407" s="24" t="s">
        <v>168</v>
      </c>
      <c r="AU407" s="24" t="s">
        <v>87</v>
      </c>
    </row>
    <row r="408" spans="2:51" s="12" customFormat="1" ht="13.5">
      <c r="B408" s="219"/>
      <c r="C408" s="220"/>
      <c r="D408" s="232" t="s">
        <v>170</v>
      </c>
      <c r="E408" s="242" t="s">
        <v>21</v>
      </c>
      <c r="F408" s="243" t="s">
        <v>1415</v>
      </c>
      <c r="G408" s="220"/>
      <c r="H408" s="244">
        <v>10</v>
      </c>
      <c r="I408" s="224"/>
      <c r="J408" s="220"/>
      <c r="K408" s="220"/>
      <c r="L408" s="225"/>
      <c r="M408" s="226"/>
      <c r="N408" s="227"/>
      <c r="O408" s="227"/>
      <c r="P408" s="227"/>
      <c r="Q408" s="227"/>
      <c r="R408" s="227"/>
      <c r="S408" s="227"/>
      <c r="T408" s="228"/>
      <c r="AT408" s="229" t="s">
        <v>170</v>
      </c>
      <c r="AU408" s="229" t="s">
        <v>87</v>
      </c>
      <c r="AV408" s="12" t="s">
        <v>87</v>
      </c>
      <c r="AW408" s="12" t="s">
        <v>39</v>
      </c>
      <c r="AX408" s="12" t="s">
        <v>84</v>
      </c>
      <c r="AY408" s="229" t="s">
        <v>159</v>
      </c>
    </row>
    <row r="409" spans="2:65" s="1" customFormat="1" ht="22.5" customHeight="1">
      <c r="B409" s="41"/>
      <c r="C409" s="256" t="s">
        <v>579</v>
      </c>
      <c r="D409" s="256" t="s">
        <v>342</v>
      </c>
      <c r="E409" s="257" t="s">
        <v>1416</v>
      </c>
      <c r="F409" s="258" t="s">
        <v>1417</v>
      </c>
      <c r="G409" s="259" t="s">
        <v>595</v>
      </c>
      <c r="H409" s="260">
        <v>10.15</v>
      </c>
      <c r="I409" s="261"/>
      <c r="J409" s="262">
        <f>ROUND(I409*H409,2)</f>
        <v>0</v>
      </c>
      <c r="K409" s="258" t="s">
        <v>165</v>
      </c>
      <c r="L409" s="263"/>
      <c r="M409" s="264" t="s">
        <v>21</v>
      </c>
      <c r="N409" s="265" t="s">
        <v>47</v>
      </c>
      <c r="O409" s="42"/>
      <c r="P409" s="202">
        <f>O409*H409</f>
        <v>0</v>
      </c>
      <c r="Q409" s="202">
        <v>0.0048</v>
      </c>
      <c r="R409" s="202">
        <f>Q409*H409</f>
        <v>0.04872</v>
      </c>
      <c r="S409" s="202">
        <v>0</v>
      </c>
      <c r="T409" s="203">
        <f>S409*H409</f>
        <v>0</v>
      </c>
      <c r="AR409" s="24" t="s">
        <v>214</v>
      </c>
      <c r="AT409" s="24" t="s">
        <v>342</v>
      </c>
      <c r="AU409" s="24" t="s">
        <v>87</v>
      </c>
      <c r="AY409" s="24" t="s">
        <v>159</v>
      </c>
      <c r="BE409" s="204">
        <f>IF(N409="základní",J409,0)</f>
        <v>0</v>
      </c>
      <c r="BF409" s="204">
        <f>IF(N409="snížená",J409,0)</f>
        <v>0</v>
      </c>
      <c r="BG409" s="204">
        <f>IF(N409="zákl. přenesená",J409,0)</f>
        <v>0</v>
      </c>
      <c r="BH409" s="204">
        <f>IF(N409="sníž. přenesená",J409,0)</f>
        <v>0</v>
      </c>
      <c r="BI409" s="204">
        <f>IF(N409="nulová",J409,0)</f>
        <v>0</v>
      </c>
      <c r="BJ409" s="24" t="s">
        <v>84</v>
      </c>
      <c r="BK409" s="204">
        <f>ROUND(I409*H409,2)</f>
        <v>0</v>
      </c>
      <c r="BL409" s="24" t="s">
        <v>166</v>
      </c>
      <c r="BM409" s="24" t="s">
        <v>1418</v>
      </c>
    </row>
    <row r="410" spans="2:51" s="12" customFormat="1" ht="13.5">
      <c r="B410" s="219"/>
      <c r="C410" s="220"/>
      <c r="D410" s="232" t="s">
        <v>170</v>
      </c>
      <c r="E410" s="242" t="s">
        <v>21</v>
      </c>
      <c r="F410" s="243" t="s">
        <v>1419</v>
      </c>
      <c r="G410" s="220"/>
      <c r="H410" s="244">
        <v>10.15</v>
      </c>
      <c r="I410" s="224"/>
      <c r="J410" s="220"/>
      <c r="K410" s="220"/>
      <c r="L410" s="225"/>
      <c r="M410" s="226"/>
      <c r="N410" s="227"/>
      <c r="O410" s="227"/>
      <c r="P410" s="227"/>
      <c r="Q410" s="227"/>
      <c r="R410" s="227"/>
      <c r="S410" s="227"/>
      <c r="T410" s="228"/>
      <c r="AT410" s="229" t="s">
        <v>170</v>
      </c>
      <c r="AU410" s="229" t="s">
        <v>87</v>
      </c>
      <c r="AV410" s="12" t="s">
        <v>87</v>
      </c>
      <c r="AW410" s="12" t="s">
        <v>39</v>
      </c>
      <c r="AX410" s="12" t="s">
        <v>84</v>
      </c>
      <c r="AY410" s="229" t="s">
        <v>159</v>
      </c>
    </row>
    <row r="411" spans="2:65" s="1" customFormat="1" ht="22.5" customHeight="1">
      <c r="B411" s="41"/>
      <c r="C411" s="193" t="s">
        <v>585</v>
      </c>
      <c r="D411" s="193" t="s">
        <v>161</v>
      </c>
      <c r="E411" s="194" t="s">
        <v>967</v>
      </c>
      <c r="F411" s="195" t="s">
        <v>968</v>
      </c>
      <c r="G411" s="196" t="s">
        <v>245</v>
      </c>
      <c r="H411" s="197">
        <v>180.6</v>
      </c>
      <c r="I411" s="198"/>
      <c r="J411" s="199">
        <f>ROUND(I411*H411,2)</f>
        <v>0</v>
      </c>
      <c r="K411" s="195" t="s">
        <v>165</v>
      </c>
      <c r="L411" s="61"/>
      <c r="M411" s="200" t="s">
        <v>21</v>
      </c>
      <c r="N411" s="201" t="s">
        <v>47</v>
      </c>
      <c r="O411" s="42"/>
      <c r="P411" s="202">
        <f>O411*H411</f>
        <v>0</v>
      </c>
      <c r="Q411" s="202">
        <v>0</v>
      </c>
      <c r="R411" s="202">
        <f>Q411*H411</f>
        <v>0</v>
      </c>
      <c r="S411" s="202">
        <v>0</v>
      </c>
      <c r="T411" s="203">
        <f>S411*H411</f>
        <v>0</v>
      </c>
      <c r="AR411" s="24" t="s">
        <v>166</v>
      </c>
      <c r="AT411" s="24" t="s">
        <v>161</v>
      </c>
      <c r="AU411" s="24" t="s">
        <v>87</v>
      </c>
      <c r="AY411" s="24" t="s">
        <v>159</v>
      </c>
      <c r="BE411" s="204">
        <f>IF(N411="základní",J411,0)</f>
        <v>0</v>
      </c>
      <c r="BF411" s="204">
        <f>IF(N411="snížená",J411,0)</f>
        <v>0</v>
      </c>
      <c r="BG411" s="204">
        <f>IF(N411="zákl. přenesená",J411,0)</f>
        <v>0</v>
      </c>
      <c r="BH411" s="204">
        <f>IF(N411="sníž. přenesená",J411,0)</f>
        <v>0</v>
      </c>
      <c r="BI411" s="204">
        <f>IF(N411="nulová",J411,0)</f>
        <v>0</v>
      </c>
      <c r="BJ411" s="24" t="s">
        <v>84</v>
      </c>
      <c r="BK411" s="204">
        <f>ROUND(I411*H411,2)</f>
        <v>0</v>
      </c>
      <c r="BL411" s="24" t="s">
        <v>166</v>
      </c>
      <c r="BM411" s="24" t="s">
        <v>1420</v>
      </c>
    </row>
    <row r="412" spans="2:47" s="1" customFormat="1" ht="94.5">
      <c r="B412" s="41"/>
      <c r="C412" s="63"/>
      <c r="D412" s="205" t="s">
        <v>168</v>
      </c>
      <c r="E412" s="63"/>
      <c r="F412" s="206" t="s">
        <v>970</v>
      </c>
      <c r="G412" s="63"/>
      <c r="H412" s="63"/>
      <c r="I412" s="163"/>
      <c r="J412" s="63"/>
      <c r="K412" s="63"/>
      <c r="L412" s="61"/>
      <c r="M412" s="207"/>
      <c r="N412" s="42"/>
      <c r="O412" s="42"/>
      <c r="P412" s="42"/>
      <c r="Q412" s="42"/>
      <c r="R412" s="42"/>
      <c r="S412" s="42"/>
      <c r="T412" s="78"/>
      <c r="AT412" s="24" t="s">
        <v>168</v>
      </c>
      <c r="AU412" s="24" t="s">
        <v>87</v>
      </c>
    </row>
    <row r="413" spans="2:51" s="12" customFormat="1" ht="13.5">
      <c r="B413" s="219"/>
      <c r="C413" s="220"/>
      <c r="D413" s="232" t="s">
        <v>170</v>
      </c>
      <c r="E413" s="242" t="s">
        <v>21</v>
      </c>
      <c r="F413" s="243" t="s">
        <v>1308</v>
      </c>
      <c r="G413" s="220"/>
      <c r="H413" s="244">
        <v>180.6</v>
      </c>
      <c r="I413" s="224"/>
      <c r="J413" s="220"/>
      <c r="K413" s="220"/>
      <c r="L413" s="225"/>
      <c r="M413" s="226"/>
      <c r="N413" s="227"/>
      <c r="O413" s="227"/>
      <c r="P413" s="227"/>
      <c r="Q413" s="227"/>
      <c r="R413" s="227"/>
      <c r="S413" s="227"/>
      <c r="T413" s="228"/>
      <c r="AT413" s="229" t="s">
        <v>170</v>
      </c>
      <c r="AU413" s="229" t="s">
        <v>87</v>
      </c>
      <c r="AV413" s="12" t="s">
        <v>87</v>
      </c>
      <c r="AW413" s="12" t="s">
        <v>39</v>
      </c>
      <c r="AX413" s="12" t="s">
        <v>84</v>
      </c>
      <c r="AY413" s="229" t="s">
        <v>159</v>
      </c>
    </row>
    <row r="414" spans="2:65" s="1" customFormat="1" ht="22.5" customHeight="1">
      <c r="B414" s="41"/>
      <c r="C414" s="193" t="s">
        <v>592</v>
      </c>
      <c r="D414" s="193" t="s">
        <v>161</v>
      </c>
      <c r="E414" s="194" t="s">
        <v>1421</v>
      </c>
      <c r="F414" s="195" t="s">
        <v>1422</v>
      </c>
      <c r="G414" s="196" t="s">
        <v>245</v>
      </c>
      <c r="H414" s="197">
        <v>137.1</v>
      </c>
      <c r="I414" s="198"/>
      <c r="J414" s="199">
        <f>ROUND(I414*H414,2)</f>
        <v>0</v>
      </c>
      <c r="K414" s="195" t="s">
        <v>165</v>
      </c>
      <c r="L414" s="61"/>
      <c r="M414" s="200" t="s">
        <v>21</v>
      </c>
      <c r="N414" s="201" t="s">
        <v>47</v>
      </c>
      <c r="O414" s="42"/>
      <c r="P414" s="202">
        <f>O414*H414</f>
        <v>0</v>
      </c>
      <c r="Q414" s="202">
        <v>0</v>
      </c>
      <c r="R414" s="202">
        <f>Q414*H414</f>
        <v>0</v>
      </c>
      <c r="S414" s="202">
        <v>0</v>
      </c>
      <c r="T414" s="203">
        <f>S414*H414</f>
        <v>0</v>
      </c>
      <c r="AR414" s="24" t="s">
        <v>166</v>
      </c>
      <c r="AT414" s="24" t="s">
        <v>161</v>
      </c>
      <c r="AU414" s="24" t="s">
        <v>87</v>
      </c>
      <c r="AY414" s="24" t="s">
        <v>159</v>
      </c>
      <c r="BE414" s="204">
        <f>IF(N414="základní",J414,0)</f>
        <v>0</v>
      </c>
      <c r="BF414" s="204">
        <f>IF(N414="snížená",J414,0)</f>
        <v>0</v>
      </c>
      <c r="BG414" s="204">
        <f>IF(N414="zákl. přenesená",J414,0)</f>
        <v>0</v>
      </c>
      <c r="BH414" s="204">
        <f>IF(N414="sníž. přenesená",J414,0)</f>
        <v>0</v>
      </c>
      <c r="BI414" s="204">
        <f>IF(N414="nulová",J414,0)</f>
        <v>0</v>
      </c>
      <c r="BJ414" s="24" t="s">
        <v>84</v>
      </c>
      <c r="BK414" s="204">
        <f>ROUND(I414*H414,2)</f>
        <v>0</v>
      </c>
      <c r="BL414" s="24" t="s">
        <v>166</v>
      </c>
      <c r="BM414" s="24" t="s">
        <v>1423</v>
      </c>
    </row>
    <row r="415" spans="2:47" s="1" customFormat="1" ht="94.5">
      <c r="B415" s="41"/>
      <c r="C415" s="63"/>
      <c r="D415" s="205" t="s">
        <v>168</v>
      </c>
      <c r="E415" s="63"/>
      <c r="F415" s="206" t="s">
        <v>970</v>
      </c>
      <c r="G415" s="63"/>
      <c r="H415" s="63"/>
      <c r="I415" s="163"/>
      <c r="J415" s="63"/>
      <c r="K415" s="63"/>
      <c r="L415" s="61"/>
      <c r="M415" s="207"/>
      <c r="N415" s="42"/>
      <c r="O415" s="42"/>
      <c r="P415" s="42"/>
      <c r="Q415" s="42"/>
      <c r="R415" s="42"/>
      <c r="S415" s="42"/>
      <c r="T415" s="78"/>
      <c r="AT415" s="24" t="s">
        <v>168</v>
      </c>
      <c r="AU415" s="24" t="s">
        <v>87</v>
      </c>
    </row>
    <row r="416" spans="2:51" s="12" customFormat="1" ht="13.5">
      <c r="B416" s="219"/>
      <c r="C416" s="220"/>
      <c r="D416" s="205" t="s">
        <v>170</v>
      </c>
      <c r="E416" s="221" t="s">
        <v>21</v>
      </c>
      <c r="F416" s="222" t="s">
        <v>1309</v>
      </c>
      <c r="G416" s="220"/>
      <c r="H416" s="223">
        <v>26.8</v>
      </c>
      <c r="I416" s="224"/>
      <c r="J416" s="220"/>
      <c r="K416" s="220"/>
      <c r="L416" s="225"/>
      <c r="M416" s="226"/>
      <c r="N416" s="227"/>
      <c r="O416" s="227"/>
      <c r="P416" s="227"/>
      <c r="Q416" s="227"/>
      <c r="R416" s="227"/>
      <c r="S416" s="227"/>
      <c r="T416" s="228"/>
      <c r="AT416" s="229" t="s">
        <v>170</v>
      </c>
      <c r="AU416" s="229" t="s">
        <v>87</v>
      </c>
      <c r="AV416" s="12" t="s">
        <v>87</v>
      </c>
      <c r="AW416" s="12" t="s">
        <v>39</v>
      </c>
      <c r="AX416" s="12" t="s">
        <v>76</v>
      </c>
      <c r="AY416" s="229" t="s">
        <v>159</v>
      </c>
    </row>
    <row r="417" spans="2:51" s="12" customFormat="1" ht="13.5">
      <c r="B417" s="219"/>
      <c r="C417" s="220"/>
      <c r="D417" s="205" t="s">
        <v>170</v>
      </c>
      <c r="E417" s="221" t="s">
        <v>21</v>
      </c>
      <c r="F417" s="222" t="s">
        <v>1310</v>
      </c>
      <c r="G417" s="220"/>
      <c r="H417" s="223">
        <v>110.3</v>
      </c>
      <c r="I417" s="224"/>
      <c r="J417" s="220"/>
      <c r="K417" s="220"/>
      <c r="L417" s="225"/>
      <c r="M417" s="226"/>
      <c r="N417" s="227"/>
      <c r="O417" s="227"/>
      <c r="P417" s="227"/>
      <c r="Q417" s="227"/>
      <c r="R417" s="227"/>
      <c r="S417" s="227"/>
      <c r="T417" s="228"/>
      <c r="AT417" s="229" t="s">
        <v>170</v>
      </c>
      <c r="AU417" s="229" t="s">
        <v>87</v>
      </c>
      <c r="AV417" s="12" t="s">
        <v>87</v>
      </c>
      <c r="AW417" s="12" t="s">
        <v>39</v>
      </c>
      <c r="AX417" s="12" t="s">
        <v>76</v>
      </c>
      <c r="AY417" s="229" t="s">
        <v>159</v>
      </c>
    </row>
    <row r="418" spans="2:51" s="13" customFormat="1" ht="13.5">
      <c r="B418" s="230"/>
      <c r="C418" s="231"/>
      <c r="D418" s="232" t="s">
        <v>170</v>
      </c>
      <c r="E418" s="233" t="s">
        <v>21</v>
      </c>
      <c r="F418" s="234" t="s">
        <v>175</v>
      </c>
      <c r="G418" s="231"/>
      <c r="H418" s="235">
        <v>137.1</v>
      </c>
      <c r="I418" s="236"/>
      <c r="J418" s="231"/>
      <c r="K418" s="231"/>
      <c r="L418" s="237"/>
      <c r="M418" s="238"/>
      <c r="N418" s="239"/>
      <c r="O418" s="239"/>
      <c r="P418" s="239"/>
      <c r="Q418" s="239"/>
      <c r="R418" s="239"/>
      <c r="S418" s="239"/>
      <c r="T418" s="240"/>
      <c r="AT418" s="241" t="s">
        <v>170</v>
      </c>
      <c r="AU418" s="241" t="s">
        <v>87</v>
      </c>
      <c r="AV418" s="13" t="s">
        <v>166</v>
      </c>
      <c r="AW418" s="13" t="s">
        <v>39</v>
      </c>
      <c r="AX418" s="13" t="s">
        <v>84</v>
      </c>
      <c r="AY418" s="241" t="s">
        <v>159</v>
      </c>
    </row>
    <row r="419" spans="2:65" s="1" customFormat="1" ht="22.5" customHeight="1">
      <c r="B419" s="41"/>
      <c r="C419" s="193" t="s">
        <v>599</v>
      </c>
      <c r="D419" s="193" t="s">
        <v>161</v>
      </c>
      <c r="E419" s="194" t="s">
        <v>1424</v>
      </c>
      <c r="F419" s="195" t="s">
        <v>1425</v>
      </c>
      <c r="G419" s="196" t="s">
        <v>595</v>
      </c>
      <c r="H419" s="197">
        <v>9</v>
      </c>
      <c r="I419" s="198"/>
      <c r="J419" s="199">
        <f>ROUND(I419*H419,2)</f>
        <v>0</v>
      </c>
      <c r="K419" s="195" t="s">
        <v>165</v>
      </c>
      <c r="L419" s="61"/>
      <c r="M419" s="200" t="s">
        <v>21</v>
      </c>
      <c r="N419" s="201" t="s">
        <v>47</v>
      </c>
      <c r="O419" s="42"/>
      <c r="P419" s="202">
        <f>O419*H419</f>
        <v>0</v>
      </c>
      <c r="Q419" s="202">
        <v>0.03573</v>
      </c>
      <c r="R419" s="202">
        <f>Q419*H419</f>
        <v>0.32156999999999997</v>
      </c>
      <c r="S419" s="202">
        <v>0</v>
      </c>
      <c r="T419" s="203">
        <f>S419*H419</f>
        <v>0</v>
      </c>
      <c r="AR419" s="24" t="s">
        <v>166</v>
      </c>
      <c r="AT419" s="24" t="s">
        <v>161</v>
      </c>
      <c r="AU419" s="24" t="s">
        <v>87</v>
      </c>
      <c r="AY419" s="24" t="s">
        <v>159</v>
      </c>
      <c r="BE419" s="204">
        <f>IF(N419="základní",J419,0)</f>
        <v>0</v>
      </c>
      <c r="BF419" s="204">
        <f>IF(N419="snížená",J419,0)</f>
        <v>0</v>
      </c>
      <c r="BG419" s="204">
        <f>IF(N419="zákl. přenesená",J419,0)</f>
        <v>0</v>
      </c>
      <c r="BH419" s="204">
        <f>IF(N419="sníž. přenesená",J419,0)</f>
        <v>0</v>
      </c>
      <c r="BI419" s="204">
        <f>IF(N419="nulová",J419,0)</f>
        <v>0</v>
      </c>
      <c r="BJ419" s="24" t="s">
        <v>84</v>
      </c>
      <c r="BK419" s="204">
        <f>ROUND(I419*H419,2)</f>
        <v>0</v>
      </c>
      <c r="BL419" s="24" t="s">
        <v>166</v>
      </c>
      <c r="BM419" s="24" t="s">
        <v>1426</v>
      </c>
    </row>
    <row r="420" spans="2:47" s="1" customFormat="1" ht="121.5">
      <c r="B420" s="41"/>
      <c r="C420" s="63"/>
      <c r="D420" s="205" t="s">
        <v>168</v>
      </c>
      <c r="E420" s="63"/>
      <c r="F420" s="206" t="s">
        <v>1427</v>
      </c>
      <c r="G420" s="63"/>
      <c r="H420" s="63"/>
      <c r="I420" s="163"/>
      <c r="J420" s="63"/>
      <c r="K420" s="63"/>
      <c r="L420" s="61"/>
      <c r="M420" s="207"/>
      <c r="N420" s="42"/>
      <c r="O420" s="42"/>
      <c r="P420" s="42"/>
      <c r="Q420" s="42"/>
      <c r="R420" s="42"/>
      <c r="S420" s="42"/>
      <c r="T420" s="78"/>
      <c r="AT420" s="24" t="s">
        <v>168</v>
      </c>
      <c r="AU420" s="24" t="s">
        <v>87</v>
      </c>
    </row>
    <row r="421" spans="2:51" s="12" customFormat="1" ht="13.5">
      <c r="B421" s="219"/>
      <c r="C421" s="220"/>
      <c r="D421" s="232" t="s">
        <v>170</v>
      </c>
      <c r="E421" s="242" t="s">
        <v>21</v>
      </c>
      <c r="F421" s="243" t="s">
        <v>1428</v>
      </c>
      <c r="G421" s="220"/>
      <c r="H421" s="244">
        <v>9</v>
      </c>
      <c r="I421" s="224"/>
      <c r="J421" s="220"/>
      <c r="K421" s="220"/>
      <c r="L421" s="225"/>
      <c r="M421" s="226"/>
      <c r="N421" s="227"/>
      <c r="O421" s="227"/>
      <c r="P421" s="227"/>
      <c r="Q421" s="227"/>
      <c r="R421" s="227"/>
      <c r="S421" s="227"/>
      <c r="T421" s="228"/>
      <c r="AT421" s="229" t="s">
        <v>170</v>
      </c>
      <c r="AU421" s="229" t="s">
        <v>87</v>
      </c>
      <c r="AV421" s="12" t="s">
        <v>87</v>
      </c>
      <c r="AW421" s="12" t="s">
        <v>39</v>
      </c>
      <c r="AX421" s="12" t="s">
        <v>84</v>
      </c>
      <c r="AY421" s="229" t="s">
        <v>159</v>
      </c>
    </row>
    <row r="422" spans="2:65" s="1" customFormat="1" ht="31.5" customHeight="1">
      <c r="B422" s="41"/>
      <c r="C422" s="193" t="s">
        <v>603</v>
      </c>
      <c r="D422" s="193" t="s">
        <v>161</v>
      </c>
      <c r="E422" s="194" t="s">
        <v>1429</v>
      </c>
      <c r="F422" s="195" t="s">
        <v>1430</v>
      </c>
      <c r="G422" s="196" t="s">
        <v>595</v>
      </c>
      <c r="H422" s="197">
        <v>1</v>
      </c>
      <c r="I422" s="198"/>
      <c r="J422" s="199">
        <f>ROUND(I422*H422,2)</f>
        <v>0</v>
      </c>
      <c r="K422" s="195" t="s">
        <v>165</v>
      </c>
      <c r="L422" s="61"/>
      <c r="M422" s="200" t="s">
        <v>21</v>
      </c>
      <c r="N422" s="201" t="s">
        <v>47</v>
      </c>
      <c r="O422" s="42"/>
      <c r="P422" s="202">
        <f>O422*H422</f>
        <v>0</v>
      </c>
      <c r="Q422" s="202">
        <v>1.92726</v>
      </c>
      <c r="R422" s="202">
        <f>Q422*H422</f>
        <v>1.92726</v>
      </c>
      <c r="S422" s="202">
        <v>0</v>
      </c>
      <c r="T422" s="203">
        <f>S422*H422</f>
        <v>0</v>
      </c>
      <c r="AR422" s="24" t="s">
        <v>166</v>
      </c>
      <c r="AT422" s="24" t="s">
        <v>161</v>
      </c>
      <c r="AU422" s="24" t="s">
        <v>87</v>
      </c>
      <c r="AY422" s="24" t="s">
        <v>159</v>
      </c>
      <c r="BE422" s="204">
        <f>IF(N422="základní",J422,0)</f>
        <v>0</v>
      </c>
      <c r="BF422" s="204">
        <f>IF(N422="snížená",J422,0)</f>
        <v>0</v>
      </c>
      <c r="BG422" s="204">
        <f>IF(N422="zákl. přenesená",J422,0)</f>
        <v>0</v>
      </c>
      <c r="BH422" s="204">
        <f>IF(N422="sníž. přenesená",J422,0)</f>
        <v>0</v>
      </c>
      <c r="BI422" s="204">
        <f>IF(N422="nulová",J422,0)</f>
        <v>0</v>
      </c>
      <c r="BJ422" s="24" t="s">
        <v>84</v>
      </c>
      <c r="BK422" s="204">
        <f>ROUND(I422*H422,2)</f>
        <v>0</v>
      </c>
      <c r="BL422" s="24" t="s">
        <v>166</v>
      </c>
      <c r="BM422" s="24" t="s">
        <v>1431</v>
      </c>
    </row>
    <row r="423" spans="2:47" s="1" customFormat="1" ht="108">
      <c r="B423" s="41"/>
      <c r="C423" s="63"/>
      <c r="D423" s="205" t="s">
        <v>168</v>
      </c>
      <c r="E423" s="63"/>
      <c r="F423" s="206" t="s">
        <v>1432</v>
      </c>
      <c r="G423" s="63"/>
      <c r="H423" s="63"/>
      <c r="I423" s="163"/>
      <c r="J423" s="63"/>
      <c r="K423" s="63"/>
      <c r="L423" s="61"/>
      <c r="M423" s="207"/>
      <c r="N423" s="42"/>
      <c r="O423" s="42"/>
      <c r="P423" s="42"/>
      <c r="Q423" s="42"/>
      <c r="R423" s="42"/>
      <c r="S423" s="42"/>
      <c r="T423" s="78"/>
      <c r="AT423" s="24" t="s">
        <v>168</v>
      </c>
      <c r="AU423" s="24" t="s">
        <v>87</v>
      </c>
    </row>
    <row r="424" spans="2:51" s="12" customFormat="1" ht="13.5">
      <c r="B424" s="219"/>
      <c r="C424" s="220"/>
      <c r="D424" s="232" t="s">
        <v>170</v>
      </c>
      <c r="E424" s="242" t="s">
        <v>21</v>
      </c>
      <c r="F424" s="243" t="s">
        <v>1433</v>
      </c>
      <c r="G424" s="220"/>
      <c r="H424" s="244">
        <v>1</v>
      </c>
      <c r="I424" s="224"/>
      <c r="J424" s="220"/>
      <c r="K424" s="220"/>
      <c r="L424" s="225"/>
      <c r="M424" s="226"/>
      <c r="N424" s="227"/>
      <c r="O424" s="227"/>
      <c r="P424" s="227"/>
      <c r="Q424" s="227"/>
      <c r="R424" s="227"/>
      <c r="S424" s="227"/>
      <c r="T424" s="228"/>
      <c r="AT424" s="229" t="s">
        <v>170</v>
      </c>
      <c r="AU424" s="229" t="s">
        <v>87</v>
      </c>
      <c r="AV424" s="12" t="s">
        <v>87</v>
      </c>
      <c r="AW424" s="12" t="s">
        <v>39</v>
      </c>
      <c r="AX424" s="12" t="s">
        <v>84</v>
      </c>
      <c r="AY424" s="229" t="s">
        <v>159</v>
      </c>
    </row>
    <row r="425" spans="2:65" s="1" customFormat="1" ht="31.5" customHeight="1">
      <c r="B425" s="41"/>
      <c r="C425" s="193" t="s">
        <v>607</v>
      </c>
      <c r="D425" s="193" t="s">
        <v>161</v>
      </c>
      <c r="E425" s="194" t="s">
        <v>1434</v>
      </c>
      <c r="F425" s="195" t="s">
        <v>1435</v>
      </c>
      <c r="G425" s="196" t="s">
        <v>595</v>
      </c>
      <c r="H425" s="197">
        <v>7</v>
      </c>
      <c r="I425" s="198"/>
      <c r="J425" s="199">
        <f>ROUND(I425*H425,2)</f>
        <v>0</v>
      </c>
      <c r="K425" s="195" t="s">
        <v>165</v>
      </c>
      <c r="L425" s="61"/>
      <c r="M425" s="200" t="s">
        <v>21</v>
      </c>
      <c r="N425" s="201" t="s">
        <v>47</v>
      </c>
      <c r="O425" s="42"/>
      <c r="P425" s="202">
        <f>O425*H425</f>
        <v>0</v>
      </c>
      <c r="Q425" s="202">
        <v>2.11676</v>
      </c>
      <c r="R425" s="202">
        <f>Q425*H425</f>
        <v>14.817320000000002</v>
      </c>
      <c r="S425" s="202">
        <v>0</v>
      </c>
      <c r="T425" s="203">
        <f>S425*H425</f>
        <v>0</v>
      </c>
      <c r="AR425" s="24" t="s">
        <v>166</v>
      </c>
      <c r="AT425" s="24" t="s">
        <v>161</v>
      </c>
      <c r="AU425" s="24" t="s">
        <v>87</v>
      </c>
      <c r="AY425" s="24" t="s">
        <v>159</v>
      </c>
      <c r="BE425" s="204">
        <f>IF(N425="základní",J425,0)</f>
        <v>0</v>
      </c>
      <c r="BF425" s="204">
        <f>IF(N425="snížená",J425,0)</f>
        <v>0</v>
      </c>
      <c r="BG425" s="204">
        <f>IF(N425="zákl. přenesená",J425,0)</f>
        <v>0</v>
      </c>
      <c r="BH425" s="204">
        <f>IF(N425="sníž. přenesená",J425,0)</f>
        <v>0</v>
      </c>
      <c r="BI425" s="204">
        <f>IF(N425="nulová",J425,0)</f>
        <v>0</v>
      </c>
      <c r="BJ425" s="24" t="s">
        <v>84</v>
      </c>
      <c r="BK425" s="204">
        <f>ROUND(I425*H425,2)</f>
        <v>0</v>
      </c>
      <c r="BL425" s="24" t="s">
        <v>166</v>
      </c>
      <c r="BM425" s="24" t="s">
        <v>1436</v>
      </c>
    </row>
    <row r="426" spans="2:47" s="1" customFormat="1" ht="108">
      <c r="B426" s="41"/>
      <c r="C426" s="63"/>
      <c r="D426" s="205" t="s">
        <v>168</v>
      </c>
      <c r="E426" s="63"/>
      <c r="F426" s="206" t="s">
        <v>1432</v>
      </c>
      <c r="G426" s="63"/>
      <c r="H426" s="63"/>
      <c r="I426" s="163"/>
      <c r="J426" s="63"/>
      <c r="K426" s="63"/>
      <c r="L426" s="61"/>
      <c r="M426" s="207"/>
      <c r="N426" s="42"/>
      <c r="O426" s="42"/>
      <c r="P426" s="42"/>
      <c r="Q426" s="42"/>
      <c r="R426" s="42"/>
      <c r="S426" s="42"/>
      <c r="T426" s="78"/>
      <c r="AT426" s="24" t="s">
        <v>168</v>
      </c>
      <c r="AU426" s="24" t="s">
        <v>87</v>
      </c>
    </row>
    <row r="427" spans="2:51" s="12" customFormat="1" ht="13.5">
      <c r="B427" s="219"/>
      <c r="C427" s="220"/>
      <c r="D427" s="232" t="s">
        <v>170</v>
      </c>
      <c r="E427" s="242" t="s">
        <v>21</v>
      </c>
      <c r="F427" s="243" t="s">
        <v>1437</v>
      </c>
      <c r="G427" s="220"/>
      <c r="H427" s="244">
        <v>7</v>
      </c>
      <c r="I427" s="224"/>
      <c r="J427" s="220"/>
      <c r="K427" s="220"/>
      <c r="L427" s="225"/>
      <c r="M427" s="226"/>
      <c r="N427" s="227"/>
      <c r="O427" s="227"/>
      <c r="P427" s="227"/>
      <c r="Q427" s="227"/>
      <c r="R427" s="227"/>
      <c r="S427" s="227"/>
      <c r="T427" s="228"/>
      <c r="AT427" s="229" t="s">
        <v>170</v>
      </c>
      <c r="AU427" s="229" t="s">
        <v>87</v>
      </c>
      <c r="AV427" s="12" t="s">
        <v>87</v>
      </c>
      <c r="AW427" s="12" t="s">
        <v>39</v>
      </c>
      <c r="AX427" s="12" t="s">
        <v>84</v>
      </c>
      <c r="AY427" s="229" t="s">
        <v>159</v>
      </c>
    </row>
    <row r="428" spans="2:65" s="1" customFormat="1" ht="22.5" customHeight="1">
      <c r="B428" s="41"/>
      <c r="C428" s="256" t="s">
        <v>611</v>
      </c>
      <c r="D428" s="256" t="s">
        <v>342</v>
      </c>
      <c r="E428" s="257" t="s">
        <v>1438</v>
      </c>
      <c r="F428" s="258" t="s">
        <v>1439</v>
      </c>
      <c r="G428" s="259" t="s">
        <v>595</v>
      </c>
      <c r="H428" s="260">
        <v>1</v>
      </c>
      <c r="I428" s="261"/>
      <c r="J428" s="262">
        <f aca="true" t="shared" si="0" ref="J428:J436">ROUND(I428*H428,2)</f>
        <v>0</v>
      </c>
      <c r="K428" s="258" t="s">
        <v>165</v>
      </c>
      <c r="L428" s="263"/>
      <c r="M428" s="264" t="s">
        <v>21</v>
      </c>
      <c r="N428" s="265" t="s">
        <v>47</v>
      </c>
      <c r="O428" s="42"/>
      <c r="P428" s="202">
        <f aca="true" t="shared" si="1" ref="P428:P436">O428*H428</f>
        <v>0</v>
      </c>
      <c r="Q428" s="202">
        <v>1.363</v>
      </c>
      <c r="R428" s="202">
        <f aca="true" t="shared" si="2" ref="R428:R436">Q428*H428</f>
        <v>1.363</v>
      </c>
      <c r="S428" s="202">
        <v>0</v>
      </c>
      <c r="T428" s="203">
        <f aca="true" t="shared" si="3" ref="T428:T436">S428*H428</f>
        <v>0</v>
      </c>
      <c r="AR428" s="24" t="s">
        <v>214</v>
      </c>
      <c r="AT428" s="24" t="s">
        <v>342</v>
      </c>
      <c r="AU428" s="24" t="s">
        <v>87</v>
      </c>
      <c r="AY428" s="24" t="s">
        <v>159</v>
      </c>
      <c r="BE428" s="204">
        <f aca="true" t="shared" si="4" ref="BE428:BE436">IF(N428="základní",J428,0)</f>
        <v>0</v>
      </c>
      <c r="BF428" s="204">
        <f aca="true" t="shared" si="5" ref="BF428:BF436">IF(N428="snížená",J428,0)</f>
        <v>0</v>
      </c>
      <c r="BG428" s="204">
        <f aca="true" t="shared" si="6" ref="BG428:BG436">IF(N428="zákl. přenesená",J428,0)</f>
        <v>0</v>
      </c>
      <c r="BH428" s="204">
        <f aca="true" t="shared" si="7" ref="BH428:BH436">IF(N428="sníž. přenesená",J428,0)</f>
        <v>0</v>
      </c>
      <c r="BI428" s="204">
        <f aca="true" t="shared" si="8" ref="BI428:BI436">IF(N428="nulová",J428,0)</f>
        <v>0</v>
      </c>
      <c r="BJ428" s="24" t="s">
        <v>84</v>
      </c>
      <c r="BK428" s="204">
        <f aca="true" t="shared" si="9" ref="BK428:BK436">ROUND(I428*H428,2)</f>
        <v>0</v>
      </c>
      <c r="BL428" s="24" t="s">
        <v>166</v>
      </c>
      <c r="BM428" s="24" t="s">
        <v>1440</v>
      </c>
    </row>
    <row r="429" spans="2:65" s="1" customFormat="1" ht="22.5" customHeight="1">
      <c r="B429" s="41"/>
      <c r="C429" s="256" t="s">
        <v>615</v>
      </c>
      <c r="D429" s="256" t="s">
        <v>342</v>
      </c>
      <c r="E429" s="257" t="s">
        <v>1441</v>
      </c>
      <c r="F429" s="258" t="s">
        <v>1442</v>
      </c>
      <c r="G429" s="259" t="s">
        <v>595</v>
      </c>
      <c r="H429" s="260">
        <v>1</v>
      </c>
      <c r="I429" s="261"/>
      <c r="J429" s="262">
        <f t="shared" si="0"/>
        <v>0</v>
      </c>
      <c r="K429" s="258" t="s">
        <v>21</v>
      </c>
      <c r="L429" s="263"/>
      <c r="M429" s="264" t="s">
        <v>21</v>
      </c>
      <c r="N429" s="265" t="s">
        <v>47</v>
      </c>
      <c r="O429" s="42"/>
      <c r="P429" s="202">
        <f t="shared" si="1"/>
        <v>0</v>
      </c>
      <c r="Q429" s="202">
        <v>1.614</v>
      </c>
      <c r="R429" s="202">
        <f t="shared" si="2"/>
        <v>1.614</v>
      </c>
      <c r="S429" s="202">
        <v>0</v>
      </c>
      <c r="T429" s="203">
        <f t="shared" si="3"/>
        <v>0</v>
      </c>
      <c r="AR429" s="24" t="s">
        <v>214</v>
      </c>
      <c r="AT429" s="24" t="s">
        <v>342</v>
      </c>
      <c r="AU429" s="24" t="s">
        <v>87</v>
      </c>
      <c r="AY429" s="24" t="s">
        <v>159</v>
      </c>
      <c r="BE429" s="204">
        <f t="shared" si="4"/>
        <v>0</v>
      </c>
      <c r="BF429" s="204">
        <f t="shared" si="5"/>
        <v>0</v>
      </c>
      <c r="BG429" s="204">
        <f t="shared" si="6"/>
        <v>0</v>
      </c>
      <c r="BH429" s="204">
        <f t="shared" si="7"/>
        <v>0</v>
      </c>
      <c r="BI429" s="204">
        <f t="shared" si="8"/>
        <v>0</v>
      </c>
      <c r="BJ429" s="24" t="s">
        <v>84</v>
      </c>
      <c r="BK429" s="204">
        <f t="shared" si="9"/>
        <v>0</v>
      </c>
      <c r="BL429" s="24" t="s">
        <v>166</v>
      </c>
      <c r="BM429" s="24" t="s">
        <v>1443</v>
      </c>
    </row>
    <row r="430" spans="2:65" s="1" customFormat="1" ht="22.5" customHeight="1">
      <c r="B430" s="41"/>
      <c r="C430" s="256" t="s">
        <v>620</v>
      </c>
      <c r="D430" s="256" t="s">
        <v>342</v>
      </c>
      <c r="E430" s="257" t="s">
        <v>1444</v>
      </c>
      <c r="F430" s="258" t="s">
        <v>1445</v>
      </c>
      <c r="G430" s="259" t="s">
        <v>595</v>
      </c>
      <c r="H430" s="260">
        <v>6</v>
      </c>
      <c r="I430" s="261"/>
      <c r="J430" s="262">
        <f t="shared" si="0"/>
        <v>0</v>
      </c>
      <c r="K430" s="258" t="s">
        <v>165</v>
      </c>
      <c r="L430" s="263"/>
      <c r="M430" s="264" t="s">
        <v>21</v>
      </c>
      <c r="N430" s="265" t="s">
        <v>47</v>
      </c>
      <c r="O430" s="42"/>
      <c r="P430" s="202">
        <f t="shared" si="1"/>
        <v>0</v>
      </c>
      <c r="Q430" s="202">
        <v>1.614</v>
      </c>
      <c r="R430" s="202">
        <f t="shared" si="2"/>
        <v>9.684000000000001</v>
      </c>
      <c r="S430" s="202">
        <v>0</v>
      </c>
      <c r="T430" s="203">
        <f t="shared" si="3"/>
        <v>0</v>
      </c>
      <c r="AR430" s="24" t="s">
        <v>214</v>
      </c>
      <c r="AT430" s="24" t="s">
        <v>342</v>
      </c>
      <c r="AU430" s="24" t="s">
        <v>87</v>
      </c>
      <c r="AY430" s="24" t="s">
        <v>159</v>
      </c>
      <c r="BE430" s="204">
        <f t="shared" si="4"/>
        <v>0</v>
      </c>
      <c r="BF430" s="204">
        <f t="shared" si="5"/>
        <v>0</v>
      </c>
      <c r="BG430" s="204">
        <f t="shared" si="6"/>
        <v>0</v>
      </c>
      <c r="BH430" s="204">
        <f t="shared" si="7"/>
        <v>0</v>
      </c>
      <c r="BI430" s="204">
        <f t="shared" si="8"/>
        <v>0</v>
      </c>
      <c r="BJ430" s="24" t="s">
        <v>84</v>
      </c>
      <c r="BK430" s="204">
        <f t="shared" si="9"/>
        <v>0</v>
      </c>
      <c r="BL430" s="24" t="s">
        <v>166</v>
      </c>
      <c r="BM430" s="24" t="s">
        <v>1446</v>
      </c>
    </row>
    <row r="431" spans="2:65" s="1" customFormat="1" ht="22.5" customHeight="1">
      <c r="B431" s="41"/>
      <c r="C431" s="256" t="s">
        <v>625</v>
      </c>
      <c r="D431" s="256" t="s">
        <v>342</v>
      </c>
      <c r="E431" s="257" t="s">
        <v>1447</v>
      </c>
      <c r="F431" s="258" t="s">
        <v>1448</v>
      </c>
      <c r="G431" s="259" t="s">
        <v>595</v>
      </c>
      <c r="H431" s="260">
        <v>4</v>
      </c>
      <c r="I431" s="261"/>
      <c r="J431" s="262">
        <f t="shared" si="0"/>
        <v>0</v>
      </c>
      <c r="K431" s="258" t="s">
        <v>165</v>
      </c>
      <c r="L431" s="263"/>
      <c r="M431" s="264" t="s">
        <v>21</v>
      </c>
      <c r="N431" s="265" t="s">
        <v>47</v>
      </c>
      <c r="O431" s="42"/>
      <c r="P431" s="202">
        <f t="shared" si="1"/>
        <v>0</v>
      </c>
      <c r="Q431" s="202">
        <v>0.262</v>
      </c>
      <c r="R431" s="202">
        <f t="shared" si="2"/>
        <v>1.048</v>
      </c>
      <c r="S431" s="202">
        <v>0</v>
      </c>
      <c r="T431" s="203">
        <f t="shared" si="3"/>
        <v>0</v>
      </c>
      <c r="AR431" s="24" t="s">
        <v>214</v>
      </c>
      <c r="AT431" s="24" t="s">
        <v>342</v>
      </c>
      <c r="AU431" s="24" t="s">
        <v>87</v>
      </c>
      <c r="AY431" s="24" t="s">
        <v>159</v>
      </c>
      <c r="BE431" s="204">
        <f t="shared" si="4"/>
        <v>0</v>
      </c>
      <c r="BF431" s="204">
        <f t="shared" si="5"/>
        <v>0</v>
      </c>
      <c r="BG431" s="204">
        <f t="shared" si="6"/>
        <v>0</v>
      </c>
      <c r="BH431" s="204">
        <f t="shared" si="7"/>
        <v>0</v>
      </c>
      <c r="BI431" s="204">
        <f t="shared" si="8"/>
        <v>0</v>
      </c>
      <c r="BJ431" s="24" t="s">
        <v>84</v>
      </c>
      <c r="BK431" s="204">
        <f t="shared" si="9"/>
        <v>0</v>
      </c>
      <c r="BL431" s="24" t="s">
        <v>166</v>
      </c>
      <c r="BM431" s="24" t="s">
        <v>1449</v>
      </c>
    </row>
    <row r="432" spans="2:65" s="1" customFormat="1" ht="22.5" customHeight="1">
      <c r="B432" s="41"/>
      <c r="C432" s="256" t="s">
        <v>630</v>
      </c>
      <c r="D432" s="256" t="s">
        <v>342</v>
      </c>
      <c r="E432" s="257" t="s">
        <v>1450</v>
      </c>
      <c r="F432" s="258" t="s">
        <v>1451</v>
      </c>
      <c r="G432" s="259" t="s">
        <v>595</v>
      </c>
      <c r="H432" s="260">
        <v>1</v>
      </c>
      <c r="I432" s="261"/>
      <c r="J432" s="262">
        <f t="shared" si="0"/>
        <v>0</v>
      </c>
      <c r="K432" s="258" t="s">
        <v>165</v>
      </c>
      <c r="L432" s="263"/>
      <c r="M432" s="264" t="s">
        <v>21</v>
      </c>
      <c r="N432" s="265" t="s">
        <v>47</v>
      </c>
      <c r="O432" s="42"/>
      <c r="P432" s="202">
        <f t="shared" si="1"/>
        <v>0</v>
      </c>
      <c r="Q432" s="202">
        <v>0.526</v>
      </c>
      <c r="R432" s="202">
        <f t="shared" si="2"/>
        <v>0.526</v>
      </c>
      <c r="S432" s="202">
        <v>0</v>
      </c>
      <c r="T432" s="203">
        <f t="shared" si="3"/>
        <v>0</v>
      </c>
      <c r="AR432" s="24" t="s">
        <v>214</v>
      </c>
      <c r="AT432" s="24" t="s">
        <v>342</v>
      </c>
      <c r="AU432" s="24" t="s">
        <v>87</v>
      </c>
      <c r="AY432" s="24" t="s">
        <v>159</v>
      </c>
      <c r="BE432" s="204">
        <f t="shared" si="4"/>
        <v>0</v>
      </c>
      <c r="BF432" s="204">
        <f t="shared" si="5"/>
        <v>0</v>
      </c>
      <c r="BG432" s="204">
        <f t="shared" si="6"/>
        <v>0</v>
      </c>
      <c r="BH432" s="204">
        <f t="shared" si="7"/>
        <v>0</v>
      </c>
      <c r="BI432" s="204">
        <f t="shared" si="8"/>
        <v>0</v>
      </c>
      <c r="BJ432" s="24" t="s">
        <v>84</v>
      </c>
      <c r="BK432" s="204">
        <f t="shared" si="9"/>
        <v>0</v>
      </c>
      <c r="BL432" s="24" t="s">
        <v>166</v>
      </c>
      <c r="BM432" s="24" t="s">
        <v>1452</v>
      </c>
    </row>
    <row r="433" spans="2:65" s="1" customFormat="1" ht="22.5" customHeight="1">
      <c r="B433" s="41"/>
      <c r="C433" s="256" t="s">
        <v>634</v>
      </c>
      <c r="D433" s="256" t="s">
        <v>342</v>
      </c>
      <c r="E433" s="257" t="s">
        <v>1453</v>
      </c>
      <c r="F433" s="258" t="s">
        <v>1454</v>
      </c>
      <c r="G433" s="259" t="s">
        <v>595</v>
      </c>
      <c r="H433" s="260">
        <v>3</v>
      </c>
      <c r="I433" s="261"/>
      <c r="J433" s="262">
        <f t="shared" si="0"/>
        <v>0</v>
      </c>
      <c r="K433" s="258" t="s">
        <v>165</v>
      </c>
      <c r="L433" s="263"/>
      <c r="M433" s="264" t="s">
        <v>21</v>
      </c>
      <c r="N433" s="265" t="s">
        <v>47</v>
      </c>
      <c r="O433" s="42"/>
      <c r="P433" s="202">
        <f t="shared" si="1"/>
        <v>0</v>
      </c>
      <c r="Q433" s="202">
        <v>1.054</v>
      </c>
      <c r="R433" s="202">
        <f t="shared" si="2"/>
        <v>3.162</v>
      </c>
      <c r="S433" s="202">
        <v>0</v>
      </c>
      <c r="T433" s="203">
        <f t="shared" si="3"/>
        <v>0</v>
      </c>
      <c r="AR433" s="24" t="s">
        <v>214</v>
      </c>
      <c r="AT433" s="24" t="s">
        <v>342</v>
      </c>
      <c r="AU433" s="24" t="s">
        <v>87</v>
      </c>
      <c r="AY433" s="24" t="s">
        <v>159</v>
      </c>
      <c r="BE433" s="204">
        <f t="shared" si="4"/>
        <v>0</v>
      </c>
      <c r="BF433" s="204">
        <f t="shared" si="5"/>
        <v>0</v>
      </c>
      <c r="BG433" s="204">
        <f t="shared" si="6"/>
        <v>0</v>
      </c>
      <c r="BH433" s="204">
        <f t="shared" si="7"/>
        <v>0</v>
      </c>
      <c r="BI433" s="204">
        <f t="shared" si="8"/>
        <v>0</v>
      </c>
      <c r="BJ433" s="24" t="s">
        <v>84</v>
      </c>
      <c r="BK433" s="204">
        <f t="shared" si="9"/>
        <v>0</v>
      </c>
      <c r="BL433" s="24" t="s">
        <v>166</v>
      </c>
      <c r="BM433" s="24" t="s">
        <v>1455</v>
      </c>
    </row>
    <row r="434" spans="2:65" s="1" customFormat="1" ht="22.5" customHeight="1">
      <c r="B434" s="41"/>
      <c r="C434" s="256" t="s">
        <v>638</v>
      </c>
      <c r="D434" s="256" t="s">
        <v>342</v>
      </c>
      <c r="E434" s="257" t="s">
        <v>1456</v>
      </c>
      <c r="F434" s="258" t="s">
        <v>1457</v>
      </c>
      <c r="G434" s="259" t="s">
        <v>595</v>
      </c>
      <c r="H434" s="260">
        <v>4</v>
      </c>
      <c r="I434" s="261"/>
      <c r="J434" s="262">
        <f t="shared" si="0"/>
        <v>0</v>
      </c>
      <c r="K434" s="258" t="s">
        <v>21</v>
      </c>
      <c r="L434" s="263"/>
      <c r="M434" s="264" t="s">
        <v>21</v>
      </c>
      <c r="N434" s="265" t="s">
        <v>47</v>
      </c>
      <c r="O434" s="42"/>
      <c r="P434" s="202">
        <f t="shared" si="1"/>
        <v>0</v>
      </c>
      <c r="Q434" s="202">
        <v>0.521</v>
      </c>
      <c r="R434" s="202">
        <f t="shared" si="2"/>
        <v>2.084</v>
      </c>
      <c r="S434" s="202">
        <v>0</v>
      </c>
      <c r="T434" s="203">
        <f t="shared" si="3"/>
        <v>0</v>
      </c>
      <c r="AR434" s="24" t="s">
        <v>214</v>
      </c>
      <c r="AT434" s="24" t="s">
        <v>342</v>
      </c>
      <c r="AU434" s="24" t="s">
        <v>87</v>
      </c>
      <c r="AY434" s="24" t="s">
        <v>159</v>
      </c>
      <c r="BE434" s="204">
        <f t="shared" si="4"/>
        <v>0</v>
      </c>
      <c r="BF434" s="204">
        <f t="shared" si="5"/>
        <v>0</v>
      </c>
      <c r="BG434" s="204">
        <f t="shared" si="6"/>
        <v>0</v>
      </c>
      <c r="BH434" s="204">
        <f t="shared" si="7"/>
        <v>0</v>
      </c>
      <c r="BI434" s="204">
        <f t="shared" si="8"/>
        <v>0</v>
      </c>
      <c r="BJ434" s="24" t="s">
        <v>84</v>
      </c>
      <c r="BK434" s="204">
        <f t="shared" si="9"/>
        <v>0</v>
      </c>
      <c r="BL434" s="24" t="s">
        <v>166</v>
      </c>
      <c r="BM434" s="24" t="s">
        <v>1458</v>
      </c>
    </row>
    <row r="435" spans="2:65" s="1" customFormat="1" ht="22.5" customHeight="1">
      <c r="B435" s="41"/>
      <c r="C435" s="256" t="s">
        <v>643</v>
      </c>
      <c r="D435" s="256" t="s">
        <v>342</v>
      </c>
      <c r="E435" s="257" t="s">
        <v>1459</v>
      </c>
      <c r="F435" s="258" t="s">
        <v>1460</v>
      </c>
      <c r="G435" s="259" t="s">
        <v>595</v>
      </c>
      <c r="H435" s="260">
        <v>4</v>
      </c>
      <c r="I435" s="261"/>
      <c r="J435" s="262">
        <f t="shared" si="0"/>
        <v>0</v>
      </c>
      <c r="K435" s="258" t="s">
        <v>165</v>
      </c>
      <c r="L435" s="263"/>
      <c r="M435" s="264" t="s">
        <v>21</v>
      </c>
      <c r="N435" s="265" t="s">
        <v>47</v>
      </c>
      <c r="O435" s="42"/>
      <c r="P435" s="202">
        <f t="shared" si="1"/>
        <v>0</v>
      </c>
      <c r="Q435" s="202">
        <v>0.57</v>
      </c>
      <c r="R435" s="202">
        <f t="shared" si="2"/>
        <v>2.28</v>
      </c>
      <c r="S435" s="202">
        <v>0</v>
      </c>
      <c r="T435" s="203">
        <f t="shared" si="3"/>
        <v>0</v>
      </c>
      <c r="AR435" s="24" t="s">
        <v>214</v>
      </c>
      <c r="AT435" s="24" t="s">
        <v>342</v>
      </c>
      <c r="AU435" s="24" t="s">
        <v>87</v>
      </c>
      <c r="AY435" s="24" t="s">
        <v>159</v>
      </c>
      <c r="BE435" s="204">
        <f t="shared" si="4"/>
        <v>0</v>
      </c>
      <c r="BF435" s="204">
        <f t="shared" si="5"/>
        <v>0</v>
      </c>
      <c r="BG435" s="204">
        <f t="shared" si="6"/>
        <v>0</v>
      </c>
      <c r="BH435" s="204">
        <f t="shared" si="7"/>
        <v>0</v>
      </c>
      <c r="BI435" s="204">
        <f t="shared" si="8"/>
        <v>0</v>
      </c>
      <c r="BJ435" s="24" t="s">
        <v>84</v>
      </c>
      <c r="BK435" s="204">
        <f t="shared" si="9"/>
        <v>0</v>
      </c>
      <c r="BL435" s="24" t="s">
        <v>166</v>
      </c>
      <c r="BM435" s="24" t="s">
        <v>1461</v>
      </c>
    </row>
    <row r="436" spans="2:65" s="1" customFormat="1" ht="31.5" customHeight="1">
      <c r="B436" s="41"/>
      <c r="C436" s="193" t="s">
        <v>650</v>
      </c>
      <c r="D436" s="193" t="s">
        <v>161</v>
      </c>
      <c r="E436" s="194" t="s">
        <v>1462</v>
      </c>
      <c r="F436" s="195" t="s">
        <v>1463</v>
      </c>
      <c r="G436" s="196" t="s">
        <v>595</v>
      </c>
      <c r="H436" s="197">
        <v>8</v>
      </c>
      <c r="I436" s="198"/>
      <c r="J436" s="199">
        <f t="shared" si="0"/>
        <v>0</v>
      </c>
      <c r="K436" s="195" t="s">
        <v>165</v>
      </c>
      <c r="L436" s="61"/>
      <c r="M436" s="200" t="s">
        <v>21</v>
      </c>
      <c r="N436" s="201" t="s">
        <v>47</v>
      </c>
      <c r="O436" s="42"/>
      <c r="P436" s="202">
        <f t="shared" si="1"/>
        <v>0</v>
      </c>
      <c r="Q436" s="202">
        <v>0.00702</v>
      </c>
      <c r="R436" s="202">
        <f t="shared" si="2"/>
        <v>0.05616</v>
      </c>
      <c r="S436" s="202">
        <v>0</v>
      </c>
      <c r="T436" s="203">
        <f t="shared" si="3"/>
        <v>0</v>
      </c>
      <c r="AR436" s="24" t="s">
        <v>166</v>
      </c>
      <c r="AT436" s="24" t="s">
        <v>161</v>
      </c>
      <c r="AU436" s="24" t="s">
        <v>87</v>
      </c>
      <c r="AY436" s="24" t="s">
        <v>159</v>
      </c>
      <c r="BE436" s="204">
        <f t="shared" si="4"/>
        <v>0</v>
      </c>
      <c r="BF436" s="204">
        <f t="shared" si="5"/>
        <v>0</v>
      </c>
      <c r="BG436" s="204">
        <f t="shared" si="6"/>
        <v>0</v>
      </c>
      <c r="BH436" s="204">
        <f t="shared" si="7"/>
        <v>0</v>
      </c>
      <c r="BI436" s="204">
        <f t="shared" si="8"/>
        <v>0</v>
      </c>
      <c r="BJ436" s="24" t="s">
        <v>84</v>
      </c>
      <c r="BK436" s="204">
        <f t="shared" si="9"/>
        <v>0</v>
      </c>
      <c r="BL436" s="24" t="s">
        <v>166</v>
      </c>
      <c r="BM436" s="24" t="s">
        <v>1464</v>
      </c>
    </row>
    <row r="437" spans="2:47" s="1" customFormat="1" ht="40.5">
      <c r="B437" s="41"/>
      <c r="C437" s="63"/>
      <c r="D437" s="205" t="s">
        <v>168</v>
      </c>
      <c r="E437" s="63"/>
      <c r="F437" s="206" t="s">
        <v>1122</v>
      </c>
      <c r="G437" s="63"/>
      <c r="H437" s="63"/>
      <c r="I437" s="163"/>
      <c r="J437" s="63"/>
      <c r="K437" s="63"/>
      <c r="L437" s="61"/>
      <c r="M437" s="207"/>
      <c r="N437" s="42"/>
      <c r="O437" s="42"/>
      <c r="P437" s="42"/>
      <c r="Q437" s="42"/>
      <c r="R437" s="42"/>
      <c r="S437" s="42"/>
      <c r="T437" s="78"/>
      <c r="AT437" s="24" t="s">
        <v>168</v>
      </c>
      <c r="AU437" s="24" t="s">
        <v>87</v>
      </c>
    </row>
    <row r="438" spans="2:51" s="12" customFormat="1" ht="13.5">
      <c r="B438" s="219"/>
      <c r="C438" s="220"/>
      <c r="D438" s="232" t="s">
        <v>170</v>
      </c>
      <c r="E438" s="242" t="s">
        <v>21</v>
      </c>
      <c r="F438" s="243" t="s">
        <v>1465</v>
      </c>
      <c r="G438" s="220"/>
      <c r="H438" s="244">
        <v>8</v>
      </c>
      <c r="I438" s="224"/>
      <c r="J438" s="220"/>
      <c r="K438" s="220"/>
      <c r="L438" s="225"/>
      <c r="M438" s="226"/>
      <c r="N438" s="227"/>
      <c r="O438" s="227"/>
      <c r="P438" s="227"/>
      <c r="Q438" s="227"/>
      <c r="R438" s="227"/>
      <c r="S438" s="227"/>
      <c r="T438" s="228"/>
      <c r="AT438" s="229" t="s">
        <v>170</v>
      </c>
      <c r="AU438" s="229" t="s">
        <v>87</v>
      </c>
      <c r="AV438" s="12" t="s">
        <v>87</v>
      </c>
      <c r="AW438" s="12" t="s">
        <v>39</v>
      </c>
      <c r="AX438" s="12" t="s">
        <v>84</v>
      </c>
      <c r="AY438" s="229" t="s">
        <v>159</v>
      </c>
    </row>
    <row r="439" spans="2:65" s="1" customFormat="1" ht="31.5" customHeight="1">
      <c r="B439" s="41"/>
      <c r="C439" s="256" t="s">
        <v>654</v>
      </c>
      <c r="D439" s="256" t="s">
        <v>342</v>
      </c>
      <c r="E439" s="257" t="s">
        <v>1466</v>
      </c>
      <c r="F439" s="258" t="s">
        <v>1467</v>
      </c>
      <c r="G439" s="259" t="s">
        <v>595</v>
      </c>
      <c r="H439" s="260">
        <v>8</v>
      </c>
      <c r="I439" s="261"/>
      <c r="J439" s="262">
        <f>ROUND(I439*H439,2)</f>
        <v>0</v>
      </c>
      <c r="K439" s="258" t="s">
        <v>165</v>
      </c>
      <c r="L439" s="263"/>
      <c r="M439" s="264" t="s">
        <v>21</v>
      </c>
      <c r="N439" s="265" t="s">
        <v>47</v>
      </c>
      <c r="O439" s="42"/>
      <c r="P439" s="202">
        <f>O439*H439</f>
        <v>0</v>
      </c>
      <c r="Q439" s="202">
        <v>0.141</v>
      </c>
      <c r="R439" s="202">
        <f>Q439*H439</f>
        <v>1.128</v>
      </c>
      <c r="S439" s="202">
        <v>0</v>
      </c>
      <c r="T439" s="203">
        <f>S439*H439</f>
        <v>0</v>
      </c>
      <c r="AR439" s="24" t="s">
        <v>214</v>
      </c>
      <c r="AT439" s="24" t="s">
        <v>342</v>
      </c>
      <c r="AU439" s="24" t="s">
        <v>87</v>
      </c>
      <c r="AY439" s="24" t="s">
        <v>159</v>
      </c>
      <c r="BE439" s="204">
        <f>IF(N439="základní",J439,0)</f>
        <v>0</v>
      </c>
      <c r="BF439" s="204">
        <f>IF(N439="snížená",J439,0)</f>
        <v>0</v>
      </c>
      <c r="BG439" s="204">
        <f>IF(N439="zákl. přenesená",J439,0)</f>
        <v>0</v>
      </c>
      <c r="BH439" s="204">
        <f>IF(N439="sníž. přenesená",J439,0)</f>
        <v>0</v>
      </c>
      <c r="BI439" s="204">
        <f>IF(N439="nulová",J439,0)</f>
        <v>0</v>
      </c>
      <c r="BJ439" s="24" t="s">
        <v>84</v>
      </c>
      <c r="BK439" s="204">
        <f>ROUND(I439*H439,2)</f>
        <v>0</v>
      </c>
      <c r="BL439" s="24" t="s">
        <v>166</v>
      </c>
      <c r="BM439" s="24" t="s">
        <v>1468</v>
      </c>
    </row>
    <row r="440" spans="2:65" s="1" customFormat="1" ht="22.5" customHeight="1">
      <c r="B440" s="41"/>
      <c r="C440" s="193" t="s">
        <v>661</v>
      </c>
      <c r="D440" s="193" t="s">
        <v>161</v>
      </c>
      <c r="E440" s="194" t="s">
        <v>1469</v>
      </c>
      <c r="F440" s="195" t="s">
        <v>1470</v>
      </c>
      <c r="G440" s="196" t="s">
        <v>595</v>
      </c>
      <c r="H440" s="197">
        <v>2</v>
      </c>
      <c r="I440" s="198"/>
      <c r="J440" s="199">
        <f>ROUND(I440*H440,2)</f>
        <v>0</v>
      </c>
      <c r="K440" s="195" t="s">
        <v>165</v>
      </c>
      <c r="L440" s="61"/>
      <c r="M440" s="200" t="s">
        <v>21</v>
      </c>
      <c r="N440" s="201" t="s">
        <v>47</v>
      </c>
      <c r="O440" s="42"/>
      <c r="P440" s="202">
        <f>O440*H440</f>
        <v>0</v>
      </c>
      <c r="Q440" s="202">
        <v>0.4208</v>
      </c>
      <c r="R440" s="202">
        <f>Q440*H440</f>
        <v>0.8416</v>
      </c>
      <c r="S440" s="202">
        <v>0</v>
      </c>
      <c r="T440" s="203">
        <f>S440*H440</f>
        <v>0</v>
      </c>
      <c r="AR440" s="24" t="s">
        <v>166</v>
      </c>
      <c r="AT440" s="24" t="s">
        <v>161</v>
      </c>
      <c r="AU440" s="24" t="s">
        <v>87</v>
      </c>
      <c r="AY440" s="24" t="s">
        <v>159</v>
      </c>
      <c r="BE440" s="204">
        <f>IF(N440="základní",J440,0)</f>
        <v>0</v>
      </c>
      <c r="BF440" s="204">
        <f>IF(N440="snížená",J440,0)</f>
        <v>0</v>
      </c>
      <c r="BG440" s="204">
        <f>IF(N440="zákl. přenesená",J440,0)</f>
        <v>0</v>
      </c>
      <c r="BH440" s="204">
        <f>IF(N440="sníž. přenesená",J440,0)</f>
        <v>0</v>
      </c>
      <c r="BI440" s="204">
        <f>IF(N440="nulová",J440,0)</f>
        <v>0</v>
      </c>
      <c r="BJ440" s="24" t="s">
        <v>84</v>
      </c>
      <c r="BK440" s="204">
        <f>ROUND(I440*H440,2)</f>
        <v>0</v>
      </c>
      <c r="BL440" s="24" t="s">
        <v>166</v>
      </c>
      <c r="BM440" s="24" t="s">
        <v>1471</v>
      </c>
    </row>
    <row r="441" spans="2:47" s="1" customFormat="1" ht="108">
      <c r="B441" s="41"/>
      <c r="C441" s="63"/>
      <c r="D441" s="205" t="s">
        <v>168</v>
      </c>
      <c r="E441" s="63"/>
      <c r="F441" s="206" t="s">
        <v>1472</v>
      </c>
      <c r="G441" s="63"/>
      <c r="H441" s="63"/>
      <c r="I441" s="163"/>
      <c r="J441" s="63"/>
      <c r="K441" s="63"/>
      <c r="L441" s="61"/>
      <c r="M441" s="207"/>
      <c r="N441" s="42"/>
      <c r="O441" s="42"/>
      <c r="P441" s="42"/>
      <c r="Q441" s="42"/>
      <c r="R441" s="42"/>
      <c r="S441" s="42"/>
      <c r="T441" s="78"/>
      <c r="AT441" s="24" t="s">
        <v>168</v>
      </c>
      <c r="AU441" s="24" t="s">
        <v>87</v>
      </c>
    </row>
    <row r="442" spans="2:51" s="12" customFormat="1" ht="13.5">
      <c r="B442" s="219"/>
      <c r="C442" s="220"/>
      <c r="D442" s="232" t="s">
        <v>170</v>
      </c>
      <c r="E442" s="242" t="s">
        <v>21</v>
      </c>
      <c r="F442" s="243" t="s">
        <v>1473</v>
      </c>
      <c r="G442" s="220"/>
      <c r="H442" s="244">
        <v>2</v>
      </c>
      <c r="I442" s="224"/>
      <c r="J442" s="220"/>
      <c r="K442" s="220"/>
      <c r="L442" s="225"/>
      <c r="M442" s="226"/>
      <c r="N442" s="227"/>
      <c r="O442" s="227"/>
      <c r="P442" s="227"/>
      <c r="Q442" s="227"/>
      <c r="R442" s="227"/>
      <c r="S442" s="227"/>
      <c r="T442" s="228"/>
      <c r="AT442" s="229" t="s">
        <v>170</v>
      </c>
      <c r="AU442" s="229" t="s">
        <v>87</v>
      </c>
      <c r="AV442" s="12" t="s">
        <v>87</v>
      </c>
      <c r="AW442" s="12" t="s">
        <v>39</v>
      </c>
      <c r="AX442" s="12" t="s">
        <v>84</v>
      </c>
      <c r="AY442" s="229" t="s">
        <v>159</v>
      </c>
    </row>
    <row r="443" spans="2:65" s="1" customFormat="1" ht="22.5" customHeight="1">
      <c r="B443" s="41"/>
      <c r="C443" s="256" t="s">
        <v>665</v>
      </c>
      <c r="D443" s="256" t="s">
        <v>342</v>
      </c>
      <c r="E443" s="257" t="s">
        <v>1474</v>
      </c>
      <c r="F443" s="258" t="s">
        <v>1475</v>
      </c>
      <c r="G443" s="259" t="s">
        <v>595</v>
      </c>
      <c r="H443" s="260">
        <v>1</v>
      </c>
      <c r="I443" s="261"/>
      <c r="J443" s="262">
        <f>ROUND(I443*H443,2)</f>
        <v>0</v>
      </c>
      <c r="K443" s="258" t="s">
        <v>165</v>
      </c>
      <c r="L443" s="263"/>
      <c r="M443" s="264" t="s">
        <v>21</v>
      </c>
      <c r="N443" s="265" t="s">
        <v>47</v>
      </c>
      <c r="O443" s="42"/>
      <c r="P443" s="202">
        <f>O443*H443</f>
        <v>0</v>
      </c>
      <c r="Q443" s="202">
        <v>0.021</v>
      </c>
      <c r="R443" s="202">
        <f>Q443*H443</f>
        <v>0.021</v>
      </c>
      <c r="S443" s="202">
        <v>0</v>
      </c>
      <c r="T443" s="203">
        <f>S443*H443</f>
        <v>0</v>
      </c>
      <c r="AR443" s="24" t="s">
        <v>214</v>
      </c>
      <c r="AT443" s="24" t="s">
        <v>342</v>
      </c>
      <c r="AU443" s="24" t="s">
        <v>87</v>
      </c>
      <c r="AY443" s="24" t="s">
        <v>159</v>
      </c>
      <c r="BE443" s="204">
        <f>IF(N443="základní",J443,0)</f>
        <v>0</v>
      </c>
      <c r="BF443" s="204">
        <f>IF(N443="snížená",J443,0)</f>
        <v>0</v>
      </c>
      <c r="BG443" s="204">
        <f>IF(N443="zákl. přenesená",J443,0)</f>
        <v>0</v>
      </c>
      <c r="BH443" s="204">
        <f>IF(N443="sníž. přenesená",J443,0)</f>
        <v>0</v>
      </c>
      <c r="BI443" s="204">
        <f>IF(N443="nulová",J443,0)</f>
        <v>0</v>
      </c>
      <c r="BJ443" s="24" t="s">
        <v>84</v>
      </c>
      <c r="BK443" s="204">
        <f>ROUND(I443*H443,2)</f>
        <v>0</v>
      </c>
      <c r="BL443" s="24" t="s">
        <v>166</v>
      </c>
      <c r="BM443" s="24" t="s">
        <v>1476</v>
      </c>
    </row>
    <row r="444" spans="2:65" s="1" customFormat="1" ht="22.5" customHeight="1">
      <c r="B444" s="41"/>
      <c r="C444" s="256" t="s">
        <v>669</v>
      </c>
      <c r="D444" s="256" t="s">
        <v>342</v>
      </c>
      <c r="E444" s="257" t="s">
        <v>1330</v>
      </c>
      <c r="F444" s="258" t="s">
        <v>1331</v>
      </c>
      <c r="G444" s="259" t="s">
        <v>595</v>
      </c>
      <c r="H444" s="260">
        <v>2</v>
      </c>
      <c r="I444" s="261"/>
      <c r="J444" s="262">
        <f>ROUND(I444*H444,2)</f>
        <v>0</v>
      </c>
      <c r="K444" s="258" t="s">
        <v>165</v>
      </c>
      <c r="L444" s="263"/>
      <c r="M444" s="264" t="s">
        <v>21</v>
      </c>
      <c r="N444" s="265" t="s">
        <v>47</v>
      </c>
      <c r="O444" s="42"/>
      <c r="P444" s="202">
        <f>O444*H444</f>
        <v>0</v>
      </c>
      <c r="Q444" s="202">
        <v>0.041</v>
      </c>
      <c r="R444" s="202">
        <f>Q444*H444</f>
        <v>0.082</v>
      </c>
      <c r="S444" s="202">
        <v>0</v>
      </c>
      <c r="T444" s="203">
        <f>S444*H444</f>
        <v>0</v>
      </c>
      <c r="AR444" s="24" t="s">
        <v>214</v>
      </c>
      <c r="AT444" s="24" t="s">
        <v>342</v>
      </c>
      <c r="AU444" s="24" t="s">
        <v>87</v>
      </c>
      <c r="AY444" s="24" t="s">
        <v>159</v>
      </c>
      <c r="BE444" s="204">
        <f>IF(N444="základní",J444,0)</f>
        <v>0</v>
      </c>
      <c r="BF444" s="204">
        <f>IF(N444="snížená",J444,0)</f>
        <v>0</v>
      </c>
      <c r="BG444" s="204">
        <f>IF(N444="zákl. přenesená",J444,0)</f>
        <v>0</v>
      </c>
      <c r="BH444" s="204">
        <f>IF(N444="sníž. přenesená",J444,0)</f>
        <v>0</v>
      </c>
      <c r="BI444" s="204">
        <f>IF(N444="nulová",J444,0)</f>
        <v>0</v>
      </c>
      <c r="BJ444" s="24" t="s">
        <v>84</v>
      </c>
      <c r="BK444" s="204">
        <f>ROUND(I444*H444,2)</f>
        <v>0</v>
      </c>
      <c r="BL444" s="24" t="s">
        <v>166</v>
      </c>
      <c r="BM444" s="24" t="s">
        <v>1477</v>
      </c>
    </row>
    <row r="445" spans="2:63" s="10" customFormat="1" ht="29.85" customHeight="1">
      <c r="B445" s="176"/>
      <c r="C445" s="177"/>
      <c r="D445" s="190" t="s">
        <v>75</v>
      </c>
      <c r="E445" s="191" t="s">
        <v>792</v>
      </c>
      <c r="F445" s="191" t="s">
        <v>988</v>
      </c>
      <c r="G445" s="177"/>
      <c r="H445" s="177"/>
      <c r="I445" s="180"/>
      <c r="J445" s="192">
        <f>BK445</f>
        <v>0</v>
      </c>
      <c r="K445" s="177"/>
      <c r="L445" s="182"/>
      <c r="M445" s="183"/>
      <c r="N445" s="184"/>
      <c r="O445" s="184"/>
      <c r="P445" s="185">
        <f>SUM(P446:P451)</f>
        <v>0</v>
      </c>
      <c r="Q445" s="184"/>
      <c r="R445" s="185">
        <f>SUM(R446:R451)</f>
        <v>0</v>
      </c>
      <c r="S445" s="184"/>
      <c r="T445" s="186">
        <f>SUM(T446:T451)</f>
        <v>0</v>
      </c>
      <c r="AR445" s="187" t="s">
        <v>84</v>
      </c>
      <c r="AT445" s="188" t="s">
        <v>75</v>
      </c>
      <c r="AU445" s="188" t="s">
        <v>84</v>
      </c>
      <c r="AY445" s="187" t="s">
        <v>159</v>
      </c>
      <c r="BK445" s="189">
        <f>SUM(BK446:BK451)</f>
        <v>0</v>
      </c>
    </row>
    <row r="446" spans="2:65" s="1" customFormat="1" ht="31.5" customHeight="1">
      <c r="B446" s="41"/>
      <c r="C446" s="193" t="s">
        <v>673</v>
      </c>
      <c r="D446" s="193" t="s">
        <v>161</v>
      </c>
      <c r="E446" s="194" t="s">
        <v>795</v>
      </c>
      <c r="F446" s="195" t="s">
        <v>796</v>
      </c>
      <c r="G446" s="196" t="s">
        <v>345</v>
      </c>
      <c r="H446" s="197">
        <v>276.097</v>
      </c>
      <c r="I446" s="198"/>
      <c r="J446" s="199">
        <f>ROUND(I446*H446,2)</f>
        <v>0</v>
      </c>
      <c r="K446" s="195" t="s">
        <v>165</v>
      </c>
      <c r="L446" s="61"/>
      <c r="M446" s="200" t="s">
        <v>21</v>
      </c>
      <c r="N446" s="201" t="s">
        <v>47</v>
      </c>
      <c r="O446" s="42"/>
      <c r="P446" s="202">
        <f>O446*H446</f>
        <v>0</v>
      </c>
      <c r="Q446" s="202">
        <v>0</v>
      </c>
      <c r="R446" s="202">
        <f>Q446*H446</f>
        <v>0</v>
      </c>
      <c r="S446" s="202">
        <v>0</v>
      </c>
      <c r="T446" s="203">
        <f>S446*H446</f>
        <v>0</v>
      </c>
      <c r="AR446" s="24" t="s">
        <v>166</v>
      </c>
      <c r="AT446" s="24" t="s">
        <v>161</v>
      </c>
      <c r="AU446" s="24" t="s">
        <v>87</v>
      </c>
      <c r="AY446" s="24" t="s">
        <v>159</v>
      </c>
      <c r="BE446" s="204">
        <f>IF(N446="základní",J446,0)</f>
        <v>0</v>
      </c>
      <c r="BF446" s="204">
        <f>IF(N446="snížená",J446,0)</f>
        <v>0</v>
      </c>
      <c r="BG446" s="204">
        <f>IF(N446="zákl. přenesená",J446,0)</f>
        <v>0</v>
      </c>
      <c r="BH446" s="204">
        <f>IF(N446="sníž. přenesená",J446,0)</f>
        <v>0</v>
      </c>
      <c r="BI446" s="204">
        <f>IF(N446="nulová",J446,0)</f>
        <v>0</v>
      </c>
      <c r="BJ446" s="24" t="s">
        <v>84</v>
      </c>
      <c r="BK446" s="204">
        <f>ROUND(I446*H446,2)</f>
        <v>0</v>
      </c>
      <c r="BL446" s="24" t="s">
        <v>166</v>
      </c>
      <c r="BM446" s="24" t="s">
        <v>1478</v>
      </c>
    </row>
    <row r="447" spans="2:47" s="1" customFormat="1" ht="94.5">
      <c r="B447" s="41"/>
      <c r="C447" s="63"/>
      <c r="D447" s="232" t="s">
        <v>168</v>
      </c>
      <c r="E447" s="63"/>
      <c r="F447" s="276" t="s">
        <v>798</v>
      </c>
      <c r="G447" s="63"/>
      <c r="H447" s="63"/>
      <c r="I447" s="163"/>
      <c r="J447" s="63"/>
      <c r="K447" s="63"/>
      <c r="L447" s="61"/>
      <c r="M447" s="207"/>
      <c r="N447" s="42"/>
      <c r="O447" s="42"/>
      <c r="P447" s="42"/>
      <c r="Q447" s="42"/>
      <c r="R447" s="42"/>
      <c r="S447" s="42"/>
      <c r="T447" s="78"/>
      <c r="AT447" s="24" t="s">
        <v>168</v>
      </c>
      <c r="AU447" s="24" t="s">
        <v>87</v>
      </c>
    </row>
    <row r="448" spans="2:65" s="1" customFormat="1" ht="31.5" customHeight="1">
      <c r="B448" s="41"/>
      <c r="C448" s="193" t="s">
        <v>678</v>
      </c>
      <c r="D448" s="193" t="s">
        <v>161</v>
      </c>
      <c r="E448" s="194" t="s">
        <v>807</v>
      </c>
      <c r="F448" s="195" t="s">
        <v>808</v>
      </c>
      <c r="G448" s="196" t="s">
        <v>345</v>
      </c>
      <c r="H448" s="197">
        <v>1380.485</v>
      </c>
      <c r="I448" s="198"/>
      <c r="J448" s="199">
        <f>ROUND(I448*H448,2)</f>
        <v>0</v>
      </c>
      <c r="K448" s="195" t="s">
        <v>165</v>
      </c>
      <c r="L448" s="61"/>
      <c r="M448" s="200" t="s">
        <v>21</v>
      </c>
      <c r="N448" s="201" t="s">
        <v>47</v>
      </c>
      <c r="O448" s="42"/>
      <c r="P448" s="202">
        <f>O448*H448</f>
        <v>0</v>
      </c>
      <c r="Q448" s="202">
        <v>0</v>
      </c>
      <c r="R448" s="202">
        <f>Q448*H448</f>
        <v>0</v>
      </c>
      <c r="S448" s="202">
        <v>0</v>
      </c>
      <c r="T448" s="203">
        <f>S448*H448</f>
        <v>0</v>
      </c>
      <c r="AR448" s="24" t="s">
        <v>166</v>
      </c>
      <c r="AT448" s="24" t="s">
        <v>161</v>
      </c>
      <c r="AU448" s="24" t="s">
        <v>87</v>
      </c>
      <c r="AY448" s="24" t="s">
        <v>159</v>
      </c>
      <c r="BE448" s="204">
        <f>IF(N448="základní",J448,0)</f>
        <v>0</v>
      </c>
      <c r="BF448" s="204">
        <f>IF(N448="snížená",J448,0)</f>
        <v>0</v>
      </c>
      <c r="BG448" s="204">
        <f>IF(N448="zákl. přenesená",J448,0)</f>
        <v>0</v>
      </c>
      <c r="BH448" s="204">
        <f>IF(N448="sníž. přenesená",J448,0)</f>
        <v>0</v>
      </c>
      <c r="BI448" s="204">
        <f>IF(N448="nulová",J448,0)</f>
        <v>0</v>
      </c>
      <c r="BJ448" s="24" t="s">
        <v>84</v>
      </c>
      <c r="BK448" s="204">
        <f>ROUND(I448*H448,2)</f>
        <v>0</v>
      </c>
      <c r="BL448" s="24" t="s">
        <v>166</v>
      </c>
      <c r="BM448" s="24" t="s">
        <v>1479</v>
      </c>
    </row>
    <row r="449" spans="2:47" s="1" customFormat="1" ht="94.5">
      <c r="B449" s="41"/>
      <c r="C449" s="63"/>
      <c r="D449" s="205" t="s">
        <v>168</v>
      </c>
      <c r="E449" s="63"/>
      <c r="F449" s="206" t="s">
        <v>798</v>
      </c>
      <c r="G449" s="63"/>
      <c r="H449" s="63"/>
      <c r="I449" s="163"/>
      <c r="J449" s="63"/>
      <c r="K449" s="63"/>
      <c r="L449" s="61"/>
      <c r="M449" s="207"/>
      <c r="N449" s="42"/>
      <c r="O449" s="42"/>
      <c r="P449" s="42"/>
      <c r="Q449" s="42"/>
      <c r="R449" s="42"/>
      <c r="S449" s="42"/>
      <c r="T449" s="78"/>
      <c r="AT449" s="24" t="s">
        <v>168</v>
      </c>
      <c r="AU449" s="24" t="s">
        <v>87</v>
      </c>
    </row>
    <row r="450" spans="2:51" s="12" customFormat="1" ht="13.5">
      <c r="B450" s="219"/>
      <c r="C450" s="220"/>
      <c r="D450" s="232" t="s">
        <v>170</v>
      </c>
      <c r="E450" s="242" t="s">
        <v>21</v>
      </c>
      <c r="F450" s="243" t="s">
        <v>1480</v>
      </c>
      <c r="G450" s="220"/>
      <c r="H450" s="244">
        <v>1380.485</v>
      </c>
      <c r="I450" s="224"/>
      <c r="J450" s="220"/>
      <c r="K450" s="220"/>
      <c r="L450" s="225"/>
      <c r="M450" s="226"/>
      <c r="N450" s="227"/>
      <c r="O450" s="227"/>
      <c r="P450" s="227"/>
      <c r="Q450" s="227"/>
      <c r="R450" s="227"/>
      <c r="S450" s="227"/>
      <c r="T450" s="228"/>
      <c r="AT450" s="229" t="s">
        <v>170</v>
      </c>
      <c r="AU450" s="229" t="s">
        <v>87</v>
      </c>
      <c r="AV450" s="12" t="s">
        <v>87</v>
      </c>
      <c r="AW450" s="12" t="s">
        <v>39</v>
      </c>
      <c r="AX450" s="12" t="s">
        <v>84</v>
      </c>
      <c r="AY450" s="229" t="s">
        <v>159</v>
      </c>
    </row>
    <row r="451" spans="2:65" s="1" customFormat="1" ht="22.5" customHeight="1">
      <c r="B451" s="41"/>
      <c r="C451" s="193" t="s">
        <v>682</v>
      </c>
      <c r="D451" s="193" t="s">
        <v>161</v>
      </c>
      <c r="E451" s="194" t="s">
        <v>992</v>
      </c>
      <c r="F451" s="195" t="s">
        <v>993</v>
      </c>
      <c r="G451" s="196" t="s">
        <v>345</v>
      </c>
      <c r="H451" s="197">
        <v>276.097</v>
      </c>
      <c r="I451" s="198"/>
      <c r="J451" s="199">
        <f>ROUND(I451*H451,2)</f>
        <v>0</v>
      </c>
      <c r="K451" s="195" t="s">
        <v>21</v>
      </c>
      <c r="L451" s="61"/>
      <c r="M451" s="200" t="s">
        <v>21</v>
      </c>
      <c r="N451" s="201" t="s">
        <v>47</v>
      </c>
      <c r="O451" s="42"/>
      <c r="P451" s="202">
        <f>O451*H451</f>
        <v>0</v>
      </c>
      <c r="Q451" s="202">
        <v>0</v>
      </c>
      <c r="R451" s="202">
        <f>Q451*H451</f>
        <v>0</v>
      </c>
      <c r="S451" s="202">
        <v>0</v>
      </c>
      <c r="T451" s="203">
        <f>S451*H451</f>
        <v>0</v>
      </c>
      <c r="AR451" s="24" t="s">
        <v>166</v>
      </c>
      <c r="AT451" s="24" t="s">
        <v>161</v>
      </c>
      <c r="AU451" s="24" t="s">
        <v>87</v>
      </c>
      <c r="AY451" s="24" t="s">
        <v>159</v>
      </c>
      <c r="BE451" s="204">
        <f>IF(N451="základní",J451,0)</f>
        <v>0</v>
      </c>
      <c r="BF451" s="204">
        <f>IF(N451="snížená",J451,0)</f>
        <v>0</v>
      </c>
      <c r="BG451" s="204">
        <f>IF(N451="zákl. přenesená",J451,0)</f>
        <v>0</v>
      </c>
      <c r="BH451" s="204">
        <f>IF(N451="sníž. přenesená",J451,0)</f>
        <v>0</v>
      </c>
      <c r="BI451" s="204">
        <f>IF(N451="nulová",J451,0)</f>
        <v>0</v>
      </c>
      <c r="BJ451" s="24" t="s">
        <v>84</v>
      </c>
      <c r="BK451" s="204">
        <f>ROUND(I451*H451,2)</f>
        <v>0</v>
      </c>
      <c r="BL451" s="24" t="s">
        <v>166</v>
      </c>
      <c r="BM451" s="24" t="s">
        <v>1481</v>
      </c>
    </row>
    <row r="452" spans="2:63" s="10" customFormat="1" ht="29.85" customHeight="1">
      <c r="B452" s="176"/>
      <c r="C452" s="177"/>
      <c r="D452" s="190" t="s">
        <v>75</v>
      </c>
      <c r="E452" s="191" t="s">
        <v>837</v>
      </c>
      <c r="F452" s="191" t="s">
        <v>995</v>
      </c>
      <c r="G452" s="177"/>
      <c r="H452" s="177"/>
      <c r="I452" s="180"/>
      <c r="J452" s="192">
        <f>BK452</f>
        <v>0</v>
      </c>
      <c r="K452" s="177"/>
      <c r="L452" s="182"/>
      <c r="M452" s="183"/>
      <c r="N452" s="184"/>
      <c r="O452" s="184"/>
      <c r="P452" s="185">
        <f>SUM(P453:P455)</f>
        <v>0</v>
      </c>
      <c r="Q452" s="184"/>
      <c r="R452" s="185">
        <f>SUM(R453:R455)</f>
        <v>0</v>
      </c>
      <c r="S452" s="184"/>
      <c r="T452" s="186">
        <f>SUM(T453:T455)</f>
        <v>0</v>
      </c>
      <c r="AR452" s="187" t="s">
        <v>84</v>
      </c>
      <c r="AT452" s="188" t="s">
        <v>75</v>
      </c>
      <c r="AU452" s="188" t="s">
        <v>84</v>
      </c>
      <c r="AY452" s="187" t="s">
        <v>159</v>
      </c>
      <c r="BK452" s="189">
        <f>SUM(BK453:BK455)</f>
        <v>0</v>
      </c>
    </row>
    <row r="453" spans="2:65" s="1" customFormat="1" ht="44.25" customHeight="1">
      <c r="B453" s="41"/>
      <c r="C453" s="193" t="s">
        <v>689</v>
      </c>
      <c r="D453" s="193" t="s">
        <v>161</v>
      </c>
      <c r="E453" s="194" t="s">
        <v>996</v>
      </c>
      <c r="F453" s="195" t="s">
        <v>997</v>
      </c>
      <c r="G453" s="196" t="s">
        <v>345</v>
      </c>
      <c r="H453" s="197">
        <v>45.684</v>
      </c>
      <c r="I453" s="198"/>
      <c r="J453" s="199">
        <f>ROUND(I453*H453,2)</f>
        <v>0</v>
      </c>
      <c r="K453" s="195" t="s">
        <v>165</v>
      </c>
      <c r="L453" s="61"/>
      <c r="M453" s="200" t="s">
        <v>21</v>
      </c>
      <c r="N453" s="201" t="s">
        <v>47</v>
      </c>
      <c r="O453" s="42"/>
      <c r="P453" s="202">
        <f>O453*H453</f>
        <v>0</v>
      </c>
      <c r="Q453" s="202">
        <v>0</v>
      </c>
      <c r="R453" s="202">
        <f>Q453*H453</f>
        <v>0</v>
      </c>
      <c r="S453" s="202">
        <v>0</v>
      </c>
      <c r="T453" s="203">
        <f>S453*H453</f>
        <v>0</v>
      </c>
      <c r="AR453" s="24" t="s">
        <v>166</v>
      </c>
      <c r="AT453" s="24" t="s">
        <v>161</v>
      </c>
      <c r="AU453" s="24" t="s">
        <v>87</v>
      </c>
      <c r="AY453" s="24" t="s">
        <v>159</v>
      </c>
      <c r="BE453" s="204">
        <f>IF(N453="základní",J453,0)</f>
        <v>0</v>
      </c>
      <c r="BF453" s="204">
        <f>IF(N453="snížená",J453,0)</f>
        <v>0</v>
      </c>
      <c r="BG453" s="204">
        <f>IF(N453="zákl. přenesená",J453,0)</f>
        <v>0</v>
      </c>
      <c r="BH453" s="204">
        <f>IF(N453="sníž. přenesená",J453,0)</f>
        <v>0</v>
      </c>
      <c r="BI453" s="204">
        <f>IF(N453="nulová",J453,0)</f>
        <v>0</v>
      </c>
      <c r="BJ453" s="24" t="s">
        <v>84</v>
      </c>
      <c r="BK453" s="204">
        <f>ROUND(I453*H453,2)</f>
        <v>0</v>
      </c>
      <c r="BL453" s="24" t="s">
        <v>166</v>
      </c>
      <c r="BM453" s="24" t="s">
        <v>1482</v>
      </c>
    </row>
    <row r="454" spans="2:47" s="1" customFormat="1" ht="54">
      <c r="B454" s="41"/>
      <c r="C454" s="63"/>
      <c r="D454" s="205" t="s">
        <v>168</v>
      </c>
      <c r="E454" s="63"/>
      <c r="F454" s="206" t="s">
        <v>999</v>
      </c>
      <c r="G454" s="63"/>
      <c r="H454" s="63"/>
      <c r="I454" s="163"/>
      <c r="J454" s="63"/>
      <c r="K454" s="63"/>
      <c r="L454" s="61"/>
      <c r="M454" s="207"/>
      <c r="N454" s="42"/>
      <c r="O454" s="42"/>
      <c r="P454" s="42"/>
      <c r="Q454" s="42"/>
      <c r="R454" s="42"/>
      <c r="S454" s="42"/>
      <c r="T454" s="78"/>
      <c r="AT454" s="24" t="s">
        <v>168</v>
      </c>
      <c r="AU454" s="24" t="s">
        <v>87</v>
      </c>
    </row>
    <row r="455" spans="2:51" s="12" customFormat="1" ht="13.5">
      <c r="B455" s="219"/>
      <c r="C455" s="220"/>
      <c r="D455" s="205" t="s">
        <v>170</v>
      </c>
      <c r="E455" s="221" t="s">
        <v>21</v>
      </c>
      <c r="F455" s="222" t="s">
        <v>1483</v>
      </c>
      <c r="G455" s="220"/>
      <c r="H455" s="223">
        <v>45.684</v>
      </c>
      <c r="I455" s="224"/>
      <c r="J455" s="220"/>
      <c r="K455" s="220"/>
      <c r="L455" s="225"/>
      <c r="M455" s="279"/>
      <c r="N455" s="280"/>
      <c r="O455" s="280"/>
      <c r="P455" s="280"/>
      <c r="Q455" s="280"/>
      <c r="R455" s="280"/>
      <c r="S455" s="280"/>
      <c r="T455" s="281"/>
      <c r="AT455" s="229" t="s">
        <v>170</v>
      </c>
      <c r="AU455" s="229" t="s">
        <v>87</v>
      </c>
      <c r="AV455" s="12" t="s">
        <v>87</v>
      </c>
      <c r="AW455" s="12" t="s">
        <v>39</v>
      </c>
      <c r="AX455" s="12" t="s">
        <v>84</v>
      </c>
      <c r="AY455" s="229" t="s">
        <v>159</v>
      </c>
    </row>
    <row r="456" spans="2:12" s="1" customFormat="1" ht="6.95" customHeight="1">
      <c r="B456" s="56"/>
      <c r="C456" s="57"/>
      <c r="D456" s="57"/>
      <c r="E456" s="57"/>
      <c r="F456" s="57"/>
      <c r="G456" s="57"/>
      <c r="H456" s="57"/>
      <c r="I456" s="139"/>
      <c r="J456" s="57"/>
      <c r="K456" s="57"/>
      <c r="L456" s="61"/>
    </row>
  </sheetData>
  <sheetProtection password="CC77" sheet="1" objects="1" scenarios="1" formatCells="0" formatColumns="0" formatRows="0" sort="0" autoFilter="0"/>
  <autoFilter ref="C83:K455"/>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4"/>
  <sheetViews>
    <sheetView showGridLines="0" workbookViewId="0" topLeftCell="A1">
      <pane ySplit="1" topLeftCell="A206" activePane="bottomLeft" state="frozen"/>
      <selection pane="bottomLeft" activeCell="F181" sqref="F18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120</v>
      </c>
      <c r="G1" s="403" t="s">
        <v>121</v>
      </c>
      <c r="H1" s="403"/>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103</v>
      </c>
    </row>
    <row r="3" spans="2:46" ht="6.95" customHeight="1">
      <c r="B3" s="25"/>
      <c r="C3" s="26"/>
      <c r="D3" s="26"/>
      <c r="E3" s="26"/>
      <c r="F3" s="26"/>
      <c r="G3" s="26"/>
      <c r="H3" s="26"/>
      <c r="I3" s="116"/>
      <c r="J3" s="26"/>
      <c r="K3" s="27"/>
      <c r="AT3" s="24" t="s">
        <v>87</v>
      </c>
    </row>
    <row r="4" spans="2:46" ht="36.95" customHeight="1">
      <c r="B4" s="28"/>
      <c r="C4" s="29"/>
      <c r="D4" s="30" t="s">
        <v>125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4" t="str">
        <f>'Rekapitulace stavby'!K6</f>
        <v>Rekonstrukce historického středu města Nový Bor – III. etapa, změna stavby před dokončením</v>
      </c>
      <c r="F7" s="405"/>
      <c r="G7" s="405"/>
      <c r="H7" s="405"/>
      <c r="I7" s="117"/>
      <c r="J7" s="29"/>
      <c r="K7" s="31"/>
    </row>
    <row r="8" spans="2:11" s="1" customFormat="1" ht="15">
      <c r="B8" s="41"/>
      <c r="C8" s="42"/>
      <c r="D8" s="37" t="s">
        <v>126</v>
      </c>
      <c r="E8" s="42"/>
      <c r="F8" s="42"/>
      <c r="G8" s="42"/>
      <c r="H8" s="42"/>
      <c r="I8" s="118"/>
      <c r="J8" s="42"/>
      <c r="K8" s="45"/>
    </row>
    <row r="9" spans="2:11" s="1" customFormat="1" ht="36.95" customHeight="1">
      <c r="B9" s="41"/>
      <c r="C9" s="42"/>
      <c r="D9" s="42"/>
      <c r="E9" s="406" t="s">
        <v>1484</v>
      </c>
      <c r="F9" s="407"/>
      <c r="G9" s="407"/>
      <c r="H9" s="407"/>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104</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20. 4. 2017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22.5" customHeight="1">
      <c r="B24" s="121"/>
      <c r="C24" s="122"/>
      <c r="D24" s="122"/>
      <c r="E24" s="396" t="s">
        <v>21</v>
      </c>
      <c r="F24" s="396"/>
      <c r="G24" s="396"/>
      <c r="H24" s="39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ROUND(J82,2)</f>
        <v>250000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ROUND(SUM(BE82:BE213),2)</f>
        <v>250000</v>
      </c>
      <c r="G30" s="42"/>
      <c r="H30" s="42"/>
      <c r="I30" s="131">
        <v>0.21</v>
      </c>
      <c r="J30" s="130">
        <f>ROUND(ROUND((SUM(BE82:BE213)),2)*I30,2)</f>
        <v>52500</v>
      </c>
      <c r="K30" s="45"/>
    </row>
    <row r="31" spans="2:11" s="1" customFormat="1" ht="14.45" customHeight="1">
      <c r="B31" s="41"/>
      <c r="C31" s="42"/>
      <c r="D31" s="42"/>
      <c r="E31" s="49" t="s">
        <v>48</v>
      </c>
      <c r="F31" s="130">
        <f>ROUND(SUM(BF82:BF213),2)</f>
        <v>0</v>
      </c>
      <c r="G31" s="42"/>
      <c r="H31" s="42"/>
      <c r="I31" s="131">
        <v>0.15</v>
      </c>
      <c r="J31" s="130">
        <f>ROUND(ROUND((SUM(BF82:BF213)),2)*I31,2)</f>
        <v>0</v>
      </c>
      <c r="K31" s="45"/>
    </row>
    <row r="32" spans="2:11" s="1" customFormat="1" ht="14.45" customHeight="1" hidden="1">
      <c r="B32" s="41"/>
      <c r="C32" s="42"/>
      <c r="D32" s="42"/>
      <c r="E32" s="49" t="s">
        <v>49</v>
      </c>
      <c r="F32" s="130">
        <f>ROUND(SUM(BG82:BG213),2)</f>
        <v>0</v>
      </c>
      <c r="G32" s="42"/>
      <c r="H32" s="42"/>
      <c r="I32" s="131">
        <v>0.21</v>
      </c>
      <c r="J32" s="130">
        <v>0</v>
      </c>
      <c r="K32" s="45"/>
    </row>
    <row r="33" spans="2:11" s="1" customFormat="1" ht="14.45" customHeight="1" hidden="1">
      <c r="B33" s="41"/>
      <c r="C33" s="42"/>
      <c r="D33" s="42"/>
      <c r="E33" s="49" t="s">
        <v>50</v>
      </c>
      <c r="F33" s="130">
        <f>ROUND(SUM(BH82:BH213),2)</f>
        <v>0</v>
      </c>
      <c r="G33" s="42"/>
      <c r="H33" s="42"/>
      <c r="I33" s="131">
        <v>0.15</v>
      </c>
      <c r="J33" s="130">
        <v>0</v>
      </c>
      <c r="K33" s="45"/>
    </row>
    <row r="34" spans="2:11" s="1" customFormat="1" ht="14.45" customHeight="1" hidden="1">
      <c r="B34" s="41"/>
      <c r="C34" s="42"/>
      <c r="D34" s="42"/>
      <c r="E34" s="49" t="s">
        <v>51</v>
      </c>
      <c r="F34" s="130">
        <f>ROUND(SUM(BI82:BI213),2)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302500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128</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4" t="str">
        <f>E7</f>
        <v>Rekonstrukce historického středu města Nový Bor – III. etapa, změna stavby před dokončením</v>
      </c>
      <c r="F45" s="405"/>
      <c r="G45" s="405"/>
      <c r="H45" s="405"/>
      <c r="I45" s="118"/>
      <c r="J45" s="42"/>
      <c r="K45" s="45"/>
    </row>
    <row r="46" spans="2:11" s="1" customFormat="1" ht="14.45" customHeight="1">
      <c r="B46" s="41"/>
      <c r="C46" s="37" t="s">
        <v>126</v>
      </c>
      <c r="D46" s="42"/>
      <c r="E46" s="42"/>
      <c r="F46" s="42"/>
      <c r="G46" s="42"/>
      <c r="H46" s="42"/>
      <c r="I46" s="118"/>
      <c r="J46" s="42"/>
      <c r="K46" s="45"/>
    </row>
    <row r="47" spans="2:11" s="1" customFormat="1" ht="23.25" customHeight="1">
      <c r="B47" s="41"/>
      <c r="C47" s="42"/>
      <c r="D47" s="42"/>
      <c r="E47" s="406" t="str">
        <f>E9</f>
        <v>IO 401 - Veřejné osvětlení</v>
      </c>
      <c r="F47" s="407"/>
      <c r="G47" s="407"/>
      <c r="H47" s="40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Nový Bor náměstí Míru</v>
      </c>
      <c r="G49" s="42"/>
      <c r="H49" s="42"/>
      <c r="I49" s="119" t="s">
        <v>25</v>
      </c>
      <c r="J49" s="120" t="str">
        <f>IF(J12="","",J12)</f>
        <v>20. 4. 2017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Nový Bor náměstí Míru 1, 473 01 Nový Bor</v>
      </c>
      <c r="G51" s="42"/>
      <c r="H51" s="42"/>
      <c r="I51" s="119" t="s">
        <v>35</v>
      </c>
      <c r="J51" s="35" t="str">
        <f>E21</f>
        <v>BKN,spol.s r.o.Vladislavova 29/I,566 01Vysoké Mýto</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129</v>
      </c>
      <c r="D54" s="132"/>
      <c r="E54" s="132"/>
      <c r="F54" s="132"/>
      <c r="G54" s="132"/>
      <c r="H54" s="132"/>
      <c r="I54" s="145"/>
      <c r="J54" s="146" t="s">
        <v>130</v>
      </c>
      <c r="K54" s="147"/>
    </row>
    <row r="55" spans="2:11" s="1" customFormat="1" ht="10.35" customHeight="1">
      <c r="B55" s="41"/>
      <c r="C55" s="42"/>
      <c r="D55" s="42"/>
      <c r="E55" s="42"/>
      <c r="F55" s="42"/>
      <c r="G55" s="42"/>
      <c r="H55" s="42"/>
      <c r="I55" s="118"/>
      <c r="J55" s="42"/>
      <c r="K55" s="45"/>
    </row>
    <row r="56" spans="2:47" s="1" customFormat="1" ht="29.25" customHeight="1">
      <c r="B56" s="41"/>
      <c r="C56" s="148" t="s">
        <v>131</v>
      </c>
      <c r="D56" s="42"/>
      <c r="E56" s="42"/>
      <c r="F56" s="42"/>
      <c r="G56" s="42"/>
      <c r="H56" s="42"/>
      <c r="I56" s="118"/>
      <c r="J56" s="128">
        <f>J82</f>
        <v>250000</v>
      </c>
      <c r="K56" s="45"/>
      <c r="AU56" s="24" t="s">
        <v>132</v>
      </c>
    </row>
    <row r="57" spans="2:11" s="7" customFormat="1" ht="24.95" customHeight="1">
      <c r="B57" s="149"/>
      <c r="C57" s="150"/>
      <c r="D57" s="151" t="s">
        <v>1485</v>
      </c>
      <c r="E57" s="152"/>
      <c r="F57" s="152"/>
      <c r="G57" s="152"/>
      <c r="H57" s="152"/>
      <c r="I57" s="153"/>
      <c r="J57" s="154">
        <f>J83</f>
        <v>250000</v>
      </c>
      <c r="K57" s="155"/>
    </row>
    <row r="58" spans="2:11" s="8" customFormat="1" ht="19.9" customHeight="1">
      <c r="B58" s="156"/>
      <c r="C58" s="157"/>
      <c r="D58" s="158" t="s">
        <v>1486</v>
      </c>
      <c r="E58" s="159"/>
      <c r="F58" s="159"/>
      <c r="G58" s="159"/>
      <c r="H58" s="159"/>
      <c r="I58" s="160"/>
      <c r="J58" s="161">
        <f>J84</f>
        <v>250000</v>
      </c>
      <c r="K58" s="162"/>
    </row>
    <row r="59" spans="2:11" s="8" customFormat="1" ht="14.85" customHeight="1">
      <c r="B59" s="156"/>
      <c r="C59" s="157"/>
      <c r="D59" s="158" t="s">
        <v>1487</v>
      </c>
      <c r="E59" s="159"/>
      <c r="F59" s="159"/>
      <c r="G59" s="159"/>
      <c r="H59" s="159"/>
      <c r="I59" s="160"/>
      <c r="J59" s="161">
        <f>J85</f>
        <v>0</v>
      </c>
      <c r="K59" s="162"/>
    </row>
    <row r="60" spans="2:11" s="8" customFormat="1" ht="14.85" customHeight="1">
      <c r="B60" s="156"/>
      <c r="C60" s="157"/>
      <c r="D60" s="158" t="s">
        <v>1488</v>
      </c>
      <c r="E60" s="159"/>
      <c r="F60" s="159"/>
      <c r="G60" s="159"/>
      <c r="H60" s="159"/>
      <c r="I60" s="160"/>
      <c r="J60" s="161">
        <f>J119</f>
        <v>0</v>
      </c>
      <c r="K60" s="162"/>
    </row>
    <row r="61" spans="2:11" s="8" customFormat="1" ht="14.85" customHeight="1">
      <c r="B61" s="156"/>
      <c r="C61" s="157"/>
      <c r="D61" s="158" t="s">
        <v>1489</v>
      </c>
      <c r="E61" s="159"/>
      <c r="F61" s="159"/>
      <c r="G61" s="159"/>
      <c r="H61" s="159"/>
      <c r="I61" s="160"/>
      <c r="J61" s="161">
        <f>J163</f>
        <v>250000</v>
      </c>
      <c r="K61" s="162"/>
    </row>
    <row r="62" spans="2:11" s="8" customFormat="1" ht="14.85" customHeight="1">
      <c r="B62" s="156"/>
      <c r="C62" s="157"/>
      <c r="D62" s="158" t="s">
        <v>1490</v>
      </c>
      <c r="E62" s="159"/>
      <c r="F62" s="159"/>
      <c r="G62" s="159"/>
      <c r="H62" s="159"/>
      <c r="I62" s="160"/>
      <c r="J62" s="161">
        <f>J165</f>
        <v>0</v>
      </c>
      <c r="K62" s="162"/>
    </row>
    <row r="63" spans="2:11" s="1" customFormat="1" ht="21.75" customHeight="1">
      <c r="B63" s="41"/>
      <c r="C63" s="42"/>
      <c r="D63" s="42"/>
      <c r="E63" s="42"/>
      <c r="F63" s="42"/>
      <c r="G63" s="42"/>
      <c r="H63" s="42"/>
      <c r="I63" s="118"/>
      <c r="J63" s="42"/>
      <c r="K63" s="45"/>
    </row>
    <row r="64" spans="2:11" s="1" customFormat="1" ht="6.95" customHeight="1">
      <c r="B64" s="56"/>
      <c r="C64" s="57"/>
      <c r="D64" s="57"/>
      <c r="E64" s="57"/>
      <c r="F64" s="57"/>
      <c r="G64" s="57"/>
      <c r="H64" s="57"/>
      <c r="I64" s="139"/>
      <c r="J64" s="57"/>
      <c r="K64" s="58"/>
    </row>
    <row r="68" spans="2:12" s="1" customFormat="1" ht="6.95" customHeight="1">
      <c r="B68" s="59"/>
      <c r="C68" s="60"/>
      <c r="D68" s="60"/>
      <c r="E68" s="60"/>
      <c r="F68" s="60"/>
      <c r="G68" s="60"/>
      <c r="H68" s="60"/>
      <c r="I68" s="142"/>
      <c r="J68" s="60"/>
      <c r="K68" s="60"/>
      <c r="L68" s="61"/>
    </row>
    <row r="69" spans="2:12" s="1" customFormat="1" ht="36.95" customHeight="1">
      <c r="B69" s="41"/>
      <c r="C69" s="62" t="s">
        <v>143</v>
      </c>
      <c r="D69" s="63"/>
      <c r="E69" s="63"/>
      <c r="F69" s="63"/>
      <c r="G69" s="63"/>
      <c r="H69" s="63"/>
      <c r="I69" s="163"/>
      <c r="J69" s="63"/>
      <c r="K69" s="63"/>
      <c r="L69" s="61"/>
    </row>
    <row r="70" spans="2:12" s="1" customFormat="1" ht="6.95" customHeight="1">
      <c r="B70" s="41"/>
      <c r="C70" s="63"/>
      <c r="D70" s="63"/>
      <c r="E70" s="63"/>
      <c r="F70" s="63"/>
      <c r="G70" s="63"/>
      <c r="H70" s="63"/>
      <c r="I70" s="163"/>
      <c r="J70" s="63"/>
      <c r="K70" s="63"/>
      <c r="L70" s="61"/>
    </row>
    <row r="71" spans="2:12" s="1" customFormat="1" ht="14.45" customHeight="1">
      <c r="B71" s="41"/>
      <c r="C71" s="65" t="s">
        <v>18</v>
      </c>
      <c r="D71" s="63"/>
      <c r="E71" s="63"/>
      <c r="F71" s="63"/>
      <c r="G71" s="63"/>
      <c r="H71" s="63"/>
      <c r="I71" s="163"/>
      <c r="J71" s="63"/>
      <c r="K71" s="63"/>
      <c r="L71" s="61"/>
    </row>
    <row r="72" spans="2:12" s="1" customFormat="1" ht="22.5" customHeight="1">
      <c r="B72" s="41"/>
      <c r="C72" s="63"/>
      <c r="D72" s="63"/>
      <c r="E72" s="400" t="str">
        <f>E7</f>
        <v>Rekonstrukce historického středu města Nový Bor – III. etapa, změna stavby před dokončením</v>
      </c>
      <c r="F72" s="401"/>
      <c r="G72" s="401"/>
      <c r="H72" s="401"/>
      <c r="I72" s="163"/>
      <c r="J72" s="63"/>
      <c r="K72" s="63"/>
      <c r="L72" s="61"/>
    </row>
    <row r="73" spans="2:12" s="1" customFormat="1" ht="14.45" customHeight="1">
      <c r="B73" s="41"/>
      <c r="C73" s="65" t="s">
        <v>126</v>
      </c>
      <c r="D73" s="63"/>
      <c r="E73" s="63"/>
      <c r="F73" s="63"/>
      <c r="G73" s="63"/>
      <c r="H73" s="63"/>
      <c r="I73" s="163"/>
      <c r="J73" s="63"/>
      <c r="K73" s="63"/>
      <c r="L73" s="61"/>
    </row>
    <row r="74" spans="2:12" s="1" customFormat="1" ht="23.25" customHeight="1">
      <c r="B74" s="41"/>
      <c r="C74" s="63"/>
      <c r="D74" s="63"/>
      <c r="E74" s="368" t="str">
        <f>E9</f>
        <v>IO 401 - Veřejné osvětlení</v>
      </c>
      <c r="F74" s="402"/>
      <c r="G74" s="402"/>
      <c r="H74" s="402"/>
      <c r="I74" s="163"/>
      <c r="J74" s="63"/>
      <c r="K74" s="63"/>
      <c r="L74" s="61"/>
    </row>
    <row r="75" spans="2:12" s="1" customFormat="1" ht="6.95" customHeight="1">
      <c r="B75" s="41"/>
      <c r="C75" s="63"/>
      <c r="D75" s="63"/>
      <c r="E75" s="63"/>
      <c r="F75" s="63"/>
      <c r="G75" s="63"/>
      <c r="H75" s="63"/>
      <c r="I75" s="163"/>
      <c r="J75" s="63"/>
      <c r="K75" s="63"/>
      <c r="L75" s="61"/>
    </row>
    <row r="76" spans="2:12" s="1" customFormat="1" ht="18" customHeight="1">
      <c r="B76" s="41"/>
      <c r="C76" s="65" t="s">
        <v>23</v>
      </c>
      <c r="D76" s="63"/>
      <c r="E76" s="63"/>
      <c r="F76" s="164" t="str">
        <f>F12</f>
        <v>Nový Bor náměstí Míru</v>
      </c>
      <c r="G76" s="63"/>
      <c r="H76" s="63"/>
      <c r="I76" s="165" t="s">
        <v>25</v>
      </c>
      <c r="J76" s="73" t="str">
        <f>IF(J12="","",J12)</f>
        <v>20. 4. 2017</v>
      </c>
      <c r="K76" s="63"/>
      <c r="L76" s="61"/>
    </row>
    <row r="77" spans="2:12" s="1" customFormat="1" ht="6.95" customHeight="1">
      <c r="B77" s="41"/>
      <c r="C77" s="63"/>
      <c r="D77" s="63"/>
      <c r="E77" s="63"/>
      <c r="F77" s="63"/>
      <c r="G77" s="63"/>
      <c r="H77" s="63"/>
      <c r="I77" s="163"/>
      <c r="J77" s="63"/>
      <c r="K77" s="63"/>
      <c r="L77" s="61"/>
    </row>
    <row r="78" spans="2:12" s="1" customFormat="1" ht="15">
      <c r="B78" s="41"/>
      <c r="C78" s="65" t="s">
        <v>27</v>
      </c>
      <c r="D78" s="63"/>
      <c r="E78" s="63"/>
      <c r="F78" s="164" t="str">
        <f>E15</f>
        <v>Město Nový Bor náměstí Míru 1, 473 01 Nový Bor</v>
      </c>
      <c r="G78" s="63"/>
      <c r="H78" s="63"/>
      <c r="I78" s="165" t="s">
        <v>35</v>
      </c>
      <c r="J78" s="164" t="str">
        <f>E21</f>
        <v>BKN,spol.s r.o.Vladislavova 29/I,566 01Vysoké Mýto</v>
      </c>
      <c r="K78" s="63"/>
      <c r="L78" s="61"/>
    </row>
    <row r="79" spans="2:12" s="1" customFormat="1" ht="14.45" customHeight="1">
      <c r="B79" s="41"/>
      <c r="C79" s="65" t="s">
        <v>33</v>
      </c>
      <c r="D79" s="63"/>
      <c r="E79" s="63"/>
      <c r="F79" s="164" t="str">
        <f>IF(E18="","",E18)</f>
        <v/>
      </c>
      <c r="G79" s="63"/>
      <c r="H79" s="63"/>
      <c r="I79" s="163"/>
      <c r="J79" s="63"/>
      <c r="K79" s="63"/>
      <c r="L79" s="61"/>
    </row>
    <row r="80" spans="2:12" s="1" customFormat="1" ht="10.35" customHeight="1">
      <c r="B80" s="41"/>
      <c r="C80" s="63"/>
      <c r="D80" s="63"/>
      <c r="E80" s="63"/>
      <c r="F80" s="63"/>
      <c r="G80" s="63"/>
      <c r="H80" s="63"/>
      <c r="I80" s="163"/>
      <c r="J80" s="63"/>
      <c r="K80" s="63"/>
      <c r="L80" s="61"/>
    </row>
    <row r="81" spans="2:20" s="9" customFormat="1" ht="29.25" customHeight="1">
      <c r="B81" s="166"/>
      <c r="C81" s="167" t="s">
        <v>144</v>
      </c>
      <c r="D81" s="168" t="s">
        <v>61</v>
      </c>
      <c r="E81" s="168" t="s">
        <v>57</v>
      </c>
      <c r="F81" s="168" t="s">
        <v>145</v>
      </c>
      <c r="G81" s="168" t="s">
        <v>146</v>
      </c>
      <c r="H81" s="168" t="s">
        <v>147</v>
      </c>
      <c r="I81" s="169" t="s">
        <v>148</v>
      </c>
      <c r="J81" s="168" t="s">
        <v>130</v>
      </c>
      <c r="K81" s="170" t="s">
        <v>149</v>
      </c>
      <c r="L81" s="171"/>
      <c r="M81" s="81" t="s">
        <v>150</v>
      </c>
      <c r="N81" s="82" t="s">
        <v>46</v>
      </c>
      <c r="O81" s="82" t="s">
        <v>151</v>
      </c>
      <c r="P81" s="82" t="s">
        <v>152</v>
      </c>
      <c r="Q81" s="82" t="s">
        <v>153</v>
      </c>
      <c r="R81" s="82" t="s">
        <v>154</v>
      </c>
      <c r="S81" s="82" t="s">
        <v>155</v>
      </c>
      <c r="T81" s="83" t="s">
        <v>156</v>
      </c>
    </row>
    <row r="82" spans="2:63" s="1" customFormat="1" ht="29.25" customHeight="1">
      <c r="B82" s="41"/>
      <c r="C82" s="87" t="s">
        <v>131</v>
      </c>
      <c r="D82" s="63"/>
      <c r="E82" s="63"/>
      <c r="F82" s="63"/>
      <c r="G82" s="63"/>
      <c r="H82" s="63"/>
      <c r="I82" s="163"/>
      <c r="J82" s="172">
        <f>BK82</f>
        <v>250000</v>
      </c>
      <c r="K82" s="63"/>
      <c r="L82" s="61"/>
      <c r="M82" s="84"/>
      <c r="N82" s="85"/>
      <c r="O82" s="85"/>
      <c r="P82" s="173">
        <f>P83</f>
        <v>0</v>
      </c>
      <c r="Q82" s="85"/>
      <c r="R82" s="173">
        <f>R83</f>
        <v>12.51102</v>
      </c>
      <c r="S82" s="85"/>
      <c r="T82" s="174">
        <f>T83</f>
        <v>0</v>
      </c>
      <c r="AT82" s="24" t="s">
        <v>75</v>
      </c>
      <c r="AU82" s="24" t="s">
        <v>132</v>
      </c>
      <c r="BK82" s="175">
        <f>BK83</f>
        <v>250000</v>
      </c>
    </row>
    <row r="83" spans="2:63" s="10" customFormat="1" ht="37.35" customHeight="1">
      <c r="B83" s="176"/>
      <c r="C83" s="177"/>
      <c r="D83" s="178" t="s">
        <v>75</v>
      </c>
      <c r="E83" s="179" t="s">
        <v>1491</v>
      </c>
      <c r="F83" s="179" t="s">
        <v>1492</v>
      </c>
      <c r="G83" s="177"/>
      <c r="H83" s="177"/>
      <c r="I83" s="180"/>
      <c r="J83" s="181">
        <f>BK83</f>
        <v>250000</v>
      </c>
      <c r="K83" s="177"/>
      <c r="L83" s="182"/>
      <c r="M83" s="183"/>
      <c r="N83" s="184"/>
      <c r="O83" s="184"/>
      <c r="P83" s="185">
        <f>P84</f>
        <v>0</v>
      </c>
      <c r="Q83" s="184"/>
      <c r="R83" s="185">
        <f>R84</f>
        <v>12.51102</v>
      </c>
      <c r="S83" s="184"/>
      <c r="T83" s="186">
        <f>T84</f>
        <v>0</v>
      </c>
      <c r="AR83" s="187" t="s">
        <v>87</v>
      </c>
      <c r="AT83" s="188" t="s">
        <v>75</v>
      </c>
      <c r="AU83" s="188" t="s">
        <v>76</v>
      </c>
      <c r="AY83" s="187" t="s">
        <v>159</v>
      </c>
      <c r="BK83" s="189">
        <f>BK84</f>
        <v>250000</v>
      </c>
    </row>
    <row r="84" spans="2:63" s="10" customFormat="1" ht="19.9" customHeight="1">
      <c r="B84" s="176"/>
      <c r="C84" s="177"/>
      <c r="D84" s="178" t="s">
        <v>75</v>
      </c>
      <c r="E84" s="282" t="s">
        <v>1493</v>
      </c>
      <c r="F84" s="282" t="s">
        <v>1494</v>
      </c>
      <c r="G84" s="177"/>
      <c r="H84" s="177"/>
      <c r="I84" s="180"/>
      <c r="J84" s="283">
        <f>BK84</f>
        <v>250000</v>
      </c>
      <c r="K84" s="177"/>
      <c r="L84" s="182"/>
      <c r="M84" s="183"/>
      <c r="N84" s="184"/>
      <c r="O84" s="184"/>
      <c r="P84" s="185">
        <f>P85+P119+P163+P165</f>
        <v>0</v>
      </c>
      <c r="Q84" s="184"/>
      <c r="R84" s="185">
        <f>R85+R119+R163+R165</f>
        <v>12.51102</v>
      </c>
      <c r="S84" s="184"/>
      <c r="T84" s="186">
        <f>T85+T119+T163+T165</f>
        <v>0</v>
      </c>
      <c r="AR84" s="187" t="s">
        <v>87</v>
      </c>
      <c r="AT84" s="188" t="s">
        <v>75</v>
      </c>
      <c r="AU84" s="188" t="s">
        <v>84</v>
      </c>
      <c r="AY84" s="187" t="s">
        <v>159</v>
      </c>
      <c r="BK84" s="189">
        <f>BK85+BK119+BK163+BK165</f>
        <v>250000</v>
      </c>
    </row>
    <row r="85" spans="2:63" s="10" customFormat="1" ht="14.85" customHeight="1">
      <c r="B85" s="176"/>
      <c r="C85" s="177"/>
      <c r="D85" s="190" t="s">
        <v>75</v>
      </c>
      <c r="E85" s="191" t="s">
        <v>1495</v>
      </c>
      <c r="F85" s="191" t="s">
        <v>1496</v>
      </c>
      <c r="G85" s="177"/>
      <c r="H85" s="177"/>
      <c r="I85" s="180"/>
      <c r="J85" s="192">
        <f>BK85</f>
        <v>0</v>
      </c>
      <c r="K85" s="177"/>
      <c r="L85" s="182"/>
      <c r="M85" s="183"/>
      <c r="N85" s="184"/>
      <c r="O85" s="184"/>
      <c r="P85" s="185">
        <f>SUM(P86:P118)</f>
        <v>0</v>
      </c>
      <c r="Q85" s="184"/>
      <c r="R85" s="185">
        <f>SUM(R86:R118)</f>
        <v>0</v>
      </c>
      <c r="S85" s="184"/>
      <c r="T85" s="186">
        <f>SUM(T86:T118)</f>
        <v>0</v>
      </c>
      <c r="AR85" s="187" t="s">
        <v>87</v>
      </c>
      <c r="AT85" s="188" t="s">
        <v>75</v>
      </c>
      <c r="AU85" s="188" t="s">
        <v>87</v>
      </c>
      <c r="AY85" s="187" t="s">
        <v>159</v>
      </c>
      <c r="BK85" s="189">
        <f>SUM(BK86:BK118)</f>
        <v>0</v>
      </c>
    </row>
    <row r="86" spans="2:65" s="1" customFormat="1" ht="22.5" customHeight="1">
      <c r="B86" s="41"/>
      <c r="C86" s="256" t="s">
        <v>84</v>
      </c>
      <c r="D86" s="256" t="s">
        <v>342</v>
      </c>
      <c r="E86" s="257" t="s">
        <v>1497</v>
      </c>
      <c r="F86" s="258" t="s">
        <v>1498</v>
      </c>
      <c r="G86" s="259" t="s">
        <v>245</v>
      </c>
      <c r="H86" s="260">
        <v>340</v>
      </c>
      <c r="I86" s="261"/>
      <c r="J86" s="262">
        <f aca="true" t="shared" si="0" ref="J86:J118">ROUND(I86*H86,2)</f>
        <v>0</v>
      </c>
      <c r="K86" s="258" t="s">
        <v>21</v>
      </c>
      <c r="L86" s="263"/>
      <c r="M86" s="264" t="s">
        <v>21</v>
      </c>
      <c r="N86" s="265" t="s">
        <v>47</v>
      </c>
      <c r="O86" s="42"/>
      <c r="P86" s="202">
        <f aca="true" t="shared" si="1" ref="P86:P118">O86*H86</f>
        <v>0</v>
      </c>
      <c r="Q86" s="202">
        <v>0</v>
      </c>
      <c r="R86" s="202">
        <f aca="true" t="shared" si="2" ref="R86:R118">Q86*H86</f>
        <v>0</v>
      </c>
      <c r="S86" s="202">
        <v>0</v>
      </c>
      <c r="T86" s="203">
        <f aca="true" t="shared" si="3" ref="T86:T118">S86*H86</f>
        <v>0</v>
      </c>
      <c r="AR86" s="24" t="s">
        <v>419</v>
      </c>
      <c r="AT86" s="24" t="s">
        <v>342</v>
      </c>
      <c r="AU86" s="24" t="s">
        <v>182</v>
      </c>
      <c r="AY86" s="24" t="s">
        <v>159</v>
      </c>
      <c r="BE86" s="204">
        <f aca="true" t="shared" si="4" ref="BE86:BE118">IF(N86="základní",J86,0)</f>
        <v>0</v>
      </c>
      <c r="BF86" s="204">
        <f aca="true" t="shared" si="5" ref="BF86:BF118">IF(N86="snížená",J86,0)</f>
        <v>0</v>
      </c>
      <c r="BG86" s="204">
        <f aca="true" t="shared" si="6" ref="BG86:BG118">IF(N86="zákl. přenesená",J86,0)</f>
        <v>0</v>
      </c>
      <c r="BH86" s="204">
        <f aca="true" t="shared" si="7" ref="BH86:BH118">IF(N86="sníž. přenesená",J86,0)</f>
        <v>0</v>
      </c>
      <c r="BI86" s="204">
        <f aca="true" t="shared" si="8" ref="BI86:BI118">IF(N86="nulová",J86,0)</f>
        <v>0</v>
      </c>
      <c r="BJ86" s="24" t="s">
        <v>84</v>
      </c>
      <c r="BK86" s="204">
        <f aca="true" t="shared" si="9" ref="BK86:BK118">ROUND(I86*H86,2)</f>
        <v>0</v>
      </c>
      <c r="BL86" s="24" t="s">
        <v>285</v>
      </c>
      <c r="BM86" s="24" t="s">
        <v>1499</v>
      </c>
    </row>
    <row r="87" spans="2:65" s="1" customFormat="1" ht="22.5" customHeight="1">
      <c r="B87" s="41"/>
      <c r="C87" s="256" t="s">
        <v>87</v>
      </c>
      <c r="D87" s="256" t="s">
        <v>342</v>
      </c>
      <c r="E87" s="257" t="s">
        <v>1500</v>
      </c>
      <c r="F87" s="258" t="s">
        <v>1501</v>
      </c>
      <c r="G87" s="259" t="s">
        <v>245</v>
      </c>
      <c r="H87" s="260">
        <v>520</v>
      </c>
      <c r="I87" s="261"/>
      <c r="J87" s="262">
        <f t="shared" si="0"/>
        <v>0</v>
      </c>
      <c r="K87" s="258" t="s">
        <v>21</v>
      </c>
      <c r="L87" s="263"/>
      <c r="M87" s="264" t="s">
        <v>21</v>
      </c>
      <c r="N87" s="265" t="s">
        <v>47</v>
      </c>
      <c r="O87" s="42"/>
      <c r="P87" s="202">
        <f t="shared" si="1"/>
        <v>0</v>
      </c>
      <c r="Q87" s="202">
        <v>0</v>
      </c>
      <c r="R87" s="202">
        <f t="shared" si="2"/>
        <v>0</v>
      </c>
      <c r="S87" s="202">
        <v>0</v>
      </c>
      <c r="T87" s="203">
        <f t="shared" si="3"/>
        <v>0</v>
      </c>
      <c r="AR87" s="24" t="s">
        <v>419</v>
      </c>
      <c r="AT87" s="24" t="s">
        <v>342</v>
      </c>
      <c r="AU87" s="24" t="s">
        <v>182</v>
      </c>
      <c r="AY87" s="24" t="s">
        <v>159</v>
      </c>
      <c r="BE87" s="204">
        <f t="shared" si="4"/>
        <v>0</v>
      </c>
      <c r="BF87" s="204">
        <f t="shared" si="5"/>
        <v>0</v>
      </c>
      <c r="BG87" s="204">
        <f t="shared" si="6"/>
        <v>0</v>
      </c>
      <c r="BH87" s="204">
        <f t="shared" si="7"/>
        <v>0</v>
      </c>
      <c r="BI87" s="204">
        <f t="shared" si="8"/>
        <v>0</v>
      </c>
      <c r="BJ87" s="24" t="s">
        <v>84</v>
      </c>
      <c r="BK87" s="204">
        <f t="shared" si="9"/>
        <v>0</v>
      </c>
      <c r="BL87" s="24" t="s">
        <v>285</v>
      </c>
      <c r="BM87" s="24" t="s">
        <v>1502</v>
      </c>
    </row>
    <row r="88" spans="2:65" s="1" customFormat="1" ht="22.5" customHeight="1">
      <c r="B88" s="41"/>
      <c r="C88" s="256" t="s">
        <v>182</v>
      </c>
      <c r="D88" s="256" t="s">
        <v>342</v>
      </c>
      <c r="E88" s="257" t="s">
        <v>1503</v>
      </c>
      <c r="F88" s="258" t="s">
        <v>1504</v>
      </c>
      <c r="G88" s="259" t="s">
        <v>245</v>
      </c>
      <c r="H88" s="260">
        <v>410</v>
      </c>
      <c r="I88" s="261"/>
      <c r="J88" s="262">
        <f t="shared" si="0"/>
        <v>0</v>
      </c>
      <c r="K88" s="258" t="s">
        <v>21</v>
      </c>
      <c r="L88" s="263"/>
      <c r="M88" s="264" t="s">
        <v>21</v>
      </c>
      <c r="N88" s="265" t="s">
        <v>47</v>
      </c>
      <c r="O88" s="42"/>
      <c r="P88" s="202">
        <f t="shared" si="1"/>
        <v>0</v>
      </c>
      <c r="Q88" s="202">
        <v>0</v>
      </c>
      <c r="R88" s="202">
        <f t="shared" si="2"/>
        <v>0</v>
      </c>
      <c r="S88" s="202">
        <v>0</v>
      </c>
      <c r="T88" s="203">
        <f t="shared" si="3"/>
        <v>0</v>
      </c>
      <c r="AR88" s="24" t="s">
        <v>419</v>
      </c>
      <c r="AT88" s="24" t="s">
        <v>342</v>
      </c>
      <c r="AU88" s="24" t="s">
        <v>182</v>
      </c>
      <c r="AY88" s="24" t="s">
        <v>159</v>
      </c>
      <c r="BE88" s="204">
        <f t="shared" si="4"/>
        <v>0</v>
      </c>
      <c r="BF88" s="204">
        <f t="shared" si="5"/>
        <v>0</v>
      </c>
      <c r="BG88" s="204">
        <f t="shared" si="6"/>
        <v>0</v>
      </c>
      <c r="BH88" s="204">
        <f t="shared" si="7"/>
        <v>0</v>
      </c>
      <c r="BI88" s="204">
        <f t="shared" si="8"/>
        <v>0</v>
      </c>
      <c r="BJ88" s="24" t="s">
        <v>84</v>
      </c>
      <c r="BK88" s="204">
        <f t="shared" si="9"/>
        <v>0</v>
      </c>
      <c r="BL88" s="24" t="s">
        <v>285</v>
      </c>
      <c r="BM88" s="24" t="s">
        <v>1505</v>
      </c>
    </row>
    <row r="89" spans="2:65" s="1" customFormat="1" ht="22.5" customHeight="1">
      <c r="B89" s="41"/>
      <c r="C89" s="256" t="s">
        <v>166</v>
      </c>
      <c r="D89" s="256" t="s">
        <v>342</v>
      </c>
      <c r="E89" s="257" t="s">
        <v>1506</v>
      </c>
      <c r="F89" s="258" t="s">
        <v>1507</v>
      </c>
      <c r="G89" s="259" t="s">
        <v>1508</v>
      </c>
      <c r="H89" s="260">
        <v>38</v>
      </c>
      <c r="I89" s="261"/>
      <c r="J89" s="262">
        <f t="shared" si="0"/>
        <v>0</v>
      </c>
      <c r="K89" s="258" t="s">
        <v>21</v>
      </c>
      <c r="L89" s="263"/>
      <c r="M89" s="264" t="s">
        <v>21</v>
      </c>
      <c r="N89" s="265" t="s">
        <v>47</v>
      </c>
      <c r="O89" s="42"/>
      <c r="P89" s="202">
        <f t="shared" si="1"/>
        <v>0</v>
      </c>
      <c r="Q89" s="202">
        <v>0</v>
      </c>
      <c r="R89" s="202">
        <f t="shared" si="2"/>
        <v>0</v>
      </c>
      <c r="S89" s="202">
        <v>0</v>
      </c>
      <c r="T89" s="203">
        <f t="shared" si="3"/>
        <v>0</v>
      </c>
      <c r="AR89" s="24" t="s">
        <v>419</v>
      </c>
      <c r="AT89" s="24" t="s">
        <v>342</v>
      </c>
      <c r="AU89" s="24" t="s">
        <v>182</v>
      </c>
      <c r="AY89" s="24" t="s">
        <v>159</v>
      </c>
      <c r="BE89" s="204">
        <f t="shared" si="4"/>
        <v>0</v>
      </c>
      <c r="BF89" s="204">
        <f t="shared" si="5"/>
        <v>0</v>
      </c>
      <c r="BG89" s="204">
        <f t="shared" si="6"/>
        <v>0</v>
      </c>
      <c r="BH89" s="204">
        <f t="shared" si="7"/>
        <v>0</v>
      </c>
      <c r="BI89" s="204">
        <f t="shared" si="8"/>
        <v>0</v>
      </c>
      <c r="BJ89" s="24" t="s">
        <v>84</v>
      </c>
      <c r="BK89" s="204">
        <f t="shared" si="9"/>
        <v>0</v>
      </c>
      <c r="BL89" s="24" t="s">
        <v>285</v>
      </c>
      <c r="BM89" s="24" t="s">
        <v>1509</v>
      </c>
    </row>
    <row r="90" spans="2:65" s="1" customFormat="1" ht="22.5" customHeight="1">
      <c r="B90" s="41"/>
      <c r="C90" s="256" t="s">
        <v>196</v>
      </c>
      <c r="D90" s="256" t="s">
        <v>342</v>
      </c>
      <c r="E90" s="257" t="s">
        <v>1510</v>
      </c>
      <c r="F90" s="258" t="s">
        <v>1511</v>
      </c>
      <c r="G90" s="259" t="s">
        <v>1508</v>
      </c>
      <c r="H90" s="260">
        <v>6</v>
      </c>
      <c r="I90" s="261"/>
      <c r="J90" s="262">
        <f t="shared" si="0"/>
        <v>0</v>
      </c>
      <c r="K90" s="258" t="s">
        <v>21</v>
      </c>
      <c r="L90" s="263"/>
      <c r="M90" s="264" t="s">
        <v>21</v>
      </c>
      <c r="N90" s="265" t="s">
        <v>47</v>
      </c>
      <c r="O90" s="42"/>
      <c r="P90" s="202">
        <f t="shared" si="1"/>
        <v>0</v>
      </c>
      <c r="Q90" s="202">
        <v>0</v>
      </c>
      <c r="R90" s="202">
        <f t="shared" si="2"/>
        <v>0</v>
      </c>
      <c r="S90" s="202">
        <v>0</v>
      </c>
      <c r="T90" s="203">
        <f t="shared" si="3"/>
        <v>0</v>
      </c>
      <c r="AR90" s="24" t="s">
        <v>419</v>
      </c>
      <c r="AT90" s="24" t="s">
        <v>342</v>
      </c>
      <c r="AU90" s="24" t="s">
        <v>182</v>
      </c>
      <c r="AY90" s="24" t="s">
        <v>159</v>
      </c>
      <c r="BE90" s="204">
        <f t="shared" si="4"/>
        <v>0</v>
      </c>
      <c r="BF90" s="204">
        <f t="shared" si="5"/>
        <v>0</v>
      </c>
      <c r="BG90" s="204">
        <f t="shared" si="6"/>
        <v>0</v>
      </c>
      <c r="BH90" s="204">
        <f t="shared" si="7"/>
        <v>0</v>
      </c>
      <c r="BI90" s="204">
        <f t="shared" si="8"/>
        <v>0</v>
      </c>
      <c r="BJ90" s="24" t="s">
        <v>84</v>
      </c>
      <c r="BK90" s="204">
        <f t="shared" si="9"/>
        <v>0</v>
      </c>
      <c r="BL90" s="24" t="s">
        <v>285</v>
      </c>
      <c r="BM90" s="24" t="s">
        <v>1512</v>
      </c>
    </row>
    <row r="91" spans="2:65" s="1" customFormat="1" ht="22.5" customHeight="1">
      <c r="B91" s="41"/>
      <c r="C91" s="256" t="s">
        <v>202</v>
      </c>
      <c r="D91" s="256" t="s">
        <v>342</v>
      </c>
      <c r="E91" s="257" t="s">
        <v>1513</v>
      </c>
      <c r="F91" s="258" t="s">
        <v>1514</v>
      </c>
      <c r="G91" s="259" t="s">
        <v>245</v>
      </c>
      <c r="H91" s="260">
        <v>30</v>
      </c>
      <c r="I91" s="261"/>
      <c r="J91" s="262">
        <f t="shared" si="0"/>
        <v>0</v>
      </c>
      <c r="K91" s="258" t="s">
        <v>21</v>
      </c>
      <c r="L91" s="263"/>
      <c r="M91" s="264" t="s">
        <v>21</v>
      </c>
      <c r="N91" s="265" t="s">
        <v>47</v>
      </c>
      <c r="O91" s="42"/>
      <c r="P91" s="202">
        <f t="shared" si="1"/>
        <v>0</v>
      </c>
      <c r="Q91" s="202">
        <v>0</v>
      </c>
      <c r="R91" s="202">
        <f t="shared" si="2"/>
        <v>0</v>
      </c>
      <c r="S91" s="202">
        <v>0</v>
      </c>
      <c r="T91" s="203">
        <f t="shared" si="3"/>
        <v>0</v>
      </c>
      <c r="AR91" s="24" t="s">
        <v>419</v>
      </c>
      <c r="AT91" s="24" t="s">
        <v>342</v>
      </c>
      <c r="AU91" s="24" t="s">
        <v>182</v>
      </c>
      <c r="AY91" s="24" t="s">
        <v>159</v>
      </c>
      <c r="BE91" s="204">
        <f t="shared" si="4"/>
        <v>0</v>
      </c>
      <c r="BF91" s="204">
        <f t="shared" si="5"/>
        <v>0</v>
      </c>
      <c r="BG91" s="204">
        <f t="shared" si="6"/>
        <v>0</v>
      </c>
      <c r="BH91" s="204">
        <f t="shared" si="7"/>
        <v>0</v>
      </c>
      <c r="BI91" s="204">
        <f t="shared" si="8"/>
        <v>0</v>
      </c>
      <c r="BJ91" s="24" t="s">
        <v>84</v>
      </c>
      <c r="BK91" s="204">
        <f t="shared" si="9"/>
        <v>0</v>
      </c>
      <c r="BL91" s="24" t="s">
        <v>285</v>
      </c>
      <c r="BM91" s="24" t="s">
        <v>1515</v>
      </c>
    </row>
    <row r="92" spans="2:65" s="1" customFormat="1" ht="22.5" customHeight="1">
      <c r="B92" s="41"/>
      <c r="C92" s="256" t="s">
        <v>209</v>
      </c>
      <c r="D92" s="256" t="s">
        <v>342</v>
      </c>
      <c r="E92" s="257" t="s">
        <v>1516</v>
      </c>
      <c r="F92" s="258" t="s">
        <v>1517</v>
      </c>
      <c r="G92" s="259" t="s">
        <v>245</v>
      </c>
      <c r="H92" s="260">
        <v>38</v>
      </c>
      <c r="I92" s="261"/>
      <c r="J92" s="262">
        <f t="shared" si="0"/>
        <v>0</v>
      </c>
      <c r="K92" s="258" t="s">
        <v>21</v>
      </c>
      <c r="L92" s="263"/>
      <c r="M92" s="264" t="s">
        <v>21</v>
      </c>
      <c r="N92" s="265" t="s">
        <v>47</v>
      </c>
      <c r="O92" s="42"/>
      <c r="P92" s="202">
        <f t="shared" si="1"/>
        <v>0</v>
      </c>
      <c r="Q92" s="202">
        <v>0</v>
      </c>
      <c r="R92" s="202">
        <f t="shared" si="2"/>
        <v>0</v>
      </c>
      <c r="S92" s="202">
        <v>0</v>
      </c>
      <c r="T92" s="203">
        <f t="shared" si="3"/>
        <v>0</v>
      </c>
      <c r="AR92" s="24" t="s">
        <v>419</v>
      </c>
      <c r="AT92" s="24" t="s">
        <v>342</v>
      </c>
      <c r="AU92" s="24" t="s">
        <v>182</v>
      </c>
      <c r="AY92" s="24" t="s">
        <v>159</v>
      </c>
      <c r="BE92" s="204">
        <f t="shared" si="4"/>
        <v>0</v>
      </c>
      <c r="BF92" s="204">
        <f t="shared" si="5"/>
        <v>0</v>
      </c>
      <c r="BG92" s="204">
        <f t="shared" si="6"/>
        <v>0</v>
      </c>
      <c r="BH92" s="204">
        <f t="shared" si="7"/>
        <v>0</v>
      </c>
      <c r="BI92" s="204">
        <f t="shared" si="8"/>
        <v>0</v>
      </c>
      <c r="BJ92" s="24" t="s">
        <v>84</v>
      </c>
      <c r="BK92" s="204">
        <f t="shared" si="9"/>
        <v>0</v>
      </c>
      <c r="BL92" s="24" t="s">
        <v>285</v>
      </c>
      <c r="BM92" s="24" t="s">
        <v>1518</v>
      </c>
    </row>
    <row r="93" spans="2:65" s="1" customFormat="1" ht="22.5" customHeight="1">
      <c r="B93" s="41"/>
      <c r="C93" s="256" t="s">
        <v>214</v>
      </c>
      <c r="D93" s="256" t="s">
        <v>342</v>
      </c>
      <c r="E93" s="257" t="s">
        <v>1519</v>
      </c>
      <c r="F93" s="258" t="s">
        <v>1520</v>
      </c>
      <c r="G93" s="259" t="s">
        <v>1508</v>
      </c>
      <c r="H93" s="260">
        <v>19</v>
      </c>
      <c r="I93" s="261"/>
      <c r="J93" s="262">
        <f t="shared" si="0"/>
        <v>0</v>
      </c>
      <c r="K93" s="258" t="s">
        <v>21</v>
      </c>
      <c r="L93" s="263"/>
      <c r="M93" s="264" t="s">
        <v>21</v>
      </c>
      <c r="N93" s="265" t="s">
        <v>47</v>
      </c>
      <c r="O93" s="42"/>
      <c r="P93" s="202">
        <f t="shared" si="1"/>
        <v>0</v>
      </c>
      <c r="Q93" s="202">
        <v>0</v>
      </c>
      <c r="R93" s="202">
        <f t="shared" si="2"/>
        <v>0</v>
      </c>
      <c r="S93" s="202">
        <v>0</v>
      </c>
      <c r="T93" s="203">
        <f t="shared" si="3"/>
        <v>0</v>
      </c>
      <c r="AR93" s="24" t="s">
        <v>419</v>
      </c>
      <c r="AT93" s="24" t="s">
        <v>342</v>
      </c>
      <c r="AU93" s="24" t="s">
        <v>182</v>
      </c>
      <c r="AY93" s="24" t="s">
        <v>159</v>
      </c>
      <c r="BE93" s="204">
        <f t="shared" si="4"/>
        <v>0</v>
      </c>
      <c r="BF93" s="204">
        <f t="shared" si="5"/>
        <v>0</v>
      </c>
      <c r="BG93" s="204">
        <f t="shared" si="6"/>
        <v>0</v>
      </c>
      <c r="BH93" s="204">
        <f t="shared" si="7"/>
        <v>0</v>
      </c>
      <c r="BI93" s="204">
        <f t="shared" si="8"/>
        <v>0</v>
      </c>
      <c r="BJ93" s="24" t="s">
        <v>84</v>
      </c>
      <c r="BK93" s="204">
        <f t="shared" si="9"/>
        <v>0</v>
      </c>
      <c r="BL93" s="24" t="s">
        <v>285</v>
      </c>
      <c r="BM93" s="24" t="s">
        <v>1521</v>
      </c>
    </row>
    <row r="94" spans="2:65" s="1" customFormat="1" ht="22.5" customHeight="1">
      <c r="B94" s="41"/>
      <c r="C94" s="256" t="s">
        <v>219</v>
      </c>
      <c r="D94" s="256" t="s">
        <v>342</v>
      </c>
      <c r="E94" s="257" t="s">
        <v>1522</v>
      </c>
      <c r="F94" s="258" t="s">
        <v>1523</v>
      </c>
      <c r="G94" s="259" t="s">
        <v>245</v>
      </c>
      <c r="H94" s="260">
        <v>480</v>
      </c>
      <c r="I94" s="261"/>
      <c r="J94" s="262">
        <f t="shared" si="0"/>
        <v>0</v>
      </c>
      <c r="K94" s="258" t="s">
        <v>21</v>
      </c>
      <c r="L94" s="263"/>
      <c r="M94" s="264" t="s">
        <v>21</v>
      </c>
      <c r="N94" s="265" t="s">
        <v>47</v>
      </c>
      <c r="O94" s="42"/>
      <c r="P94" s="202">
        <f t="shared" si="1"/>
        <v>0</v>
      </c>
      <c r="Q94" s="202">
        <v>0</v>
      </c>
      <c r="R94" s="202">
        <f t="shared" si="2"/>
        <v>0</v>
      </c>
      <c r="S94" s="202">
        <v>0</v>
      </c>
      <c r="T94" s="203">
        <f t="shared" si="3"/>
        <v>0</v>
      </c>
      <c r="AR94" s="24" t="s">
        <v>419</v>
      </c>
      <c r="AT94" s="24" t="s">
        <v>342</v>
      </c>
      <c r="AU94" s="24" t="s">
        <v>182</v>
      </c>
      <c r="AY94" s="24" t="s">
        <v>159</v>
      </c>
      <c r="BE94" s="204">
        <f t="shared" si="4"/>
        <v>0</v>
      </c>
      <c r="BF94" s="204">
        <f t="shared" si="5"/>
        <v>0</v>
      </c>
      <c r="BG94" s="204">
        <f t="shared" si="6"/>
        <v>0</v>
      </c>
      <c r="BH94" s="204">
        <f t="shared" si="7"/>
        <v>0</v>
      </c>
      <c r="BI94" s="204">
        <f t="shared" si="8"/>
        <v>0</v>
      </c>
      <c r="BJ94" s="24" t="s">
        <v>84</v>
      </c>
      <c r="BK94" s="204">
        <f t="shared" si="9"/>
        <v>0</v>
      </c>
      <c r="BL94" s="24" t="s">
        <v>285</v>
      </c>
      <c r="BM94" s="24" t="s">
        <v>1524</v>
      </c>
    </row>
    <row r="95" spans="2:65" s="1" customFormat="1" ht="22.5" customHeight="1">
      <c r="B95" s="41"/>
      <c r="C95" s="256" t="s">
        <v>225</v>
      </c>
      <c r="D95" s="256" t="s">
        <v>342</v>
      </c>
      <c r="E95" s="257" t="s">
        <v>1525</v>
      </c>
      <c r="F95" s="258" t="s">
        <v>1526</v>
      </c>
      <c r="G95" s="259" t="s">
        <v>245</v>
      </c>
      <c r="H95" s="260">
        <v>25</v>
      </c>
      <c r="I95" s="261"/>
      <c r="J95" s="262">
        <f t="shared" si="0"/>
        <v>0</v>
      </c>
      <c r="K95" s="258" t="s">
        <v>21</v>
      </c>
      <c r="L95" s="263"/>
      <c r="M95" s="264" t="s">
        <v>21</v>
      </c>
      <c r="N95" s="265" t="s">
        <v>47</v>
      </c>
      <c r="O95" s="42"/>
      <c r="P95" s="202">
        <f t="shared" si="1"/>
        <v>0</v>
      </c>
      <c r="Q95" s="202">
        <v>0</v>
      </c>
      <c r="R95" s="202">
        <f t="shared" si="2"/>
        <v>0</v>
      </c>
      <c r="S95" s="202">
        <v>0</v>
      </c>
      <c r="T95" s="203">
        <f t="shared" si="3"/>
        <v>0</v>
      </c>
      <c r="AR95" s="24" t="s">
        <v>419</v>
      </c>
      <c r="AT95" s="24" t="s">
        <v>342</v>
      </c>
      <c r="AU95" s="24" t="s">
        <v>182</v>
      </c>
      <c r="AY95" s="24" t="s">
        <v>159</v>
      </c>
      <c r="BE95" s="204">
        <f t="shared" si="4"/>
        <v>0</v>
      </c>
      <c r="BF95" s="204">
        <f t="shared" si="5"/>
        <v>0</v>
      </c>
      <c r="BG95" s="204">
        <f t="shared" si="6"/>
        <v>0</v>
      </c>
      <c r="BH95" s="204">
        <f t="shared" si="7"/>
        <v>0</v>
      </c>
      <c r="BI95" s="204">
        <f t="shared" si="8"/>
        <v>0</v>
      </c>
      <c r="BJ95" s="24" t="s">
        <v>84</v>
      </c>
      <c r="BK95" s="204">
        <f t="shared" si="9"/>
        <v>0</v>
      </c>
      <c r="BL95" s="24" t="s">
        <v>285</v>
      </c>
      <c r="BM95" s="24" t="s">
        <v>1527</v>
      </c>
    </row>
    <row r="96" spans="2:65" s="1" customFormat="1" ht="22.5" customHeight="1">
      <c r="B96" s="41"/>
      <c r="C96" s="256" t="s">
        <v>230</v>
      </c>
      <c r="D96" s="256" t="s">
        <v>342</v>
      </c>
      <c r="E96" s="257" t="s">
        <v>1528</v>
      </c>
      <c r="F96" s="258" t="s">
        <v>1529</v>
      </c>
      <c r="G96" s="259" t="s">
        <v>1508</v>
      </c>
      <c r="H96" s="260">
        <v>24</v>
      </c>
      <c r="I96" s="261"/>
      <c r="J96" s="262">
        <f t="shared" si="0"/>
        <v>0</v>
      </c>
      <c r="K96" s="258" t="s">
        <v>21</v>
      </c>
      <c r="L96" s="263"/>
      <c r="M96" s="264" t="s">
        <v>21</v>
      </c>
      <c r="N96" s="265" t="s">
        <v>47</v>
      </c>
      <c r="O96" s="42"/>
      <c r="P96" s="202">
        <f t="shared" si="1"/>
        <v>0</v>
      </c>
      <c r="Q96" s="202">
        <v>0</v>
      </c>
      <c r="R96" s="202">
        <f t="shared" si="2"/>
        <v>0</v>
      </c>
      <c r="S96" s="202">
        <v>0</v>
      </c>
      <c r="T96" s="203">
        <f t="shared" si="3"/>
        <v>0</v>
      </c>
      <c r="AR96" s="24" t="s">
        <v>419</v>
      </c>
      <c r="AT96" s="24" t="s">
        <v>342</v>
      </c>
      <c r="AU96" s="24" t="s">
        <v>182</v>
      </c>
      <c r="AY96" s="24" t="s">
        <v>159</v>
      </c>
      <c r="BE96" s="204">
        <f t="shared" si="4"/>
        <v>0</v>
      </c>
      <c r="BF96" s="204">
        <f t="shared" si="5"/>
        <v>0</v>
      </c>
      <c r="BG96" s="204">
        <f t="shared" si="6"/>
        <v>0</v>
      </c>
      <c r="BH96" s="204">
        <f t="shared" si="7"/>
        <v>0</v>
      </c>
      <c r="BI96" s="204">
        <f t="shared" si="8"/>
        <v>0</v>
      </c>
      <c r="BJ96" s="24" t="s">
        <v>84</v>
      </c>
      <c r="BK96" s="204">
        <f t="shared" si="9"/>
        <v>0</v>
      </c>
      <c r="BL96" s="24" t="s">
        <v>285</v>
      </c>
      <c r="BM96" s="24" t="s">
        <v>1530</v>
      </c>
    </row>
    <row r="97" spans="2:65" s="1" customFormat="1" ht="22.5" customHeight="1">
      <c r="B97" s="41"/>
      <c r="C97" s="256" t="s">
        <v>236</v>
      </c>
      <c r="D97" s="256" t="s">
        <v>342</v>
      </c>
      <c r="E97" s="257" t="s">
        <v>1531</v>
      </c>
      <c r="F97" s="258" t="s">
        <v>1532</v>
      </c>
      <c r="G97" s="259" t="s">
        <v>1508</v>
      </c>
      <c r="H97" s="260">
        <v>48</v>
      </c>
      <c r="I97" s="261"/>
      <c r="J97" s="262">
        <f t="shared" si="0"/>
        <v>0</v>
      </c>
      <c r="K97" s="258" t="s">
        <v>21</v>
      </c>
      <c r="L97" s="263"/>
      <c r="M97" s="264" t="s">
        <v>21</v>
      </c>
      <c r="N97" s="265" t="s">
        <v>47</v>
      </c>
      <c r="O97" s="42"/>
      <c r="P97" s="202">
        <f t="shared" si="1"/>
        <v>0</v>
      </c>
      <c r="Q97" s="202">
        <v>0</v>
      </c>
      <c r="R97" s="202">
        <f t="shared" si="2"/>
        <v>0</v>
      </c>
      <c r="S97" s="202">
        <v>0</v>
      </c>
      <c r="T97" s="203">
        <f t="shared" si="3"/>
        <v>0</v>
      </c>
      <c r="AR97" s="24" t="s">
        <v>419</v>
      </c>
      <c r="AT97" s="24" t="s">
        <v>342</v>
      </c>
      <c r="AU97" s="24" t="s">
        <v>182</v>
      </c>
      <c r="AY97" s="24" t="s">
        <v>159</v>
      </c>
      <c r="BE97" s="204">
        <f t="shared" si="4"/>
        <v>0</v>
      </c>
      <c r="BF97" s="204">
        <f t="shared" si="5"/>
        <v>0</v>
      </c>
      <c r="BG97" s="204">
        <f t="shared" si="6"/>
        <v>0</v>
      </c>
      <c r="BH97" s="204">
        <f t="shared" si="7"/>
        <v>0</v>
      </c>
      <c r="BI97" s="204">
        <f t="shared" si="8"/>
        <v>0</v>
      </c>
      <c r="BJ97" s="24" t="s">
        <v>84</v>
      </c>
      <c r="BK97" s="204">
        <f t="shared" si="9"/>
        <v>0</v>
      </c>
      <c r="BL97" s="24" t="s">
        <v>285</v>
      </c>
      <c r="BM97" s="24" t="s">
        <v>1533</v>
      </c>
    </row>
    <row r="98" spans="2:65" s="1" customFormat="1" ht="31.5" customHeight="1">
      <c r="B98" s="41"/>
      <c r="C98" s="256" t="s">
        <v>242</v>
      </c>
      <c r="D98" s="256" t="s">
        <v>342</v>
      </c>
      <c r="E98" s="257" t="s">
        <v>1534</v>
      </c>
      <c r="F98" s="258" t="s">
        <v>1535</v>
      </c>
      <c r="G98" s="259" t="s">
        <v>1508</v>
      </c>
      <c r="H98" s="260">
        <v>14</v>
      </c>
      <c r="I98" s="261"/>
      <c r="J98" s="262">
        <f t="shared" si="0"/>
        <v>0</v>
      </c>
      <c r="K98" s="258" t="s">
        <v>21</v>
      </c>
      <c r="L98" s="263"/>
      <c r="M98" s="264" t="s">
        <v>21</v>
      </c>
      <c r="N98" s="265" t="s">
        <v>47</v>
      </c>
      <c r="O98" s="42"/>
      <c r="P98" s="202">
        <f t="shared" si="1"/>
        <v>0</v>
      </c>
      <c r="Q98" s="202">
        <v>0</v>
      </c>
      <c r="R98" s="202">
        <f t="shared" si="2"/>
        <v>0</v>
      </c>
      <c r="S98" s="202">
        <v>0</v>
      </c>
      <c r="T98" s="203">
        <f t="shared" si="3"/>
        <v>0</v>
      </c>
      <c r="AR98" s="24" t="s">
        <v>419</v>
      </c>
      <c r="AT98" s="24" t="s">
        <v>342</v>
      </c>
      <c r="AU98" s="24" t="s">
        <v>182</v>
      </c>
      <c r="AY98" s="24" t="s">
        <v>159</v>
      </c>
      <c r="BE98" s="204">
        <f t="shared" si="4"/>
        <v>0</v>
      </c>
      <c r="BF98" s="204">
        <f t="shared" si="5"/>
        <v>0</v>
      </c>
      <c r="BG98" s="204">
        <f t="shared" si="6"/>
        <v>0</v>
      </c>
      <c r="BH98" s="204">
        <f t="shared" si="7"/>
        <v>0</v>
      </c>
      <c r="BI98" s="204">
        <f t="shared" si="8"/>
        <v>0</v>
      </c>
      <c r="BJ98" s="24" t="s">
        <v>84</v>
      </c>
      <c r="BK98" s="204">
        <f t="shared" si="9"/>
        <v>0</v>
      </c>
      <c r="BL98" s="24" t="s">
        <v>285</v>
      </c>
      <c r="BM98" s="24" t="s">
        <v>1536</v>
      </c>
    </row>
    <row r="99" spans="2:65" s="1" customFormat="1" ht="22.5" customHeight="1">
      <c r="B99" s="41"/>
      <c r="C99" s="256" t="s">
        <v>253</v>
      </c>
      <c r="D99" s="256" t="s">
        <v>342</v>
      </c>
      <c r="E99" s="257" t="s">
        <v>1537</v>
      </c>
      <c r="F99" s="258" t="s">
        <v>1538</v>
      </c>
      <c r="G99" s="259" t="s">
        <v>1508</v>
      </c>
      <c r="H99" s="260">
        <v>14</v>
      </c>
      <c r="I99" s="261"/>
      <c r="J99" s="262">
        <f t="shared" si="0"/>
        <v>0</v>
      </c>
      <c r="K99" s="258" t="s">
        <v>21</v>
      </c>
      <c r="L99" s="263"/>
      <c r="M99" s="264" t="s">
        <v>21</v>
      </c>
      <c r="N99" s="265" t="s">
        <v>47</v>
      </c>
      <c r="O99" s="42"/>
      <c r="P99" s="202">
        <f t="shared" si="1"/>
        <v>0</v>
      </c>
      <c r="Q99" s="202">
        <v>0</v>
      </c>
      <c r="R99" s="202">
        <f t="shared" si="2"/>
        <v>0</v>
      </c>
      <c r="S99" s="202">
        <v>0</v>
      </c>
      <c r="T99" s="203">
        <f t="shared" si="3"/>
        <v>0</v>
      </c>
      <c r="AR99" s="24" t="s">
        <v>419</v>
      </c>
      <c r="AT99" s="24" t="s">
        <v>342</v>
      </c>
      <c r="AU99" s="24" t="s">
        <v>182</v>
      </c>
      <c r="AY99" s="24" t="s">
        <v>159</v>
      </c>
      <c r="BE99" s="204">
        <f t="shared" si="4"/>
        <v>0</v>
      </c>
      <c r="BF99" s="204">
        <f t="shared" si="5"/>
        <v>0</v>
      </c>
      <c r="BG99" s="204">
        <f t="shared" si="6"/>
        <v>0</v>
      </c>
      <c r="BH99" s="204">
        <f t="shared" si="7"/>
        <v>0</v>
      </c>
      <c r="BI99" s="204">
        <f t="shared" si="8"/>
        <v>0</v>
      </c>
      <c r="BJ99" s="24" t="s">
        <v>84</v>
      </c>
      <c r="BK99" s="204">
        <f t="shared" si="9"/>
        <v>0</v>
      </c>
      <c r="BL99" s="24" t="s">
        <v>285</v>
      </c>
      <c r="BM99" s="24" t="s">
        <v>1539</v>
      </c>
    </row>
    <row r="100" spans="2:65" s="1" customFormat="1" ht="31.5" customHeight="1">
      <c r="B100" s="41"/>
      <c r="C100" s="256" t="s">
        <v>10</v>
      </c>
      <c r="D100" s="256" t="s">
        <v>342</v>
      </c>
      <c r="E100" s="257" t="s">
        <v>1540</v>
      </c>
      <c r="F100" s="258" t="s">
        <v>1541</v>
      </c>
      <c r="G100" s="259" t="s">
        <v>1508</v>
      </c>
      <c r="H100" s="260">
        <v>4</v>
      </c>
      <c r="I100" s="261"/>
      <c r="J100" s="262">
        <f t="shared" si="0"/>
        <v>0</v>
      </c>
      <c r="K100" s="258" t="s">
        <v>21</v>
      </c>
      <c r="L100" s="263"/>
      <c r="M100" s="264" t="s">
        <v>21</v>
      </c>
      <c r="N100" s="265" t="s">
        <v>47</v>
      </c>
      <c r="O100" s="42"/>
      <c r="P100" s="202">
        <f t="shared" si="1"/>
        <v>0</v>
      </c>
      <c r="Q100" s="202">
        <v>0</v>
      </c>
      <c r="R100" s="202">
        <f t="shared" si="2"/>
        <v>0</v>
      </c>
      <c r="S100" s="202">
        <v>0</v>
      </c>
      <c r="T100" s="203">
        <f t="shared" si="3"/>
        <v>0</v>
      </c>
      <c r="AR100" s="24" t="s">
        <v>419</v>
      </c>
      <c r="AT100" s="24" t="s">
        <v>342</v>
      </c>
      <c r="AU100" s="24" t="s">
        <v>182</v>
      </c>
      <c r="AY100" s="24" t="s">
        <v>159</v>
      </c>
      <c r="BE100" s="204">
        <f t="shared" si="4"/>
        <v>0</v>
      </c>
      <c r="BF100" s="204">
        <f t="shared" si="5"/>
        <v>0</v>
      </c>
      <c r="BG100" s="204">
        <f t="shared" si="6"/>
        <v>0</v>
      </c>
      <c r="BH100" s="204">
        <f t="shared" si="7"/>
        <v>0</v>
      </c>
      <c r="BI100" s="204">
        <f t="shared" si="8"/>
        <v>0</v>
      </c>
      <c r="BJ100" s="24" t="s">
        <v>84</v>
      </c>
      <c r="BK100" s="204">
        <f t="shared" si="9"/>
        <v>0</v>
      </c>
      <c r="BL100" s="24" t="s">
        <v>285</v>
      </c>
      <c r="BM100" s="24" t="s">
        <v>1542</v>
      </c>
    </row>
    <row r="101" spans="2:65" s="1" customFormat="1" ht="31.5" customHeight="1">
      <c r="B101" s="41"/>
      <c r="C101" s="256" t="s">
        <v>285</v>
      </c>
      <c r="D101" s="256" t="s">
        <v>342</v>
      </c>
      <c r="E101" s="257" t="s">
        <v>1543</v>
      </c>
      <c r="F101" s="258" t="s">
        <v>1544</v>
      </c>
      <c r="G101" s="259" t="s">
        <v>1508</v>
      </c>
      <c r="H101" s="260">
        <v>5</v>
      </c>
      <c r="I101" s="261"/>
      <c r="J101" s="262">
        <f t="shared" si="0"/>
        <v>0</v>
      </c>
      <c r="K101" s="258" t="s">
        <v>21</v>
      </c>
      <c r="L101" s="263"/>
      <c r="M101" s="264" t="s">
        <v>21</v>
      </c>
      <c r="N101" s="265" t="s">
        <v>47</v>
      </c>
      <c r="O101" s="42"/>
      <c r="P101" s="202">
        <f t="shared" si="1"/>
        <v>0</v>
      </c>
      <c r="Q101" s="202">
        <v>0</v>
      </c>
      <c r="R101" s="202">
        <f t="shared" si="2"/>
        <v>0</v>
      </c>
      <c r="S101" s="202">
        <v>0</v>
      </c>
      <c r="T101" s="203">
        <f t="shared" si="3"/>
        <v>0</v>
      </c>
      <c r="AR101" s="24" t="s">
        <v>419</v>
      </c>
      <c r="AT101" s="24" t="s">
        <v>342</v>
      </c>
      <c r="AU101" s="24" t="s">
        <v>182</v>
      </c>
      <c r="AY101" s="24" t="s">
        <v>159</v>
      </c>
      <c r="BE101" s="204">
        <f t="shared" si="4"/>
        <v>0</v>
      </c>
      <c r="BF101" s="204">
        <f t="shared" si="5"/>
        <v>0</v>
      </c>
      <c r="BG101" s="204">
        <f t="shared" si="6"/>
        <v>0</v>
      </c>
      <c r="BH101" s="204">
        <f t="shared" si="7"/>
        <v>0</v>
      </c>
      <c r="BI101" s="204">
        <f t="shared" si="8"/>
        <v>0</v>
      </c>
      <c r="BJ101" s="24" t="s">
        <v>84</v>
      </c>
      <c r="BK101" s="204">
        <f t="shared" si="9"/>
        <v>0</v>
      </c>
      <c r="BL101" s="24" t="s">
        <v>285</v>
      </c>
      <c r="BM101" s="24" t="s">
        <v>1545</v>
      </c>
    </row>
    <row r="102" spans="2:65" s="1" customFormat="1" ht="31.5" customHeight="1">
      <c r="B102" s="41"/>
      <c r="C102" s="256" t="s">
        <v>303</v>
      </c>
      <c r="D102" s="256" t="s">
        <v>342</v>
      </c>
      <c r="E102" s="257" t="s">
        <v>1546</v>
      </c>
      <c r="F102" s="258" t="s">
        <v>1547</v>
      </c>
      <c r="G102" s="259" t="s">
        <v>1508</v>
      </c>
      <c r="H102" s="260">
        <v>9</v>
      </c>
      <c r="I102" s="261"/>
      <c r="J102" s="262">
        <f t="shared" si="0"/>
        <v>0</v>
      </c>
      <c r="K102" s="258" t="s">
        <v>21</v>
      </c>
      <c r="L102" s="263"/>
      <c r="M102" s="264" t="s">
        <v>21</v>
      </c>
      <c r="N102" s="265" t="s">
        <v>47</v>
      </c>
      <c r="O102" s="42"/>
      <c r="P102" s="202">
        <f t="shared" si="1"/>
        <v>0</v>
      </c>
      <c r="Q102" s="202">
        <v>0</v>
      </c>
      <c r="R102" s="202">
        <f t="shared" si="2"/>
        <v>0</v>
      </c>
      <c r="S102" s="202">
        <v>0</v>
      </c>
      <c r="T102" s="203">
        <f t="shared" si="3"/>
        <v>0</v>
      </c>
      <c r="AR102" s="24" t="s">
        <v>419</v>
      </c>
      <c r="AT102" s="24" t="s">
        <v>342</v>
      </c>
      <c r="AU102" s="24" t="s">
        <v>182</v>
      </c>
      <c r="AY102" s="24" t="s">
        <v>159</v>
      </c>
      <c r="BE102" s="204">
        <f t="shared" si="4"/>
        <v>0</v>
      </c>
      <c r="BF102" s="204">
        <f t="shared" si="5"/>
        <v>0</v>
      </c>
      <c r="BG102" s="204">
        <f t="shared" si="6"/>
        <v>0</v>
      </c>
      <c r="BH102" s="204">
        <f t="shared" si="7"/>
        <v>0</v>
      </c>
      <c r="BI102" s="204">
        <f t="shared" si="8"/>
        <v>0</v>
      </c>
      <c r="BJ102" s="24" t="s">
        <v>84</v>
      </c>
      <c r="BK102" s="204">
        <f t="shared" si="9"/>
        <v>0</v>
      </c>
      <c r="BL102" s="24" t="s">
        <v>285</v>
      </c>
      <c r="BM102" s="24" t="s">
        <v>1548</v>
      </c>
    </row>
    <row r="103" spans="2:65" s="1" customFormat="1" ht="31.5" customHeight="1">
      <c r="B103" s="41"/>
      <c r="C103" s="256" t="s">
        <v>310</v>
      </c>
      <c r="D103" s="256" t="s">
        <v>342</v>
      </c>
      <c r="E103" s="257" t="s">
        <v>1549</v>
      </c>
      <c r="F103" s="258" t="s">
        <v>1550</v>
      </c>
      <c r="G103" s="259" t="s">
        <v>1508</v>
      </c>
      <c r="H103" s="260">
        <v>4</v>
      </c>
      <c r="I103" s="261"/>
      <c r="J103" s="262">
        <f t="shared" si="0"/>
        <v>0</v>
      </c>
      <c r="K103" s="258" t="s">
        <v>21</v>
      </c>
      <c r="L103" s="263"/>
      <c r="M103" s="264" t="s">
        <v>21</v>
      </c>
      <c r="N103" s="265" t="s">
        <v>47</v>
      </c>
      <c r="O103" s="42"/>
      <c r="P103" s="202">
        <f t="shared" si="1"/>
        <v>0</v>
      </c>
      <c r="Q103" s="202">
        <v>0</v>
      </c>
      <c r="R103" s="202">
        <f t="shared" si="2"/>
        <v>0</v>
      </c>
      <c r="S103" s="202">
        <v>0</v>
      </c>
      <c r="T103" s="203">
        <f t="shared" si="3"/>
        <v>0</v>
      </c>
      <c r="AR103" s="24" t="s">
        <v>419</v>
      </c>
      <c r="AT103" s="24" t="s">
        <v>342</v>
      </c>
      <c r="AU103" s="24" t="s">
        <v>182</v>
      </c>
      <c r="AY103" s="24" t="s">
        <v>159</v>
      </c>
      <c r="BE103" s="204">
        <f t="shared" si="4"/>
        <v>0</v>
      </c>
      <c r="BF103" s="204">
        <f t="shared" si="5"/>
        <v>0</v>
      </c>
      <c r="BG103" s="204">
        <f t="shared" si="6"/>
        <v>0</v>
      </c>
      <c r="BH103" s="204">
        <f t="shared" si="7"/>
        <v>0</v>
      </c>
      <c r="BI103" s="204">
        <f t="shared" si="8"/>
        <v>0</v>
      </c>
      <c r="BJ103" s="24" t="s">
        <v>84</v>
      </c>
      <c r="BK103" s="204">
        <f t="shared" si="9"/>
        <v>0</v>
      </c>
      <c r="BL103" s="24" t="s">
        <v>285</v>
      </c>
      <c r="BM103" s="24" t="s">
        <v>1551</v>
      </c>
    </row>
    <row r="104" spans="2:65" s="1" customFormat="1" ht="22.5" customHeight="1">
      <c r="B104" s="41"/>
      <c r="C104" s="256" t="s">
        <v>317</v>
      </c>
      <c r="D104" s="256" t="s">
        <v>342</v>
      </c>
      <c r="E104" s="257" t="s">
        <v>1552</v>
      </c>
      <c r="F104" s="258" t="s">
        <v>1538</v>
      </c>
      <c r="G104" s="259" t="s">
        <v>1508</v>
      </c>
      <c r="H104" s="260">
        <v>4</v>
      </c>
      <c r="I104" s="261"/>
      <c r="J104" s="262">
        <f t="shared" si="0"/>
        <v>0</v>
      </c>
      <c r="K104" s="258" t="s">
        <v>21</v>
      </c>
      <c r="L104" s="263"/>
      <c r="M104" s="264" t="s">
        <v>21</v>
      </c>
      <c r="N104" s="265" t="s">
        <v>47</v>
      </c>
      <c r="O104" s="42"/>
      <c r="P104" s="202">
        <f t="shared" si="1"/>
        <v>0</v>
      </c>
      <c r="Q104" s="202">
        <v>0</v>
      </c>
      <c r="R104" s="202">
        <f t="shared" si="2"/>
        <v>0</v>
      </c>
      <c r="S104" s="202">
        <v>0</v>
      </c>
      <c r="T104" s="203">
        <f t="shared" si="3"/>
        <v>0</v>
      </c>
      <c r="AR104" s="24" t="s">
        <v>419</v>
      </c>
      <c r="AT104" s="24" t="s">
        <v>342</v>
      </c>
      <c r="AU104" s="24" t="s">
        <v>182</v>
      </c>
      <c r="AY104" s="24" t="s">
        <v>159</v>
      </c>
      <c r="BE104" s="204">
        <f t="shared" si="4"/>
        <v>0</v>
      </c>
      <c r="BF104" s="204">
        <f t="shared" si="5"/>
        <v>0</v>
      </c>
      <c r="BG104" s="204">
        <f t="shared" si="6"/>
        <v>0</v>
      </c>
      <c r="BH104" s="204">
        <f t="shared" si="7"/>
        <v>0</v>
      </c>
      <c r="BI104" s="204">
        <f t="shared" si="8"/>
        <v>0</v>
      </c>
      <c r="BJ104" s="24" t="s">
        <v>84</v>
      </c>
      <c r="BK104" s="204">
        <f t="shared" si="9"/>
        <v>0</v>
      </c>
      <c r="BL104" s="24" t="s">
        <v>285</v>
      </c>
      <c r="BM104" s="24" t="s">
        <v>1553</v>
      </c>
    </row>
    <row r="105" spans="2:65" s="1" customFormat="1" ht="31.5" customHeight="1">
      <c r="B105" s="41"/>
      <c r="C105" s="256" t="s">
        <v>330</v>
      </c>
      <c r="D105" s="256" t="s">
        <v>342</v>
      </c>
      <c r="E105" s="257" t="s">
        <v>1554</v>
      </c>
      <c r="F105" s="258" t="s">
        <v>1555</v>
      </c>
      <c r="G105" s="259" t="s">
        <v>1508</v>
      </c>
      <c r="H105" s="260">
        <v>4</v>
      </c>
      <c r="I105" s="261"/>
      <c r="J105" s="262">
        <f t="shared" si="0"/>
        <v>0</v>
      </c>
      <c r="K105" s="258" t="s">
        <v>21</v>
      </c>
      <c r="L105" s="263"/>
      <c r="M105" s="264" t="s">
        <v>21</v>
      </c>
      <c r="N105" s="265" t="s">
        <v>47</v>
      </c>
      <c r="O105" s="42"/>
      <c r="P105" s="202">
        <f t="shared" si="1"/>
        <v>0</v>
      </c>
      <c r="Q105" s="202">
        <v>0</v>
      </c>
      <c r="R105" s="202">
        <f t="shared" si="2"/>
        <v>0</v>
      </c>
      <c r="S105" s="202">
        <v>0</v>
      </c>
      <c r="T105" s="203">
        <f t="shared" si="3"/>
        <v>0</v>
      </c>
      <c r="AR105" s="24" t="s">
        <v>419</v>
      </c>
      <c r="AT105" s="24" t="s">
        <v>342</v>
      </c>
      <c r="AU105" s="24" t="s">
        <v>182</v>
      </c>
      <c r="AY105" s="24" t="s">
        <v>159</v>
      </c>
      <c r="BE105" s="204">
        <f t="shared" si="4"/>
        <v>0</v>
      </c>
      <c r="BF105" s="204">
        <f t="shared" si="5"/>
        <v>0</v>
      </c>
      <c r="BG105" s="204">
        <f t="shared" si="6"/>
        <v>0</v>
      </c>
      <c r="BH105" s="204">
        <f t="shared" si="7"/>
        <v>0</v>
      </c>
      <c r="BI105" s="204">
        <f t="shared" si="8"/>
        <v>0</v>
      </c>
      <c r="BJ105" s="24" t="s">
        <v>84</v>
      </c>
      <c r="BK105" s="204">
        <f t="shared" si="9"/>
        <v>0</v>
      </c>
      <c r="BL105" s="24" t="s">
        <v>285</v>
      </c>
      <c r="BM105" s="24" t="s">
        <v>1556</v>
      </c>
    </row>
    <row r="106" spans="2:65" s="1" customFormat="1" ht="31.5" customHeight="1">
      <c r="B106" s="41"/>
      <c r="C106" s="256" t="s">
        <v>9</v>
      </c>
      <c r="D106" s="256" t="s">
        <v>342</v>
      </c>
      <c r="E106" s="257" t="s">
        <v>1557</v>
      </c>
      <c r="F106" s="258" t="s">
        <v>1558</v>
      </c>
      <c r="G106" s="259" t="s">
        <v>1508</v>
      </c>
      <c r="H106" s="260">
        <v>5</v>
      </c>
      <c r="I106" s="261"/>
      <c r="J106" s="262">
        <f t="shared" si="0"/>
        <v>0</v>
      </c>
      <c r="K106" s="258" t="s">
        <v>21</v>
      </c>
      <c r="L106" s="263"/>
      <c r="M106" s="264" t="s">
        <v>21</v>
      </c>
      <c r="N106" s="265" t="s">
        <v>47</v>
      </c>
      <c r="O106" s="42"/>
      <c r="P106" s="202">
        <f t="shared" si="1"/>
        <v>0</v>
      </c>
      <c r="Q106" s="202">
        <v>0</v>
      </c>
      <c r="R106" s="202">
        <f t="shared" si="2"/>
        <v>0</v>
      </c>
      <c r="S106" s="202">
        <v>0</v>
      </c>
      <c r="T106" s="203">
        <f t="shared" si="3"/>
        <v>0</v>
      </c>
      <c r="AR106" s="24" t="s">
        <v>419</v>
      </c>
      <c r="AT106" s="24" t="s">
        <v>342</v>
      </c>
      <c r="AU106" s="24" t="s">
        <v>182</v>
      </c>
      <c r="AY106" s="24" t="s">
        <v>159</v>
      </c>
      <c r="BE106" s="204">
        <f t="shared" si="4"/>
        <v>0</v>
      </c>
      <c r="BF106" s="204">
        <f t="shared" si="5"/>
        <v>0</v>
      </c>
      <c r="BG106" s="204">
        <f t="shared" si="6"/>
        <v>0</v>
      </c>
      <c r="BH106" s="204">
        <f t="shared" si="7"/>
        <v>0</v>
      </c>
      <c r="BI106" s="204">
        <f t="shared" si="8"/>
        <v>0</v>
      </c>
      <c r="BJ106" s="24" t="s">
        <v>84</v>
      </c>
      <c r="BK106" s="204">
        <f t="shared" si="9"/>
        <v>0</v>
      </c>
      <c r="BL106" s="24" t="s">
        <v>285</v>
      </c>
      <c r="BM106" s="24" t="s">
        <v>1559</v>
      </c>
    </row>
    <row r="107" spans="2:65" s="1" customFormat="1" ht="31.5" customHeight="1">
      <c r="B107" s="41"/>
      <c r="C107" s="256" t="s">
        <v>341</v>
      </c>
      <c r="D107" s="256" t="s">
        <v>342</v>
      </c>
      <c r="E107" s="257" t="s">
        <v>1560</v>
      </c>
      <c r="F107" s="258" t="s">
        <v>1541</v>
      </c>
      <c r="G107" s="259" t="s">
        <v>1508</v>
      </c>
      <c r="H107" s="260">
        <v>5</v>
      </c>
      <c r="I107" s="261"/>
      <c r="J107" s="262">
        <f t="shared" si="0"/>
        <v>0</v>
      </c>
      <c r="K107" s="258" t="s">
        <v>21</v>
      </c>
      <c r="L107" s="263"/>
      <c r="M107" s="264" t="s">
        <v>21</v>
      </c>
      <c r="N107" s="265" t="s">
        <v>47</v>
      </c>
      <c r="O107" s="42"/>
      <c r="P107" s="202">
        <f t="shared" si="1"/>
        <v>0</v>
      </c>
      <c r="Q107" s="202">
        <v>0</v>
      </c>
      <c r="R107" s="202">
        <f t="shared" si="2"/>
        <v>0</v>
      </c>
      <c r="S107" s="202">
        <v>0</v>
      </c>
      <c r="T107" s="203">
        <f t="shared" si="3"/>
        <v>0</v>
      </c>
      <c r="AR107" s="24" t="s">
        <v>419</v>
      </c>
      <c r="AT107" s="24" t="s">
        <v>342</v>
      </c>
      <c r="AU107" s="24" t="s">
        <v>182</v>
      </c>
      <c r="AY107" s="24" t="s">
        <v>159</v>
      </c>
      <c r="BE107" s="204">
        <f t="shared" si="4"/>
        <v>0</v>
      </c>
      <c r="BF107" s="204">
        <f t="shared" si="5"/>
        <v>0</v>
      </c>
      <c r="BG107" s="204">
        <f t="shared" si="6"/>
        <v>0</v>
      </c>
      <c r="BH107" s="204">
        <f t="shared" si="7"/>
        <v>0</v>
      </c>
      <c r="BI107" s="204">
        <f t="shared" si="8"/>
        <v>0</v>
      </c>
      <c r="BJ107" s="24" t="s">
        <v>84</v>
      </c>
      <c r="BK107" s="204">
        <f t="shared" si="9"/>
        <v>0</v>
      </c>
      <c r="BL107" s="24" t="s">
        <v>285</v>
      </c>
      <c r="BM107" s="24" t="s">
        <v>1561</v>
      </c>
    </row>
    <row r="108" spans="2:65" s="1" customFormat="1" ht="31.5" customHeight="1">
      <c r="B108" s="41"/>
      <c r="C108" s="256" t="s">
        <v>348</v>
      </c>
      <c r="D108" s="256" t="s">
        <v>342</v>
      </c>
      <c r="E108" s="257" t="s">
        <v>1562</v>
      </c>
      <c r="F108" s="258" t="s">
        <v>1563</v>
      </c>
      <c r="G108" s="259" t="s">
        <v>1508</v>
      </c>
      <c r="H108" s="260">
        <v>5</v>
      </c>
      <c r="I108" s="261"/>
      <c r="J108" s="262">
        <f t="shared" si="0"/>
        <v>0</v>
      </c>
      <c r="K108" s="258" t="s">
        <v>21</v>
      </c>
      <c r="L108" s="263"/>
      <c r="M108" s="264" t="s">
        <v>21</v>
      </c>
      <c r="N108" s="265" t="s">
        <v>47</v>
      </c>
      <c r="O108" s="42"/>
      <c r="P108" s="202">
        <f t="shared" si="1"/>
        <v>0</v>
      </c>
      <c r="Q108" s="202">
        <v>0</v>
      </c>
      <c r="R108" s="202">
        <f t="shared" si="2"/>
        <v>0</v>
      </c>
      <c r="S108" s="202">
        <v>0</v>
      </c>
      <c r="T108" s="203">
        <f t="shared" si="3"/>
        <v>0</v>
      </c>
      <c r="AR108" s="24" t="s">
        <v>419</v>
      </c>
      <c r="AT108" s="24" t="s">
        <v>342</v>
      </c>
      <c r="AU108" s="24" t="s">
        <v>182</v>
      </c>
      <c r="AY108" s="24" t="s">
        <v>159</v>
      </c>
      <c r="BE108" s="204">
        <f t="shared" si="4"/>
        <v>0</v>
      </c>
      <c r="BF108" s="204">
        <f t="shared" si="5"/>
        <v>0</v>
      </c>
      <c r="BG108" s="204">
        <f t="shared" si="6"/>
        <v>0</v>
      </c>
      <c r="BH108" s="204">
        <f t="shared" si="7"/>
        <v>0</v>
      </c>
      <c r="BI108" s="204">
        <f t="shared" si="8"/>
        <v>0</v>
      </c>
      <c r="BJ108" s="24" t="s">
        <v>84</v>
      </c>
      <c r="BK108" s="204">
        <f t="shared" si="9"/>
        <v>0</v>
      </c>
      <c r="BL108" s="24" t="s">
        <v>285</v>
      </c>
      <c r="BM108" s="24" t="s">
        <v>1564</v>
      </c>
    </row>
    <row r="109" spans="2:65" s="1" customFormat="1" ht="22.5" customHeight="1">
      <c r="B109" s="41"/>
      <c r="C109" s="256" t="s">
        <v>354</v>
      </c>
      <c r="D109" s="256" t="s">
        <v>342</v>
      </c>
      <c r="E109" s="257" t="s">
        <v>1565</v>
      </c>
      <c r="F109" s="258" t="s">
        <v>1566</v>
      </c>
      <c r="G109" s="259" t="s">
        <v>1508</v>
      </c>
      <c r="H109" s="260">
        <v>1</v>
      </c>
      <c r="I109" s="261"/>
      <c r="J109" s="262">
        <f t="shared" si="0"/>
        <v>0</v>
      </c>
      <c r="K109" s="258" t="s">
        <v>21</v>
      </c>
      <c r="L109" s="263"/>
      <c r="M109" s="264" t="s">
        <v>21</v>
      </c>
      <c r="N109" s="265" t="s">
        <v>47</v>
      </c>
      <c r="O109" s="42"/>
      <c r="P109" s="202">
        <f t="shared" si="1"/>
        <v>0</v>
      </c>
      <c r="Q109" s="202">
        <v>0</v>
      </c>
      <c r="R109" s="202">
        <f t="shared" si="2"/>
        <v>0</v>
      </c>
      <c r="S109" s="202">
        <v>0</v>
      </c>
      <c r="T109" s="203">
        <f t="shared" si="3"/>
        <v>0</v>
      </c>
      <c r="AR109" s="24" t="s">
        <v>419</v>
      </c>
      <c r="AT109" s="24" t="s">
        <v>342</v>
      </c>
      <c r="AU109" s="24" t="s">
        <v>182</v>
      </c>
      <c r="AY109" s="24" t="s">
        <v>159</v>
      </c>
      <c r="BE109" s="204">
        <f t="shared" si="4"/>
        <v>0</v>
      </c>
      <c r="BF109" s="204">
        <f t="shared" si="5"/>
        <v>0</v>
      </c>
      <c r="BG109" s="204">
        <f t="shared" si="6"/>
        <v>0</v>
      </c>
      <c r="BH109" s="204">
        <f t="shared" si="7"/>
        <v>0</v>
      </c>
      <c r="BI109" s="204">
        <f t="shared" si="8"/>
        <v>0</v>
      </c>
      <c r="BJ109" s="24" t="s">
        <v>84</v>
      </c>
      <c r="BK109" s="204">
        <f t="shared" si="9"/>
        <v>0</v>
      </c>
      <c r="BL109" s="24" t="s">
        <v>285</v>
      </c>
      <c r="BM109" s="24" t="s">
        <v>1567</v>
      </c>
    </row>
    <row r="110" spans="2:65" s="1" customFormat="1" ht="22.5" customHeight="1">
      <c r="B110" s="41"/>
      <c r="C110" s="256" t="s">
        <v>363</v>
      </c>
      <c r="D110" s="256" t="s">
        <v>342</v>
      </c>
      <c r="E110" s="257" t="s">
        <v>1568</v>
      </c>
      <c r="F110" s="258" t="s">
        <v>1569</v>
      </c>
      <c r="G110" s="259" t="s">
        <v>1508</v>
      </c>
      <c r="H110" s="260">
        <v>1</v>
      </c>
      <c r="I110" s="261"/>
      <c r="J110" s="262">
        <f t="shared" si="0"/>
        <v>0</v>
      </c>
      <c r="K110" s="258" t="s">
        <v>21</v>
      </c>
      <c r="L110" s="263"/>
      <c r="M110" s="264" t="s">
        <v>21</v>
      </c>
      <c r="N110" s="265" t="s">
        <v>47</v>
      </c>
      <c r="O110" s="42"/>
      <c r="P110" s="202">
        <f t="shared" si="1"/>
        <v>0</v>
      </c>
      <c r="Q110" s="202">
        <v>0</v>
      </c>
      <c r="R110" s="202">
        <f t="shared" si="2"/>
        <v>0</v>
      </c>
      <c r="S110" s="202">
        <v>0</v>
      </c>
      <c r="T110" s="203">
        <f t="shared" si="3"/>
        <v>0</v>
      </c>
      <c r="AR110" s="24" t="s">
        <v>419</v>
      </c>
      <c r="AT110" s="24" t="s">
        <v>342</v>
      </c>
      <c r="AU110" s="24" t="s">
        <v>182</v>
      </c>
      <c r="AY110" s="24" t="s">
        <v>159</v>
      </c>
      <c r="BE110" s="204">
        <f t="shared" si="4"/>
        <v>0</v>
      </c>
      <c r="BF110" s="204">
        <f t="shared" si="5"/>
        <v>0</v>
      </c>
      <c r="BG110" s="204">
        <f t="shared" si="6"/>
        <v>0</v>
      </c>
      <c r="BH110" s="204">
        <f t="shared" si="7"/>
        <v>0</v>
      </c>
      <c r="BI110" s="204">
        <f t="shared" si="8"/>
        <v>0</v>
      </c>
      <c r="BJ110" s="24" t="s">
        <v>84</v>
      </c>
      <c r="BK110" s="204">
        <f t="shared" si="9"/>
        <v>0</v>
      </c>
      <c r="BL110" s="24" t="s">
        <v>285</v>
      </c>
      <c r="BM110" s="24" t="s">
        <v>1570</v>
      </c>
    </row>
    <row r="111" spans="2:65" s="1" customFormat="1" ht="22.5" customHeight="1">
      <c r="B111" s="41"/>
      <c r="C111" s="256" t="s">
        <v>370</v>
      </c>
      <c r="D111" s="256" t="s">
        <v>342</v>
      </c>
      <c r="E111" s="257" t="s">
        <v>1571</v>
      </c>
      <c r="F111" s="258" t="s">
        <v>1572</v>
      </c>
      <c r="G111" s="259" t="s">
        <v>1508</v>
      </c>
      <c r="H111" s="260">
        <v>1</v>
      </c>
      <c r="I111" s="261"/>
      <c r="J111" s="262">
        <f t="shared" si="0"/>
        <v>0</v>
      </c>
      <c r="K111" s="258" t="s">
        <v>21</v>
      </c>
      <c r="L111" s="263"/>
      <c r="M111" s="264" t="s">
        <v>21</v>
      </c>
      <c r="N111" s="265" t="s">
        <v>47</v>
      </c>
      <c r="O111" s="42"/>
      <c r="P111" s="202">
        <f t="shared" si="1"/>
        <v>0</v>
      </c>
      <c r="Q111" s="202">
        <v>0</v>
      </c>
      <c r="R111" s="202">
        <f t="shared" si="2"/>
        <v>0</v>
      </c>
      <c r="S111" s="202">
        <v>0</v>
      </c>
      <c r="T111" s="203">
        <f t="shared" si="3"/>
        <v>0</v>
      </c>
      <c r="AR111" s="24" t="s">
        <v>419</v>
      </c>
      <c r="AT111" s="24" t="s">
        <v>342</v>
      </c>
      <c r="AU111" s="24" t="s">
        <v>182</v>
      </c>
      <c r="AY111" s="24" t="s">
        <v>159</v>
      </c>
      <c r="BE111" s="204">
        <f t="shared" si="4"/>
        <v>0</v>
      </c>
      <c r="BF111" s="204">
        <f t="shared" si="5"/>
        <v>0</v>
      </c>
      <c r="BG111" s="204">
        <f t="shared" si="6"/>
        <v>0</v>
      </c>
      <c r="BH111" s="204">
        <f t="shared" si="7"/>
        <v>0</v>
      </c>
      <c r="BI111" s="204">
        <f t="shared" si="8"/>
        <v>0</v>
      </c>
      <c r="BJ111" s="24" t="s">
        <v>84</v>
      </c>
      <c r="BK111" s="204">
        <f t="shared" si="9"/>
        <v>0</v>
      </c>
      <c r="BL111" s="24" t="s">
        <v>285</v>
      </c>
      <c r="BM111" s="24" t="s">
        <v>1573</v>
      </c>
    </row>
    <row r="112" spans="2:65" s="1" customFormat="1" ht="22.5" customHeight="1">
      <c r="B112" s="41"/>
      <c r="C112" s="256" t="s">
        <v>375</v>
      </c>
      <c r="D112" s="256" t="s">
        <v>342</v>
      </c>
      <c r="E112" s="257" t="s">
        <v>1574</v>
      </c>
      <c r="F112" s="258" t="s">
        <v>1575</v>
      </c>
      <c r="G112" s="259" t="s">
        <v>1508</v>
      </c>
      <c r="H112" s="260">
        <v>3</v>
      </c>
      <c r="I112" s="261"/>
      <c r="J112" s="262">
        <f t="shared" si="0"/>
        <v>0</v>
      </c>
      <c r="K112" s="258" t="s">
        <v>21</v>
      </c>
      <c r="L112" s="263"/>
      <c r="M112" s="264" t="s">
        <v>21</v>
      </c>
      <c r="N112" s="265" t="s">
        <v>47</v>
      </c>
      <c r="O112" s="42"/>
      <c r="P112" s="202">
        <f t="shared" si="1"/>
        <v>0</v>
      </c>
      <c r="Q112" s="202">
        <v>0</v>
      </c>
      <c r="R112" s="202">
        <f t="shared" si="2"/>
        <v>0</v>
      </c>
      <c r="S112" s="202">
        <v>0</v>
      </c>
      <c r="T112" s="203">
        <f t="shared" si="3"/>
        <v>0</v>
      </c>
      <c r="AR112" s="24" t="s">
        <v>419</v>
      </c>
      <c r="AT112" s="24" t="s">
        <v>342</v>
      </c>
      <c r="AU112" s="24" t="s">
        <v>182</v>
      </c>
      <c r="AY112" s="24" t="s">
        <v>159</v>
      </c>
      <c r="BE112" s="204">
        <f t="shared" si="4"/>
        <v>0</v>
      </c>
      <c r="BF112" s="204">
        <f t="shared" si="5"/>
        <v>0</v>
      </c>
      <c r="BG112" s="204">
        <f t="shared" si="6"/>
        <v>0</v>
      </c>
      <c r="BH112" s="204">
        <f t="shared" si="7"/>
        <v>0</v>
      </c>
      <c r="BI112" s="204">
        <f t="shared" si="8"/>
        <v>0</v>
      </c>
      <c r="BJ112" s="24" t="s">
        <v>84</v>
      </c>
      <c r="BK112" s="204">
        <f t="shared" si="9"/>
        <v>0</v>
      </c>
      <c r="BL112" s="24" t="s">
        <v>285</v>
      </c>
      <c r="BM112" s="24" t="s">
        <v>1576</v>
      </c>
    </row>
    <row r="113" spans="2:65" s="1" customFormat="1" ht="22.5" customHeight="1">
      <c r="B113" s="41"/>
      <c r="C113" s="256" t="s">
        <v>394</v>
      </c>
      <c r="D113" s="256" t="s">
        <v>342</v>
      </c>
      <c r="E113" s="257" t="s">
        <v>1577</v>
      </c>
      <c r="F113" s="258" t="s">
        <v>1578</v>
      </c>
      <c r="G113" s="259" t="s">
        <v>1508</v>
      </c>
      <c r="H113" s="260">
        <v>3</v>
      </c>
      <c r="I113" s="261"/>
      <c r="J113" s="262">
        <f t="shared" si="0"/>
        <v>0</v>
      </c>
      <c r="K113" s="258" t="s">
        <v>21</v>
      </c>
      <c r="L113" s="263"/>
      <c r="M113" s="264" t="s">
        <v>21</v>
      </c>
      <c r="N113" s="265" t="s">
        <v>47</v>
      </c>
      <c r="O113" s="42"/>
      <c r="P113" s="202">
        <f t="shared" si="1"/>
        <v>0</v>
      </c>
      <c r="Q113" s="202">
        <v>0</v>
      </c>
      <c r="R113" s="202">
        <f t="shared" si="2"/>
        <v>0</v>
      </c>
      <c r="S113" s="202">
        <v>0</v>
      </c>
      <c r="T113" s="203">
        <f t="shared" si="3"/>
        <v>0</v>
      </c>
      <c r="AR113" s="24" t="s">
        <v>419</v>
      </c>
      <c r="AT113" s="24" t="s">
        <v>342</v>
      </c>
      <c r="AU113" s="24" t="s">
        <v>182</v>
      </c>
      <c r="AY113" s="24" t="s">
        <v>159</v>
      </c>
      <c r="BE113" s="204">
        <f t="shared" si="4"/>
        <v>0</v>
      </c>
      <c r="BF113" s="204">
        <f t="shared" si="5"/>
        <v>0</v>
      </c>
      <c r="BG113" s="204">
        <f t="shared" si="6"/>
        <v>0</v>
      </c>
      <c r="BH113" s="204">
        <f t="shared" si="7"/>
        <v>0</v>
      </c>
      <c r="BI113" s="204">
        <f t="shared" si="8"/>
        <v>0</v>
      </c>
      <c r="BJ113" s="24" t="s">
        <v>84</v>
      </c>
      <c r="BK113" s="204">
        <f t="shared" si="9"/>
        <v>0</v>
      </c>
      <c r="BL113" s="24" t="s">
        <v>285</v>
      </c>
      <c r="BM113" s="24" t="s">
        <v>1579</v>
      </c>
    </row>
    <row r="114" spans="2:65" s="1" customFormat="1" ht="22.5" customHeight="1">
      <c r="B114" s="41"/>
      <c r="C114" s="256" t="s">
        <v>402</v>
      </c>
      <c r="D114" s="256" t="s">
        <v>342</v>
      </c>
      <c r="E114" s="257" t="s">
        <v>1580</v>
      </c>
      <c r="F114" s="258" t="s">
        <v>1581</v>
      </c>
      <c r="G114" s="259" t="s">
        <v>1508</v>
      </c>
      <c r="H114" s="260">
        <v>1</v>
      </c>
      <c r="I114" s="261"/>
      <c r="J114" s="262">
        <f t="shared" si="0"/>
        <v>0</v>
      </c>
      <c r="K114" s="258" t="s">
        <v>21</v>
      </c>
      <c r="L114" s="263"/>
      <c r="M114" s="264" t="s">
        <v>21</v>
      </c>
      <c r="N114" s="265" t="s">
        <v>47</v>
      </c>
      <c r="O114" s="42"/>
      <c r="P114" s="202">
        <f t="shared" si="1"/>
        <v>0</v>
      </c>
      <c r="Q114" s="202">
        <v>0</v>
      </c>
      <c r="R114" s="202">
        <f t="shared" si="2"/>
        <v>0</v>
      </c>
      <c r="S114" s="202">
        <v>0</v>
      </c>
      <c r="T114" s="203">
        <f t="shared" si="3"/>
        <v>0</v>
      </c>
      <c r="AR114" s="24" t="s">
        <v>419</v>
      </c>
      <c r="AT114" s="24" t="s">
        <v>342</v>
      </c>
      <c r="AU114" s="24" t="s">
        <v>182</v>
      </c>
      <c r="AY114" s="24" t="s">
        <v>159</v>
      </c>
      <c r="BE114" s="204">
        <f t="shared" si="4"/>
        <v>0</v>
      </c>
      <c r="BF114" s="204">
        <f t="shared" si="5"/>
        <v>0</v>
      </c>
      <c r="BG114" s="204">
        <f t="shared" si="6"/>
        <v>0</v>
      </c>
      <c r="BH114" s="204">
        <f t="shared" si="7"/>
        <v>0</v>
      </c>
      <c r="BI114" s="204">
        <f t="shared" si="8"/>
        <v>0</v>
      </c>
      <c r="BJ114" s="24" t="s">
        <v>84</v>
      </c>
      <c r="BK114" s="204">
        <f t="shared" si="9"/>
        <v>0</v>
      </c>
      <c r="BL114" s="24" t="s">
        <v>285</v>
      </c>
      <c r="BM114" s="24" t="s">
        <v>1582</v>
      </c>
    </row>
    <row r="115" spans="2:65" s="1" customFormat="1" ht="22.5" customHeight="1">
      <c r="B115" s="41"/>
      <c r="C115" s="256" t="s">
        <v>409</v>
      </c>
      <c r="D115" s="256" t="s">
        <v>342</v>
      </c>
      <c r="E115" s="257" t="s">
        <v>1583</v>
      </c>
      <c r="F115" s="258" t="s">
        <v>1584</v>
      </c>
      <c r="G115" s="259" t="s">
        <v>1508</v>
      </c>
      <c r="H115" s="260">
        <v>6</v>
      </c>
      <c r="I115" s="261"/>
      <c r="J115" s="262">
        <f t="shared" si="0"/>
        <v>0</v>
      </c>
      <c r="K115" s="258" t="s">
        <v>21</v>
      </c>
      <c r="L115" s="263"/>
      <c r="M115" s="264" t="s">
        <v>21</v>
      </c>
      <c r="N115" s="265" t="s">
        <v>47</v>
      </c>
      <c r="O115" s="42"/>
      <c r="P115" s="202">
        <f t="shared" si="1"/>
        <v>0</v>
      </c>
      <c r="Q115" s="202">
        <v>0</v>
      </c>
      <c r="R115" s="202">
        <f t="shared" si="2"/>
        <v>0</v>
      </c>
      <c r="S115" s="202">
        <v>0</v>
      </c>
      <c r="T115" s="203">
        <f t="shared" si="3"/>
        <v>0</v>
      </c>
      <c r="AR115" s="24" t="s">
        <v>419</v>
      </c>
      <c r="AT115" s="24" t="s">
        <v>342</v>
      </c>
      <c r="AU115" s="24" t="s">
        <v>182</v>
      </c>
      <c r="AY115" s="24" t="s">
        <v>159</v>
      </c>
      <c r="BE115" s="204">
        <f t="shared" si="4"/>
        <v>0</v>
      </c>
      <c r="BF115" s="204">
        <f t="shared" si="5"/>
        <v>0</v>
      </c>
      <c r="BG115" s="204">
        <f t="shared" si="6"/>
        <v>0</v>
      </c>
      <c r="BH115" s="204">
        <f t="shared" si="7"/>
        <v>0</v>
      </c>
      <c r="BI115" s="204">
        <f t="shared" si="8"/>
        <v>0</v>
      </c>
      <c r="BJ115" s="24" t="s">
        <v>84</v>
      </c>
      <c r="BK115" s="204">
        <f t="shared" si="9"/>
        <v>0</v>
      </c>
      <c r="BL115" s="24" t="s">
        <v>285</v>
      </c>
      <c r="BM115" s="24" t="s">
        <v>1585</v>
      </c>
    </row>
    <row r="116" spans="2:65" s="1" customFormat="1" ht="22.5" customHeight="1">
      <c r="B116" s="41"/>
      <c r="C116" s="256" t="s">
        <v>413</v>
      </c>
      <c r="D116" s="256" t="s">
        <v>342</v>
      </c>
      <c r="E116" s="257" t="s">
        <v>1586</v>
      </c>
      <c r="F116" s="258" t="s">
        <v>1587</v>
      </c>
      <c r="G116" s="259" t="s">
        <v>1508</v>
      </c>
      <c r="H116" s="260">
        <v>19</v>
      </c>
      <c r="I116" s="261"/>
      <c r="J116" s="262">
        <f t="shared" si="0"/>
        <v>0</v>
      </c>
      <c r="K116" s="258" t="s">
        <v>21</v>
      </c>
      <c r="L116" s="263"/>
      <c r="M116" s="264" t="s">
        <v>21</v>
      </c>
      <c r="N116" s="265" t="s">
        <v>47</v>
      </c>
      <c r="O116" s="42"/>
      <c r="P116" s="202">
        <f t="shared" si="1"/>
        <v>0</v>
      </c>
      <c r="Q116" s="202">
        <v>0</v>
      </c>
      <c r="R116" s="202">
        <f t="shared" si="2"/>
        <v>0</v>
      </c>
      <c r="S116" s="202">
        <v>0</v>
      </c>
      <c r="T116" s="203">
        <f t="shared" si="3"/>
        <v>0</v>
      </c>
      <c r="AR116" s="24" t="s">
        <v>419</v>
      </c>
      <c r="AT116" s="24" t="s">
        <v>342</v>
      </c>
      <c r="AU116" s="24" t="s">
        <v>182</v>
      </c>
      <c r="AY116" s="24" t="s">
        <v>159</v>
      </c>
      <c r="BE116" s="204">
        <f t="shared" si="4"/>
        <v>0</v>
      </c>
      <c r="BF116" s="204">
        <f t="shared" si="5"/>
        <v>0</v>
      </c>
      <c r="BG116" s="204">
        <f t="shared" si="6"/>
        <v>0</v>
      </c>
      <c r="BH116" s="204">
        <f t="shared" si="7"/>
        <v>0</v>
      </c>
      <c r="BI116" s="204">
        <f t="shared" si="8"/>
        <v>0</v>
      </c>
      <c r="BJ116" s="24" t="s">
        <v>84</v>
      </c>
      <c r="BK116" s="204">
        <f t="shared" si="9"/>
        <v>0</v>
      </c>
      <c r="BL116" s="24" t="s">
        <v>285</v>
      </c>
      <c r="BM116" s="24" t="s">
        <v>1588</v>
      </c>
    </row>
    <row r="117" spans="2:65" s="1" customFormat="1" ht="22.5" customHeight="1">
      <c r="B117" s="41"/>
      <c r="C117" s="256" t="s">
        <v>419</v>
      </c>
      <c r="D117" s="256" t="s">
        <v>342</v>
      </c>
      <c r="E117" s="257" t="s">
        <v>1589</v>
      </c>
      <c r="F117" s="258" t="s">
        <v>1590</v>
      </c>
      <c r="G117" s="259" t="s">
        <v>1508</v>
      </c>
      <c r="H117" s="260">
        <v>19</v>
      </c>
      <c r="I117" s="261"/>
      <c r="J117" s="262">
        <f t="shared" si="0"/>
        <v>0</v>
      </c>
      <c r="K117" s="258" t="s">
        <v>21</v>
      </c>
      <c r="L117" s="263"/>
      <c r="M117" s="264" t="s">
        <v>21</v>
      </c>
      <c r="N117" s="265" t="s">
        <v>47</v>
      </c>
      <c r="O117" s="42"/>
      <c r="P117" s="202">
        <f t="shared" si="1"/>
        <v>0</v>
      </c>
      <c r="Q117" s="202">
        <v>0</v>
      </c>
      <c r="R117" s="202">
        <f t="shared" si="2"/>
        <v>0</v>
      </c>
      <c r="S117" s="202">
        <v>0</v>
      </c>
      <c r="T117" s="203">
        <f t="shared" si="3"/>
        <v>0</v>
      </c>
      <c r="AR117" s="24" t="s">
        <v>419</v>
      </c>
      <c r="AT117" s="24" t="s">
        <v>342</v>
      </c>
      <c r="AU117" s="24" t="s">
        <v>182</v>
      </c>
      <c r="AY117" s="24" t="s">
        <v>159</v>
      </c>
      <c r="BE117" s="204">
        <f t="shared" si="4"/>
        <v>0</v>
      </c>
      <c r="BF117" s="204">
        <f t="shared" si="5"/>
        <v>0</v>
      </c>
      <c r="BG117" s="204">
        <f t="shared" si="6"/>
        <v>0</v>
      </c>
      <c r="BH117" s="204">
        <f t="shared" si="7"/>
        <v>0</v>
      </c>
      <c r="BI117" s="204">
        <f t="shared" si="8"/>
        <v>0</v>
      </c>
      <c r="BJ117" s="24" t="s">
        <v>84</v>
      </c>
      <c r="BK117" s="204">
        <f t="shared" si="9"/>
        <v>0</v>
      </c>
      <c r="BL117" s="24" t="s">
        <v>285</v>
      </c>
      <c r="BM117" s="24" t="s">
        <v>1591</v>
      </c>
    </row>
    <row r="118" spans="2:65" s="1" customFormat="1" ht="31.5" customHeight="1">
      <c r="B118" s="41"/>
      <c r="C118" s="256" t="s">
        <v>425</v>
      </c>
      <c r="D118" s="256" t="s">
        <v>342</v>
      </c>
      <c r="E118" s="257" t="s">
        <v>1592</v>
      </c>
      <c r="F118" s="258" t="s">
        <v>1593</v>
      </c>
      <c r="G118" s="259" t="s">
        <v>1508</v>
      </c>
      <c r="H118" s="260">
        <v>1</v>
      </c>
      <c r="I118" s="261"/>
      <c r="J118" s="262">
        <f t="shared" si="0"/>
        <v>0</v>
      </c>
      <c r="K118" s="258" t="s">
        <v>21</v>
      </c>
      <c r="L118" s="263"/>
      <c r="M118" s="264" t="s">
        <v>21</v>
      </c>
      <c r="N118" s="265" t="s">
        <v>47</v>
      </c>
      <c r="O118" s="42"/>
      <c r="P118" s="202">
        <f t="shared" si="1"/>
        <v>0</v>
      </c>
      <c r="Q118" s="202">
        <v>0</v>
      </c>
      <c r="R118" s="202">
        <f t="shared" si="2"/>
        <v>0</v>
      </c>
      <c r="S118" s="202">
        <v>0</v>
      </c>
      <c r="T118" s="203">
        <f t="shared" si="3"/>
        <v>0</v>
      </c>
      <c r="AR118" s="24" t="s">
        <v>419</v>
      </c>
      <c r="AT118" s="24" t="s">
        <v>342</v>
      </c>
      <c r="AU118" s="24" t="s">
        <v>182</v>
      </c>
      <c r="AY118" s="24" t="s">
        <v>159</v>
      </c>
      <c r="BE118" s="204">
        <f t="shared" si="4"/>
        <v>0</v>
      </c>
      <c r="BF118" s="204">
        <f t="shared" si="5"/>
        <v>0</v>
      </c>
      <c r="BG118" s="204">
        <f t="shared" si="6"/>
        <v>0</v>
      </c>
      <c r="BH118" s="204">
        <f t="shared" si="7"/>
        <v>0</v>
      </c>
      <c r="BI118" s="204">
        <f t="shared" si="8"/>
        <v>0</v>
      </c>
      <c r="BJ118" s="24" t="s">
        <v>84</v>
      </c>
      <c r="BK118" s="204">
        <f t="shared" si="9"/>
        <v>0</v>
      </c>
      <c r="BL118" s="24" t="s">
        <v>285</v>
      </c>
      <c r="BM118" s="24" t="s">
        <v>1594</v>
      </c>
    </row>
    <row r="119" spans="2:63" s="10" customFormat="1" ht="22.35" customHeight="1">
      <c r="B119" s="176"/>
      <c r="C119" s="177"/>
      <c r="D119" s="190" t="s">
        <v>75</v>
      </c>
      <c r="E119" s="191" t="s">
        <v>1595</v>
      </c>
      <c r="F119" s="191" t="s">
        <v>1596</v>
      </c>
      <c r="G119" s="177"/>
      <c r="H119" s="177"/>
      <c r="I119" s="180"/>
      <c r="J119" s="192">
        <f>BK119</f>
        <v>0</v>
      </c>
      <c r="K119" s="177"/>
      <c r="L119" s="182"/>
      <c r="M119" s="183"/>
      <c r="N119" s="184"/>
      <c r="O119" s="184"/>
      <c r="P119" s="185">
        <f>SUM(P120:P162)</f>
        <v>0</v>
      </c>
      <c r="Q119" s="184"/>
      <c r="R119" s="185">
        <f>SUM(R120:R162)</f>
        <v>0</v>
      </c>
      <c r="S119" s="184"/>
      <c r="T119" s="186">
        <f>SUM(T120:T162)</f>
        <v>0</v>
      </c>
      <c r="AR119" s="187" t="s">
        <v>87</v>
      </c>
      <c r="AT119" s="188" t="s">
        <v>75</v>
      </c>
      <c r="AU119" s="188" t="s">
        <v>87</v>
      </c>
      <c r="AY119" s="187" t="s">
        <v>159</v>
      </c>
      <c r="BK119" s="189">
        <f>SUM(BK120:BK162)</f>
        <v>0</v>
      </c>
    </row>
    <row r="120" spans="2:65" s="1" customFormat="1" ht="22.5" customHeight="1">
      <c r="B120" s="41"/>
      <c r="C120" s="193" t="s">
        <v>427</v>
      </c>
      <c r="D120" s="193" t="s">
        <v>161</v>
      </c>
      <c r="E120" s="194" t="s">
        <v>1597</v>
      </c>
      <c r="F120" s="195" t="s">
        <v>1598</v>
      </c>
      <c r="G120" s="196" t="s">
        <v>245</v>
      </c>
      <c r="H120" s="197">
        <v>340</v>
      </c>
      <c r="I120" s="198"/>
      <c r="J120" s="199">
        <f aca="true" t="shared" si="10" ref="J120:J162">ROUND(I120*H120,2)</f>
        <v>0</v>
      </c>
      <c r="K120" s="195" t="s">
        <v>21</v>
      </c>
      <c r="L120" s="61"/>
      <c r="M120" s="200" t="s">
        <v>21</v>
      </c>
      <c r="N120" s="201" t="s">
        <v>47</v>
      </c>
      <c r="O120" s="42"/>
      <c r="P120" s="202">
        <f aca="true" t="shared" si="11" ref="P120:P162">O120*H120</f>
        <v>0</v>
      </c>
      <c r="Q120" s="202">
        <v>0</v>
      </c>
      <c r="R120" s="202">
        <f aca="true" t="shared" si="12" ref="R120:R162">Q120*H120</f>
        <v>0</v>
      </c>
      <c r="S120" s="202">
        <v>0</v>
      </c>
      <c r="T120" s="203">
        <f aca="true" t="shared" si="13" ref="T120:T162">S120*H120</f>
        <v>0</v>
      </c>
      <c r="AR120" s="24" t="s">
        <v>285</v>
      </c>
      <c r="AT120" s="24" t="s">
        <v>161</v>
      </c>
      <c r="AU120" s="24" t="s">
        <v>182</v>
      </c>
      <c r="AY120" s="24" t="s">
        <v>159</v>
      </c>
      <c r="BE120" s="204">
        <f aca="true" t="shared" si="14" ref="BE120:BE162">IF(N120="základní",J120,0)</f>
        <v>0</v>
      </c>
      <c r="BF120" s="204">
        <f aca="true" t="shared" si="15" ref="BF120:BF162">IF(N120="snížená",J120,0)</f>
        <v>0</v>
      </c>
      <c r="BG120" s="204">
        <f aca="true" t="shared" si="16" ref="BG120:BG162">IF(N120="zákl. přenesená",J120,0)</f>
        <v>0</v>
      </c>
      <c r="BH120" s="204">
        <f aca="true" t="shared" si="17" ref="BH120:BH162">IF(N120="sníž. přenesená",J120,0)</f>
        <v>0</v>
      </c>
      <c r="BI120" s="204">
        <f aca="true" t="shared" si="18" ref="BI120:BI162">IF(N120="nulová",J120,0)</f>
        <v>0</v>
      </c>
      <c r="BJ120" s="24" t="s">
        <v>84</v>
      </c>
      <c r="BK120" s="204">
        <f aca="true" t="shared" si="19" ref="BK120:BK162">ROUND(I120*H120,2)</f>
        <v>0</v>
      </c>
      <c r="BL120" s="24" t="s">
        <v>285</v>
      </c>
      <c r="BM120" s="24" t="s">
        <v>1599</v>
      </c>
    </row>
    <row r="121" spans="2:65" s="1" customFormat="1" ht="22.5" customHeight="1">
      <c r="B121" s="41"/>
      <c r="C121" s="193" t="s">
        <v>434</v>
      </c>
      <c r="D121" s="193" t="s">
        <v>161</v>
      </c>
      <c r="E121" s="194" t="s">
        <v>1600</v>
      </c>
      <c r="F121" s="195" t="s">
        <v>1601</v>
      </c>
      <c r="G121" s="196" t="s">
        <v>245</v>
      </c>
      <c r="H121" s="197">
        <v>520</v>
      </c>
      <c r="I121" s="198"/>
      <c r="J121" s="199">
        <f t="shared" si="10"/>
        <v>0</v>
      </c>
      <c r="K121" s="195" t="s">
        <v>21</v>
      </c>
      <c r="L121" s="61"/>
      <c r="M121" s="200" t="s">
        <v>21</v>
      </c>
      <c r="N121" s="201" t="s">
        <v>47</v>
      </c>
      <c r="O121" s="42"/>
      <c r="P121" s="202">
        <f t="shared" si="11"/>
        <v>0</v>
      </c>
      <c r="Q121" s="202">
        <v>0</v>
      </c>
      <c r="R121" s="202">
        <f t="shared" si="12"/>
        <v>0</v>
      </c>
      <c r="S121" s="202">
        <v>0</v>
      </c>
      <c r="T121" s="203">
        <f t="shared" si="13"/>
        <v>0</v>
      </c>
      <c r="AR121" s="24" t="s">
        <v>285</v>
      </c>
      <c r="AT121" s="24" t="s">
        <v>161</v>
      </c>
      <c r="AU121" s="24" t="s">
        <v>182</v>
      </c>
      <c r="AY121" s="24" t="s">
        <v>159</v>
      </c>
      <c r="BE121" s="204">
        <f t="shared" si="14"/>
        <v>0</v>
      </c>
      <c r="BF121" s="204">
        <f t="shared" si="15"/>
        <v>0</v>
      </c>
      <c r="BG121" s="204">
        <f t="shared" si="16"/>
        <v>0</v>
      </c>
      <c r="BH121" s="204">
        <f t="shared" si="17"/>
        <v>0</v>
      </c>
      <c r="BI121" s="204">
        <f t="shared" si="18"/>
        <v>0</v>
      </c>
      <c r="BJ121" s="24" t="s">
        <v>84</v>
      </c>
      <c r="BK121" s="204">
        <f t="shared" si="19"/>
        <v>0</v>
      </c>
      <c r="BL121" s="24" t="s">
        <v>285</v>
      </c>
      <c r="BM121" s="24" t="s">
        <v>1602</v>
      </c>
    </row>
    <row r="122" spans="2:65" s="1" customFormat="1" ht="22.5" customHeight="1">
      <c r="B122" s="41"/>
      <c r="C122" s="193" t="s">
        <v>442</v>
      </c>
      <c r="D122" s="193" t="s">
        <v>161</v>
      </c>
      <c r="E122" s="194" t="s">
        <v>1603</v>
      </c>
      <c r="F122" s="195" t="s">
        <v>1604</v>
      </c>
      <c r="G122" s="196" t="s">
        <v>245</v>
      </c>
      <c r="H122" s="197">
        <v>410</v>
      </c>
      <c r="I122" s="198"/>
      <c r="J122" s="199">
        <f t="shared" si="10"/>
        <v>0</v>
      </c>
      <c r="K122" s="195" t="s">
        <v>21</v>
      </c>
      <c r="L122" s="61"/>
      <c r="M122" s="200" t="s">
        <v>21</v>
      </c>
      <c r="N122" s="201" t="s">
        <v>47</v>
      </c>
      <c r="O122" s="42"/>
      <c r="P122" s="202">
        <f t="shared" si="11"/>
        <v>0</v>
      </c>
      <c r="Q122" s="202">
        <v>0</v>
      </c>
      <c r="R122" s="202">
        <f t="shared" si="12"/>
        <v>0</v>
      </c>
      <c r="S122" s="202">
        <v>0</v>
      </c>
      <c r="T122" s="203">
        <f t="shared" si="13"/>
        <v>0</v>
      </c>
      <c r="AR122" s="24" t="s">
        <v>285</v>
      </c>
      <c r="AT122" s="24" t="s">
        <v>161</v>
      </c>
      <c r="AU122" s="24" t="s">
        <v>182</v>
      </c>
      <c r="AY122" s="24" t="s">
        <v>159</v>
      </c>
      <c r="BE122" s="204">
        <f t="shared" si="14"/>
        <v>0</v>
      </c>
      <c r="BF122" s="204">
        <f t="shared" si="15"/>
        <v>0</v>
      </c>
      <c r="BG122" s="204">
        <f t="shared" si="16"/>
        <v>0</v>
      </c>
      <c r="BH122" s="204">
        <f t="shared" si="17"/>
        <v>0</v>
      </c>
      <c r="BI122" s="204">
        <f t="shared" si="18"/>
        <v>0</v>
      </c>
      <c r="BJ122" s="24" t="s">
        <v>84</v>
      </c>
      <c r="BK122" s="204">
        <f t="shared" si="19"/>
        <v>0</v>
      </c>
      <c r="BL122" s="24" t="s">
        <v>285</v>
      </c>
      <c r="BM122" s="24" t="s">
        <v>1605</v>
      </c>
    </row>
    <row r="123" spans="2:65" s="1" customFormat="1" ht="22.5" customHeight="1">
      <c r="B123" s="41"/>
      <c r="C123" s="193" t="s">
        <v>449</v>
      </c>
      <c r="D123" s="193" t="s">
        <v>161</v>
      </c>
      <c r="E123" s="194" t="s">
        <v>1606</v>
      </c>
      <c r="F123" s="195" t="s">
        <v>1607</v>
      </c>
      <c r="G123" s="196" t="s">
        <v>1508</v>
      </c>
      <c r="H123" s="197">
        <v>60</v>
      </c>
      <c r="I123" s="198"/>
      <c r="J123" s="199">
        <f t="shared" si="10"/>
        <v>0</v>
      </c>
      <c r="K123" s="195" t="s">
        <v>21</v>
      </c>
      <c r="L123" s="61"/>
      <c r="M123" s="200" t="s">
        <v>21</v>
      </c>
      <c r="N123" s="201" t="s">
        <v>47</v>
      </c>
      <c r="O123" s="42"/>
      <c r="P123" s="202">
        <f t="shared" si="11"/>
        <v>0</v>
      </c>
      <c r="Q123" s="202">
        <v>0</v>
      </c>
      <c r="R123" s="202">
        <f t="shared" si="12"/>
        <v>0</v>
      </c>
      <c r="S123" s="202">
        <v>0</v>
      </c>
      <c r="T123" s="203">
        <f t="shared" si="13"/>
        <v>0</v>
      </c>
      <c r="AR123" s="24" t="s">
        <v>285</v>
      </c>
      <c r="AT123" s="24" t="s">
        <v>161</v>
      </c>
      <c r="AU123" s="24" t="s">
        <v>182</v>
      </c>
      <c r="AY123" s="24" t="s">
        <v>159</v>
      </c>
      <c r="BE123" s="204">
        <f t="shared" si="14"/>
        <v>0</v>
      </c>
      <c r="BF123" s="204">
        <f t="shared" si="15"/>
        <v>0</v>
      </c>
      <c r="BG123" s="204">
        <f t="shared" si="16"/>
        <v>0</v>
      </c>
      <c r="BH123" s="204">
        <f t="shared" si="17"/>
        <v>0</v>
      </c>
      <c r="BI123" s="204">
        <f t="shared" si="18"/>
        <v>0</v>
      </c>
      <c r="BJ123" s="24" t="s">
        <v>84</v>
      </c>
      <c r="BK123" s="204">
        <f t="shared" si="19"/>
        <v>0</v>
      </c>
      <c r="BL123" s="24" t="s">
        <v>285</v>
      </c>
      <c r="BM123" s="24" t="s">
        <v>1608</v>
      </c>
    </row>
    <row r="124" spans="2:65" s="1" customFormat="1" ht="22.5" customHeight="1">
      <c r="B124" s="41"/>
      <c r="C124" s="193" t="s">
        <v>457</v>
      </c>
      <c r="D124" s="193" t="s">
        <v>161</v>
      </c>
      <c r="E124" s="194" t="s">
        <v>1609</v>
      </c>
      <c r="F124" s="195" t="s">
        <v>1610</v>
      </c>
      <c r="G124" s="196" t="s">
        <v>1508</v>
      </c>
      <c r="H124" s="197">
        <v>38</v>
      </c>
      <c r="I124" s="198"/>
      <c r="J124" s="199">
        <f t="shared" si="10"/>
        <v>0</v>
      </c>
      <c r="K124" s="195" t="s">
        <v>21</v>
      </c>
      <c r="L124" s="61"/>
      <c r="M124" s="200" t="s">
        <v>21</v>
      </c>
      <c r="N124" s="201" t="s">
        <v>47</v>
      </c>
      <c r="O124" s="42"/>
      <c r="P124" s="202">
        <f t="shared" si="11"/>
        <v>0</v>
      </c>
      <c r="Q124" s="202">
        <v>0</v>
      </c>
      <c r="R124" s="202">
        <f t="shared" si="12"/>
        <v>0</v>
      </c>
      <c r="S124" s="202">
        <v>0</v>
      </c>
      <c r="T124" s="203">
        <f t="shared" si="13"/>
        <v>0</v>
      </c>
      <c r="AR124" s="24" t="s">
        <v>285</v>
      </c>
      <c r="AT124" s="24" t="s">
        <v>161</v>
      </c>
      <c r="AU124" s="24" t="s">
        <v>182</v>
      </c>
      <c r="AY124" s="24" t="s">
        <v>159</v>
      </c>
      <c r="BE124" s="204">
        <f t="shared" si="14"/>
        <v>0</v>
      </c>
      <c r="BF124" s="204">
        <f t="shared" si="15"/>
        <v>0</v>
      </c>
      <c r="BG124" s="204">
        <f t="shared" si="16"/>
        <v>0</v>
      </c>
      <c r="BH124" s="204">
        <f t="shared" si="17"/>
        <v>0</v>
      </c>
      <c r="BI124" s="204">
        <f t="shared" si="18"/>
        <v>0</v>
      </c>
      <c r="BJ124" s="24" t="s">
        <v>84</v>
      </c>
      <c r="BK124" s="204">
        <f t="shared" si="19"/>
        <v>0</v>
      </c>
      <c r="BL124" s="24" t="s">
        <v>285</v>
      </c>
      <c r="BM124" s="24" t="s">
        <v>1611</v>
      </c>
    </row>
    <row r="125" spans="2:65" s="1" customFormat="1" ht="22.5" customHeight="1">
      <c r="B125" s="41"/>
      <c r="C125" s="193" t="s">
        <v>462</v>
      </c>
      <c r="D125" s="193" t="s">
        <v>161</v>
      </c>
      <c r="E125" s="194" t="s">
        <v>1612</v>
      </c>
      <c r="F125" s="195" t="s">
        <v>1613</v>
      </c>
      <c r="G125" s="196" t="s">
        <v>1508</v>
      </c>
      <c r="H125" s="197">
        <v>38</v>
      </c>
      <c r="I125" s="198"/>
      <c r="J125" s="199">
        <f t="shared" si="10"/>
        <v>0</v>
      </c>
      <c r="K125" s="195" t="s">
        <v>21</v>
      </c>
      <c r="L125" s="61"/>
      <c r="M125" s="200" t="s">
        <v>21</v>
      </c>
      <c r="N125" s="201" t="s">
        <v>47</v>
      </c>
      <c r="O125" s="42"/>
      <c r="P125" s="202">
        <f t="shared" si="11"/>
        <v>0</v>
      </c>
      <c r="Q125" s="202">
        <v>0</v>
      </c>
      <c r="R125" s="202">
        <f t="shared" si="12"/>
        <v>0</v>
      </c>
      <c r="S125" s="202">
        <v>0</v>
      </c>
      <c r="T125" s="203">
        <f t="shared" si="13"/>
        <v>0</v>
      </c>
      <c r="AR125" s="24" t="s">
        <v>285</v>
      </c>
      <c r="AT125" s="24" t="s">
        <v>161</v>
      </c>
      <c r="AU125" s="24" t="s">
        <v>182</v>
      </c>
      <c r="AY125" s="24" t="s">
        <v>159</v>
      </c>
      <c r="BE125" s="204">
        <f t="shared" si="14"/>
        <v>0</v>
      </c>
      <c r="BF125" s="204">
        <f t="shared" si="15"/>
        <v>0</v>
      </c>
      <c r="BG125" s="204">
        <f t="shared" si="16"/>
        <v>0</v>
      </c>
      <c r="BH125" s="204">
        <f t="shared" si="17"/>
        <v>0</v>
      </c>
      <c r="BI125" s="204">
        <f t="shared" si="18"/>
        <v>0</v>
      </c>
      <c r="BJ125" s="24" t="s">
        <v>84</v>
      </c>
      <c r="BK125" s="204">
        <f t="shared" si="19"/>
        <v>0</v>
      </c>
      <c r="BL125" s="24" t="s">
        <v>285</v>
      </c>
      <c r="BM125" s="24" t="s">
        <v>1614</v>
      </c>
    </row>
    <row r="126" spans="2:65" s="1" customFormat="1" ht="22.5" customHeight="1">
      <c r="B126" s="41"/>
      <c r="C126" s="193" t="s">
        <v>467</v>
      </c>
      <c r="D126" s="193" t="s">
        <v>161</v>
      </c>
      <c r="E126" s="194" t="s">
        <v>1615</v>
      </c>
      <c r="F126" s="195" t="s">
        <v>1616</v>
      </c>
      <c r="G126" s="196" t="s">
        <v>1508</v>
      </c>
      <c r="H126" s="197">
        <v>6</v>
      </c>
      <c r="I126" s="198"/>
      <c r="J126" s="199">
        <f t="shared" si="10"/>
        <v>0</v>
      </c>
      <c r="K126" s="195" t="s">
        <v>21</v>
      </c>
      <c r="L126" s="61"/>
      <c r="M126" s="200" t="s">
        <v>21</v>
      </c>
      <c r="N126" s="201" t="s">
        <v>47</v>
      </c>
      <c r="O126" s="42"/>
      <c r="P126" s="202">
        <f t="shared" si="11"/>
        <v>0</v>
      </c>
      <c r="Q126" s="202">
        <v>0</v>
      </c>
      <c r="R126" s="202">
        <f t="shared" si="12"/>
        <v>0</v>
      </c>
      <c r="S126" s="202">
        <v>0</v>
      </c>
      <c r="T126" s="203">
        <f t="shared" si="13"/>
        <v>0</v>
      </c>
      <c r="AR126" s="24" t="s">
        <v>285</v>
      </c>
      <c r="AT126" s="24" t="s">
        <v>161</v>
      </c>
      <c r="AU126" s="24" t="s">
        <v>182</v>
      </c>
      <c r="AY126" s="24" t="s">
        <v>159</v>
      </c>
      <c r="BE126" s="204">
        <f t="shared" si="14"/>
        <v>0</v>
      </c>
      <c r="BF126" s="204">
        <f t="shared" si="15"/>
        <v>0</v>
      </c>
      <c r="BG126" s="204">
        <f t="shared" si="16"/>
        <v>0</v>
      </c>
      <c r="BH126" s="204">
        <f t="shared" si="17"/>
        <v>0</v>
      </c>
      <c r="BI126" s="204">
        <f t="shared" si="18"/>
        <v>0</v>
      </c>
      <c r="BJ126" s="24" t="s">
        <v>84</v>
      </c>
      <c r="BK126" s="204">
        <f t="shared" si="19"/>
        <v>0</v>
      </c>
      <c r="BL126" s="24" t="s">
        <v>285</v>
      </c>
      <c r="BM126" s="24" t="s">
        <v>1617</v>
      </c>
    </row>
    <row r="127" spans="2:65" s="1" customFormat="1" ht="22.5" customHeight="1">
      <c r="B127" s="41"/>
      <c r="C127" s="193" t="s">
        <v>472</v>
      </c>
      <c r="D127" s="193" t="s">
        <v>161</v>
      </c>
      <c r="E127" s="194" t="s">
        <v>1618</v>
      </c>
      <c r="F127" s="195" t="s">
        <v>1619</v>
      </c>
      <c r="G127" s="196" t="s">
        <v>245</v>
      </c>
      <c r="H127" s="197">
        <v>30</v>
      </c>
      <c r="I127" s="198"/>
      <c r="J127" s="199">
        <f t="shared" si="10"/>
        <v>0</v>
      </c>
      <c r="K127" s="195" t="s">
        <v>21</v>
      </c>
      <c r="L127" s="61"/>
      <c r="M127" s="200" t="s">
        <v>21</v>
      </c>
      <c r="N127" s="201" t="s">
        <v>47</v>
      </c>
      <c r="O127" s="42"/>
      <c r="P127" s="202">
        <f t="shared" si="11"/>
        <v>0</v>
      </c>
      <c r="Q127" s="202">
        <v>0</v>
      </c>
      <c r="R127" s="202">
        <f t="shared" si="12"/>
        <v>0</v>
      </c>
      <c r="S127" s="202">
        <v>0</v>
      </c>
      <c r="T127" s="203">
        <f t="shared" si="13"/>
        <v>0</v>
      </c>
      <c r="AR127" s="24" t="s">
        <v>285</v>
      </c>
      <c r="AT127" s="24" t="s">
        <v>161</v>
      </c>
      <c r="AU127" s="24" t="s">
        <v>182</v>
      </c>
      <c r="AY127" s="24" t="s">
        <v>159</v>
      </c>
      <c r="BE127" s="204">
        <f t="shared" si="14"/>
        <v>0</v>
      </c>
      <c r="BF127" s="204">
        <f t="shared" si="15"/>
        <v>0</v>
      </c>
      <c r="BG127" s="204">
        <f t="shared" si="16"/>
        <v>0</v>
      </c>
      <c r="BH127" s="204">
        <f t="shared" si="17"/>
        <v>0</v>
      </c>
      <c r="BI127" s="204">
        <f t="shared" si="18"/>
        <v>0</v>
      </c>
      <c r="BJ127" s="24" t="s">
        <v>84</v>
      </c>
      <c r="BK127" s="204">
        <f t="shared" si="19"/>
        <v>0</v>
      </c>
      <c r="BL127" s="24" t="s">
        <v>285</v>
      </c>
      <c r="BM127" s="24" t="s">
        <v>1620</v>
      </c>
    </row>
    <row r="128" spans="2:65" s="1" customFormat="1" ht="22.5" customHeight="1">
      <c r="B128" s="41"/>
      <c r="C128" s="193" t="s">
        <v>476</v>
      </c>
      <c r="D128" s="193" t="s">
        <v>161</v>
      </c>
      <c r="E128" s="194" t="s">
        <v>1621</v>
      </c>
      <c r="F128" s="195" t="s">
        <v>1622</v>
      </c>
      <c r="G128" s="196" t="s">
        <v>245</v>
      </c>
      <c r="H128" s="197">
        <v>38</v>
      </c>
      <c r="I128" s="198"/>
      <c r="J128" s="199">
        <f t="shared" si="10"/>
        <v>0</v>
      </c>
      <c r="K128" s="195" t="s">
        <v>21</v>
      </c>
      <c r="L128" s="61"/>
      <c r="M128" s="200" t="s">
        <v>21</v>
      </c>
      <c r="N128" s="201" t="s">
        <v>47</v>
      </c>
      <c r="O128" s="42"/>
      <c r="P128" s="202">
        <f t="shared" si="11"/>
        <v>0</v>
      </c>
      <c r="Q128" s="202">
        <v>0</v>
      </c>
      <c r="R128" s="202">
        <f t="shared" si="12"/>
        <v>0</v>
      </c>
      <c r="S128" s="202">
        <v>0</v>
      </c>
      <c r="T128" s="203">
        <f t="shared" si="13"/>
        <v>0</v>
      </c>
      <c r="AR128" s="24" t="s">
        <v>285</v>
      </c>
      <c r="AT128" s="24" t="s">
        <v>161</v>
      </c>
      <c r="AU128" s="24" t="s">
        <v>182</v>
      </c>
      <c r="AY128" s="24" t="s">
        <v>159</v>
      </c>
      <c r="BE128" s="204">
        <f t="shared" si="14"/>
        <v>0</v>
      </c>
      <c r="BF128" s="204">
        <f t="shared" si="15"/>
        <v>0</v>
      </c>
      <c r="BG128" s="204">
        <f t="shared" si="16"/>
        <v>0</v>
      </c>
      <c r="BH128" s="204">
        <f t="shared" si="17"/>
        <v>0</v>
      </c>
      <c r="BI128" s="204">
        <f t="shared" si="18"/>
        <v>0</v>
      </c>
      <c r="BJ128" s="24" t="s">
        <v>84</v>
      </c>
      <c r="BK128" s="204">
        <f t="shared" si="19"/>
        <v>0</v>
      </c>
      <c r="BL128" s="24" t="s">
        <v>285</v>
      </c>
      <c r="BM128" s="24" t="s">
        <v>1623</v>
      </c>
    </row>
    <row r="129" spans="2:65" s="1" customFormat="1" ht="22.5" customHeight="1">
      <c r="B129" s="41"/>
      <c r="C129" s="193" t="s">
        <v>483</v>
      </c>
      <c r="D129" s="193" t="s">
        <v>161</v>
      </c>
      <c r="E129" s="194" t="s">
        <v>1624</v>
      </c>
      <c r="F129" s="195" t="s">
        <v>1520</v>
      </c>
      <c r="G129" s="196" t="s">
        <v>1508</v>
      </c>
      <c r="H129" s="197">
        <v>19</v>
      </c>
      <c r="I129" s="198"/>
      <c r="J129" s="199">
        <f t="shared" si="10"/>
        <v>0</v>
      </c>
      <c r="K129" s="195" t="s">
        <v>21</v>
      </c>
      <c r="L129" s="61"/>
      <c r="M129" s="200" t="s">
        <v>21</v>
      </c>
      <c r="N129" s="201" t="s">
        <v>47</v>
      </c>
      <c r="O129" s="42"/>
      <c r="P129" s="202">
        <f t="shared" si="11"/>
        <v>0</v>
      </c>
      <c r="Q129" s="202">
        <v>0</v>
      </c>
      <c r="R129" s="202">
        <f t="shared" si="12"/>
        <v>0</v>
      </c>
      <c r="S129" s="202">
        <v>0</v>
      </c>
      <c r="T129" s="203">
        <f t="shared" si="13"/>
        <v>0</v>
      </c>
      <c r="AR129" s="24" t="s">
        <v>285</v>
      </c>
      <c r="AT129" s="24" t="s">
        <v>161</v>
      </c>
      <c r="AU129" s="24" t="s">
        <v>182</v>
      </c>
      <c r="AY129" s="24" t="s">
        <v>159</v>
      </c>
      <c r="BE129" s="204">
        <f t="shared" si="14"/>
        <v>0</v>
      </c>
      <c r="BF129" s="204">
        <f t="shared" si="15"/>
        <v>0</v>
      </c>
      <c r="BG129" s="204">
        <f t="shared" si="16"/>
        <v>0</v>
      </c>
      <c r="BH129" s="204">
        <f t="shared" si="17"/>
        <v>0</v>
      </c>
      <c r="BI129" s="204">
        <f t="shared" si="18"/>
        <v>0</v>
      </c>
      <c r="BJ129" s="24" t="s">
        <v>84</v>
      </c>
      <c r="BK129" s="204">
        <f t="shared" si="19"/>
        <v>0</v>
      </c>
      <c r="BL129" s="24" t="s">
        <v>285</v>
      </c>
      <c r="BM129" s="24" t="s">
        <v>1625</v>
      </c>
    </row>
    <row r="130" spans="2:65" s="1" customFormat="1" ht="22.5" customHeight="1">
      <c r="B130" s="41"/>
      <c r="C130" s="193" t="s">
        <v>493</v>
      </c>
      <c r="D130" s="193" t="s">
        <v>161</v>
      </c>
      <c r="E130" s="194" t="s">
        <v>1626</v>
      </c>
      <c r="F130" s="195" t="s">
        <v>1523</v>
      </c>
      <c r="G130" s="196" t="s">
        <v>245</v>
      </c>
      <c r="H130" s="197">
        <v>480</v>
      </c>
      <c r="I130" s="198"/>
      <c r="J130" s="199">
        <f t="shared" si="10"/>
        <v>0</v>
      </c>
      <c r="K130" s="195" t="s">
        <v>21</v>
      </c>
      <c r="L130" s="61"/>
      <c r="M130" s="200" t="s">
        <v>21</v>
      </c>
      <c r="N130" s="201" t="s">
        <v>47</v>
      </c>
      <c r="O130" s="42"/>
      <c r="P130" s="202">
        <f t="shared" si="11"/>
        <v>0</v>
      </c>
      <c r="Q130" s="202">
        <v>0</v>
      </c>
      <c r="R130" s="202">
        <f t="shared" si="12"/>
        <v>0</v>
      </c>
      <c r="S130" s="202">
        <v>0</v>
      </c>
      <c r="T130" s="203">
        <f t="shared" si="13"/>
        <v>0</v>
      </c>
      <c r="AR130" s="24" t="s">
        <v>285</v>
      </c>
      <c r="AT130" s="24" t="s">
        <v>161</v>
      </c>
      <c r="AU130" s="24" t="s">
        <v>182</v>
      </c>
      <c r="AY130" s="24" t="s">
        <v>159</v>
      </c>
      <c r="BE130" s="204">
        <f t="shared" si="14"/>
        <v>0</v>
      </c>
      <c r="BF130" s="204">
        <f t="shared" si="15"/>
        <v>0</v>
      </c>
      <c r="BG130" s="204">
        <f t="shared" si="16"/>
        <v>0</v>
      </c>
      <c r="BH130" s="204">
        <f t="shared" si="17"/>
        <v>0</v>
      </c>
      <c r="BI130" s="204">
        <f t="shared" si="18"/>
        <v>0</v>
      </c>
      <c r="BJ130" s="24" t="s">
        <v>84</v>
      </c>
      <c r="BK130" s="204">
        <f t="shared" si="19"/>
        <v>0</v>
      </c>
      <c r="BL130" s="24" t="s">
        <v>285</v>
      </c>
      <c r="BM130" s="24" t="s">
        <v>1627</v>
      </c>
    </row>
    <row r="131" spans="2:65" s="1" customFormat="1" ht="22.5" customHeight="1">
      <c r="B131" s="41"/>
      <c r="C131" s="193" t="s">
        <v>500</v>
      </c>
      <c r="D131" s="193" t="s">
        <v>161</v>
      </c>
      <c r="E131" s="194" t="s">
        <v>1628</v>
      </c>
      <c r="F131" s="195" t="s">
        <v>1629</v>
      </c>
      <c r="G131" s="196" t="s">
        <v>245</v>
      </c>
      <c r="H131" s="197">
        <v>25</v>
      </c>
      <c r="I131" s="198"/>
      <c r="J131" s="199">
        <f t="shared" si="10"/>
        <v>0</v>
      </c>
      <c r="K131" s="195" t="s">
        <v>21</v>
      </c>
      <c r="L131" s="61"/>
      <c r="M131" s="200" t="s">
        <v>21</v>
      </c>
      <c r="N131" s="201" t="s">
        <v>47</v>
      </c>
      <c r="O131" s="42"/>
      <c r="P131" s="202">
        <f t="shared" si="11"/>
        <v>0</v>
      </c>
      <c r="Q131" s="202">
        <v>0</v>
      </c>
      <c r="R131" s="202">
        <f t="shared" si="12"/>
        <v>0</v>
      </c>
      <c r="S131" s="202">
        <v>0</v>
      </c>
      <c r="T131" s="203">
        <f t="shared" si="13"/>
        <v>0</v>
      </c>
      <c r="AR131" s="24" t="s">
        <v>285</v>
      </c>
      <c r="AT131" s="24" t="s">
        <v>161</v>
      </c>
      <c r="AU131" s="24" t="s">
        <v>182</v>
      </c>
      <c r="AY131" s="24" t="s">
        <v>159</v>
      </c>
      <c r="BE131" s="204">
        <f t="shared" si="14"/>
        <v>0</v>
      </c>
      <c r="BF131" s="204">
        <f t="shared" si="15"/>
        <v>0</v>
      </c>
      <c r="BG131" s="204">
        <f t="shared" si="16"/>
        <v>0</v>
      </c>
      <c r="BH131" s="204">
        <f t="shared" si="17"/>
        <v>0</v>
      </c>
      <c r="BI131" s="204">
        <f t="shared" si="18"/>
        <v>0</v>
      </c>
      <c r="BJ131" s="24" t="s">
        <v>84</v>
      </c>
      <c r="BK131" s="204">
        <f t="shared" si="19"/>
        <v>0</v>
      </c>
      <c r="BL131" s="24" t="s">
        <v>285</v>
      </c>
      <c r="BM131" s="24" t="s">
        <v>1630</v>
      </c>
    </row>
    <row r="132" spans="2:65" s="1" customFormat="1" ht="22.5" customHeight="1">
      <c r="B132" s="41"/>
      <c r="C132" s="193" t="s">
        <v>505</v>
      </c>
      <c r="D132" s="193" t="s">
        <v>161</v>
      </c>
      <c r="E132" s="194" t="s">
        <v>1631</v>
      </c>
      <c r="F132" s="195" t="s">
        <v>1632</v>
      </c>
      <c r="G132" s="196" t="s">
        <v>1508</v>
      </c>
      <c r="H132" s="197">
        <v>24</v>
      </c>
      <c r="I132" s="198"/>
      <c r="J132" s="199">
        <f t="shared" si="10"/>
        <v>0</v>
      </c>
      <c r="K132" s="195" t="s">
        <v>21</v>
      </c>
      <c r="L132" s="61"/>
      <c r="M132" s="200" t="s">
        <v>21</v>
      </c>
      <c r="N132" s="201" t="s">
        <v>47</v>
      </c>
      <c r="O132" s="42"/>
      <c r="P132" s="202">
        <f t="shared" si="11"/>
        <v>0</v>
      </c>
      <c r="Q132" s="202">
        <v>0</v>
      </c>
      <c r="R132" s="202">
        <f t="shared" si="12"/>
        <v>0</v>
      </c>
      <c r="S132" s="202">
        <v>0</v>
      </c>
      <c r="T132" s="203">
        <f t="shared" si="13"/>
        <v>0</v>
      </c>
      <c r="AR132" s="24" t="s">
        <v>285</v>
      </c>
      <c r="AT132" s="24" t="s">
        <v>161</v>
      </c>
      <c r="AU132" s="24" t="s">
        <v>182</v>
      </c>
      <c r="AY132" s="24" t="s">
        <v>159</v>
      </c>
      <c r="BE132" s="204">
        <f t="shared" si="14"/>
        <v>0</v>
      </c>
      <c r="BF132" s="204">
        <f t="shared" si="15"/>
        <v>0</v>
      </c>
      <c r="BG132" s="204">
        <f t="shared" si="16"/>
        <v>0</v>
      </c>
      <c r="BH132" s="204">
        <f t="shared" si="17"/>
        <v>0</v>
      </c>
      <c r="BI132" s="204">
        <f t="shared" si="18"/>
        <v>0</v>
      </c>
      <c r="BJ132" s="24" t="s">
        <v>84</v>
      </c>
      <c r="BK132" s="204">
        <f t="shared" si="19"/>
        <v>0</v>
      </c>
      <c r="BL132" s="24" t="s">
        <v>285</v>
      </c>
      <c r="BM132" s="24" t="s">
        <v>1633</v>
      </c>
    </row>
    <row r="133" spans="2:65" s="1" customFormat="1" ht="22.5" customHeight="1">
      <c r="B133" s="41"/>
      <c r="C133" s="193" t="s">
        <v>512</v>
      </c>
      <c r="D133" s="193" t="s">
        <v>161</v>
      </c>
      <c r="E133" s="194" t="s">
        <v>1634</v>
      </c>
      <c r="F133" s="195" t="s">
        <v>1635</v>
      </c>
      <c r="G133" s="196" t="s">
        <v>1508</v>
      </c>
      <c r="H133" s="197">
        <v>48</v>
      </c>
      <c r="I133" s="198"/>
      <c r="J133" s="199">
        <f t="shared" si="10"/>
        <v>0</v>
      </c>
      <c r="K133" s="195" t="s">
        <v>21</v>
      </c>
      <c r="L133" s="61"/>
      <c r="M133" s="200" t="s">
        <v>21</v>
      </c>
      <c r="N133" s="201" t="s">
        <v>47</v>
      </c>
      <c r="O133" s="42"/>
      <c r="P133" s="202">
        <f t="shared" si="11"/>
        <v>0</v>
      </c>
      <c r="Q133" s="202">
        <v>0</v>
      </c>
      <c r="R133" s="202">
        <f t="shared" si="12"/>
        <v>0</v>
      </c>
      <c r="S133" s="202">
        <v>0</v>
      </c>
      <c r="T133" s="203">
        <f t="shared" si="13"/>
        <v>0</v>
      </c>
      <c r="AR133" s="24" t="s">
        <v>285</v>
      </c>
      <c r="AT133" s="24" t="s">
        <v>161</v>
      </c>
      <c r="AU133" s="24" t="s">
        <v>182</v>
      </c>
      <c r="AY133" s="24" t="s">
        <v>159</v>
      </c>
      <c r="BE133" s="204">
        <f t="shared" si="14"/>
        <v>0</v>
      </c>
      <c r="BF133" s="204">
        <f t="shared" si="15"/>
        <v>0</v>
      </c>
      <c r="BG133" s="204">
        <f t="shared" si="16"/>
        <v>0</v>
      </c>
      <c r="BH133" s="204">
        <f t="shared" si="17"/>
        <v>0</v>
      </c>
      <c r="BI133" s="204">
        <f t="shared" si="18"/>
        <v>0</v>
      </c>
      <c r="BJ133" s="24" t="s">
        <v>84</v>
      </c>
      <c r="BK133" s="204">
        <f t="shared" si="19"/>
        <v>0</v>
      </c>
      <c r="BL133" s="24" t="s">
        <v>285</v>
      </c>
      <c r="BM133" s="24" t="s">
        <v>1636</v>
      </c>
    </row>
    <row r="134" spans="2:65" s="1" customFormat="1" ht="31.5" customHeight="1">
      <c r="B134" s="41"/>
      <c r="C134" s="193" t="s">
        <v>518</v>
      </c>
      <c r="D134" s="193" t="s">
        <v>161</v>
      </c>
      <c r="E134" s="194" t="s">
        <v>1637</v>
      </c>
      <c r="F134" s="195" t="s">
        <v>1638</v>
      </c>
      <c r="G134" s="196" t="s">
        <v>1508</v>
      </c>
      <c r="H134" s="197">
        <v>14</v>
      </c>
      <c r="I134" s="198"/>
      <c r="J134" s="199">
        <f t="shared" si="10"/>
        <v>0</v>
      </c>
      <c r="K134" s="195" t="s">
        <v>21</v>
      </c>
      <c r="L134" s="61"/>
      <c r="M134" s="200" t="s">
        <v>21</v>
      </c>
      <c r="N134" s="201" t="s">
        <v>47</v>
      </c>
      <c r="O134" s="42"/>
      <c r="P134" s="202">
        <f t="shared" si="11"/>
        <v>0</v>
      </c>
      <c r="Q134" s="202">
        <v>0</v>
      </c>
      <c r="R134" s="202">
        <f t="shared" si="12"/>
        <v>0</v>
      </c>
      <c r="S134" s="202">
        <v>0</v>
      </c>
      <c r="T134" s="203">
        <f t="shared" si="13"/>
        <v>0</v>
      </c>
      <c r="AR134" s="24" t="s">
        <v>285</v>
      </c>
      <c r="AT134" s="24" t="s">
        <v>161</v>
      </c>
      <c r="AU134" s="24" t="s">
        <v>182</v>
      </c>
      <c r="AY134" s="24" t="s">
        <v>159</v>
      </c>
      <c r="BE134" s="204">
        <f t="shared" si="14"/>
        <v>0</v>
      </c>
      <c r="BF134" s="204">
        <f t="shared" si="15"/>
        <v>0</v>
      </c>
      <c r="BG134" s="204">
        <f t="shared" si="16"/>
        <v>0</v>
      </c>
      <c r="BH134" s="204">
        <f t="shared" si="17"/>
        <v>0</v>
      </c>
      <c r="BI134" s="204">
        <f t="shared" si="18"/>
        <v>0</v>
      </c>
      <c r="BJ134" s="24" t="s">
        <v>84</v>
      </c>
      <c r="BK134" s="204">
        <f t="shared" si="19"/>
        <v>0</v>
      </c>
      <c r="BL134" s="24" t="s">
        <v>285</v>
      </c>
      <c r="BM134" s="24" t="s">
        <v>1639</v>
      </c>
    </row>
    <row r="135" spans="2:65" s="1" customFormat="1" ht="22.5" customHeight="1">
      <c r="B135" s="41"/>
      <c r="C135" s="193" t="s">
        <v>529</v>
      </c>
      <c r="D135" s="193" t="s">
        <v>161</v>
      </c>
      <c r="E135" s="194" t="s">
        <v>1640</v>
      </c>
      <c r="F135" s="195" t="s">
        <v>1641</v>
      </c>
      <c r="G135" s="196" t="s">
        <v>1508</v>
      </c>
      <c r="H135" s="197">
        <v>14</v>
      </c>
      <c r="I135" s="198"/>
      <c r="J135" s="199">
        <f t="shared" si="10"/>
        <v>0</v>
      </c>
      <c r="K135" s="195" t="s">
        <v>21</v>
      </c>
      <c r="L135" s="61"/>
      <c r="M135" s="200" t="s">
        <v>21</v>
      </c>
      <c r="N135" s="201" t="s">
        <v>47</v>
      </c>
      <c r="O135" s="42"/>
      <c r="P135" s="202">
        <f t="shared" si="11"/>
        <v>0</v>
      </c>
      <c r="Q135" s="202">
        <v>0</v>
      </c>
      <c r="R135" s="202">
        <f t="shared" si="12"/>
        <v>0</v>
      </c>
      <c r="S135" s="202">
        <v>0</v>
      </c>
      <c r="T135" s="203">
        <f t="shared" si="13"/>
        <v>0</v>
      </c>
      <c r="AR135" s="24" t="s">
        <v>285</v>
      </c>
      <c r="AT135" s="24" t="s">
        <v>161</v>
      </c>
      <c r="AU135" s="24" t="s">
        <v>182</v>
      </c>
      <c r="AY135" s="24" t="s">
        <v>159</v>
      </c>
      <c r="BE135" s="204">
        <f t="shared" si="14"/>
        <v>0</v>
      </c>
      <c r="BF135" s="204">
        <f t="shared" si="15"/>
        <v>0</v>
      </c>
      <c r="BG135" s="204">
        <f t="shared" si="16"/>
        <v>0</v>
      </c>
      <c r="BH135" s="204">
        <f t="shared" si="17"/>
        <v>0</v>
      </c>
      <c r="BI135" s="204">
        <f t="shared" si="18"/>
        <v>0</v>
      </c>
      <c r="BJ135" s="24" t="s">
        <v>84</v>
      </c>
      <c r="BK135" s="204">
        <f t="shared" si="19"/>
        <v>0</v>
      </c>
      <c r="BL135" s="24" t="s">
        <v>285</v>
      </c>
      <c r="BM135" s="24" t="s">
        <v>1642</v>
      </c>
    </row>
    <row r="136" spans="2:65" s="1" customFormat="1" ht="31.5" customHeight="1">
      <c r="B136" s="41"/>
      <c r="C136" s="193" t="s">
        <v>537</v>
      </c>
      <c r="D136" s="193" t="s">
        <v>161</v>
      </c>
      <c r="E136" s="194" t="s">
        <v>1643</v>
      </c>
      <c r="F136" s="195" t="s">
        <v>1644</v>
      </c>
      <c r="G136" s="196" t="s">
        <v>1508</v>
      </c>
      <c r="H136" s="197">
        <v>4</v>
      </c>
      <c r="I136" s="198"/>
      <c r="J136" s="199">
        <f t="shared" si="10"/>
        <v>0</v>
      </c>
      <c r="K136" s="195" t="s">
        <v>21</v>
      </c>
      <c r="L136" s="61"/>
      <c r="M136" s="200" t="s">
        <v>21</v>
      </c>
      <c r="N136" s="201" t="s">
        <v>47</v>
      </c>
      <c r="O136" s="42"/>
      <c r="P136" s="202">
        <f t="shared" si="11"/>
        <v>0</v>
      </c>
      <c r="Q136" s="202">
        <v>0</v>
      </c>
      <c r="R136" s="202">
        <f t="shared" si="12"/>
        <v>0</v>
      </c>
      <c r="S136" s="202">
        <v>0</v>
      </c>
      <c r="T136" s="203">
        <f t="shared" si="13"/>
        <v>0</v>
      </c>
      <c r="AR136" s="24" t="s">
        <v>285</v>
      </c>
      <c r="AT136" s="24" t="s">
        <v>161</v>
      </c>
      <c r="AU136" s="24" t="s">
        <v>182</v>
      </c>
      <c r="AY136" s="24" t="s">
        <v>159</v>
      </c>
      <c r="BE136" s="204">
        <f t="shared" si="14"/>
        <v>0</v>
      </c>
      <c r="BF136" s="204">
        <f t="shared" si="15"/>
        <v>0</v>
      </c>
      <c r="BG136" s="204">
        <f t="shared" si="16"/>
        <v>0</v>
      </c>
      <c r="BH136" s="204">
        <f t="shared" si="17"/>
        <v>0</v>
      </c>
      <c r="BI136" s="204">
        <f t="shared" si="18"/>
        <v>0</v>
      </c>
      <c r="BJ136" s="24" t="s">
        <v>84</v>
      </c>
      <c r="BK136" s="204">
        <f t="shared" si="19"/>
        <v>0</v>
      </c>
      <c r="BL136" s="24" t="s">
        <v>285</v>
      </c>
      <c r="BM136" s="24" t="s">
        <v>1645</v>
      </c>
    </row>
    <row r="137" spans="2:65" s="1" customFormat="1" ht="31.5" customHeight="1">
      <c r="B137" s="41"/>
      <c r="C137" s="193" t="s">
        <v>542</v>
      </c>
      <c r="D137" s="193" t="s">
        <v>161</v>
      </c>
      <c r="E137" s="194" t="s">
        <v>1646</v>
      </c>
      <c r="F137" s="195" t="s">
        <v>1647</v>
      </c>
      <c r="G137" s="196" t="s">
        <v>1508</v>
      </c>
      <c r="H137" s="197">
        <v>5</v>
      </c>
      <c r="I137" s="198"/>
      <c r="J137" s="199">
        <f t="shared" si="10"/>
        <v>0</v>
      </c>
      <c r="K137" s="195" t="s">
        <v>21</v>
      </c>
      <c r="L137" s="61"/>
      <c r="M137" s="200" t="s">
        <v>21</v>
      </c>
      <c r="N137" s="201" t="s">
        <v>47</v>
      </c>
      <c r="O137" s="42"/>
      <c r="P137" s="202">
        <f t="shared" si="11"/>
        <v>0</v>
      </c>
      <c r="Q137" s="202">
        <v>0</v>
      </c>
      <c r="R137" s="202">
        <f t="shared" si="12"/>
        <v>0</v>
      </c>
      <c r="S137" s="202">
        <v>0</v>
      </c>
      <c r="T137" s="203">
        <f t="shared" si="13"/>
        <v>0</v>
      </c>
      <c r="AR137" s="24" t="s">
        <v>285</v>
      </c>
      <c r="AT137" s="24" t="s">
        <v>161</v>
      </c>
      <c r="AU137" s="24" t="s">
        <v>182</v>
      </c>
      <c r="AY137" s="24" t="s">
        <v>159</v>
      </c>
      <c r="BE137" s="204">
        <f t="shared" si="14"/>
        <v>0</v>
      </c>
      <c r="BF137" s="204">
        <f t="shared" si="15"/>
        <v>0</v>
      </c>
      <c r="BG137" s="204">
        <f t="shared" si="16"/>
        <v>0</v>
      </c>
      <c r="BH137" s="204">
        <f t="shared" si="17"/>
        <v>0</v>
      </c>
      <c r="BI137" s="204">
        <f t="shared" si="18"/>
        <v>0</v>
      </c>
      <c r="BJ137" s="24" t="s">
        <v>84</v>
      </c>
      <c r="BK137" s="204">
        <f t="shared" si="19"/>
        <v>0</v>
      </c>
      <c r="BL137" s="24" t="s">
        <v>285</v>
      </c>
      <c r="BM137" s="24" t="s">
        <v>1648</v>
      </c>
    </row>
    <row r="138" spans="2:65" s="1" customFormat="1" ht="31.5" customHeight="1">
      <c r="B138" s="41"/>
      <c r="C138" s="193" t="s">
        <v>549</v>
      </c>
      <c r="D138" s="193" t="s">
        <v>161</v>
      </c>
      <c r="E138" s="194" t="s">
        <v>1649</v>
      </c>
      <c r="F138" s="195" t="s">
        <v>1650</v>
      </c>
      <c r="G138" s="196" t="s">
        <v>1508</v>
      </c>
      <c r="H138" s="197">
        <v>9</v>
      </c>
      <c r="I138" s="198"/>
      <c r="J138" s="199">
        <f t="shared" si="10"/>
        <v>0</v>
      </c>
      <c r="K138" s="195" t="s">
        <v>21</v>
      </c>
      <c r="L138" s="61"/>
      <c r="M138" s="200" t="s">
        <v>21</v>
      </c>
      <c r="N138" s="201" t="s">
        <v>47</v>
      </c>
      <c r="O138" s="42"/>
      <c r="P138" s="202">
        <f t="shared" si="11"/>
        <v>0</v>
      </c>
      <c r="Q138" s="202">
        <v>0</v>
      </c>
      <c r="R138" s="202">
        <f t="shared" si="12"/>
        <v>0</v>
      </c>
      <c r="S138" s="202">
        <v>0</v>
      </c>
      <c r="T138" s="203">
        <f t="shared" si="13"/>
        <v>0</v>
      </c>
      <c r="AR138" s="24" t="s">
        <v>285</v>
      </c>
      <c r="AT138" s="24" t="s">
        <v>161</v>
      </c>
      <c r="AU138" s="24" t="s">
        <v>182</v>
      </c>
      <c r="AY138" s="24" t="s">
        <v>159</v>
      </c>
      <c r="BE138" s="204">
        <f t="shared" si="14"/>
        <v>0</v>
      </c>
      <c r="BF138" s="204">
        <f t="shared" si="15"/>
        <v>0</v>
      </c>
      <c r="BG138" s="204">
        <f t="shared" si="16"/>
        <v>0</v>
      </c>
      <c r="BH138" s="204">
        <f t="shared" si="17"/>
        <v>0</v>
      </c>
      <c r="BI138" s="204">
        <f t="shared" si="18"/>
        <v>0</v>
      </c>
      <c r="BJ138" s="24" t="s">
        <v>84</v>
      </c>
      <c r="BK138" s="204">
        <f t="shared" si="19"/>
        <v>0</v>
      </c>
      <c r="BL138" s="24" t="s">
        <v>285</v>
      </c>
      <c r="BM138" s="24" t="s">
        <v>1651</v>
      </c>
    </row>
    <row r="139" spans="2:65" s="1" customFormat="1" ht="31.5" customHeight="1">
      <c r="B139" s="41"/>
      <c r="C139" s="193" t="s">
        <v>553</v>
      </c>
      <c r="D139" s="193" t="s">
        <v>161</v>
      </c>
      <c r="E139" s="194" t="s">
        <v>1652</v>
      </c>
      <c r="F139" s="195" t="s">
        <v>1653</v>
      </c>
      <c r="G139" s="196" t="s">
        <v>1508</v>
      </c>
      <c r="H139" s="197">
        <v>4</v>
      </c>
      <c r="I139" s="198"/>
      <c r="J139" s="199">
        <f t="shared" si="10"/>
        <v>0</v>
      </c>
      <c r="K139" s="195" t="s">
        <v>21</v>
      </c>
      <c r="L139" s="61"/>
      <c r="M139" s="200" t="s">
        <v>21</v>
      </c>
      <c r="N139" s="201" t="s">
        <v>47</v>
      </c>
      <c r="O139" s="42"/>
      <c r="P139" s="202">
        <f t="shared" si="11"/>
        <v>0</v>
      </c>
      <c r="Q139" s="202">
        <v>0</v>
      </c>
      <c r="R139" s="202">
        <f t="shared" si="12"/>
        <v>0</v>
      </c>
      <c r="S139" s="202">
        <v>0</v>
      </c>
      <c r="T139" s="203">
        <f t="shared" si="13"/>
        <v>0</v>
      </c>
      <c r="AR139" s="24" t="s">
        <v>285</v>
      </c>
      <c r="AT139" s="24" t="s">
        <v>161</v>
      </c>
      <c r="AU139" s="24" t="s">
        <v>182</v>
      </c>
      <c r="AY139" s="24" t="s">
        <v>159</v>
      </c>
      <c r="BE139" s="204">
        <f t="shared" si="14"/>
        <v>0</v>
      </c>
      <c r="BF139" s="204">
        <f t="shared" si="15"/>
        <v>0</v>
      </c>
      <c r="BG139" s="204">
        <f t="shared" si="16"/>
        <v>0</v>
      </c>
      <c r="BH139" s="204">
        <f t="shared" si="17"/>
        <v>0</v>
      </c>
      <c r="BI139" s="204">
        <f t="shared" si="18"/>
        <v>0</v>
      </c>
      <c r="BJ139" s="24" t="s">
        <v>84</v>
      </c>
      <c r="BK139" s="204">
        <f t="shared" si="19"/>
        <v>0</v>
      </c>
      <c r="BL139" s="24" t="s">
        <v>285</v>
      </c>
      <c r="BM139" s="24" t="s">
        <v>1654</v>
      </c>
    </row>
    <row r="140" spans="2:65" s="1" customFormat="1" ht="22.5" customHeight="1">
      <c r="B140" s="41"/>
      <c r="C140" s="193" t="s">
        <v>559</v>
      </c>
      <c r="D140" s="193" t="s">
        <v>161</v>
      </c>
      <c r="E140" s="194" t="s">
        <v>1655</v>
      </c>
      <c r="F140" s="195" t="s">
        <v>1641</v>
      </c>
      <c r="G140" s="196" t="s">
        <v>1508</v>
      </c>
      <c r="H140" s="197">
        <v>4</v>
      </c>
      <c r="I140" s="198"/>
      <c r="J140" s="199">
        <f t="shared" si="10"/>
        <v>0</v>
      </c>
      <c r="K140" s="195" t="s">
        <v>21</v>
      </c>
      <c r="L140" s="61"/>
      <c r="M140" s="200" t="s">
        <v>21</v>
      </c>
      <c r="N140" s="201" t="s">
        <v>47</v>
      </c>
      <c r="O140" s="42"/>
      <c r="P140" s="202">
        <f t="shared" si="11"/>
        <v>0</v>
      </c>
      <c r="Q140" s="202">
        <v>0</v>
      </c>
      <c r="R140" s="202">
        <f t="shared" si="12"/>
        <v>0</v>
      </c>
      <c r="S140" s="202">
        <v>0</v>
      </c>
      <c r="T140" s="203">
        <f t="shared" si="13"/>
        <v>0</v>
      </c>
      <c r="AR140" s="24" t="s">
        <v>285</v>
      </c>
      <c r="AT140" s="24" t="s">
        <v>161</v>
      </c>
      <c r="AU140" s="24" t="s">
        <v>182</v>
      </c>
      <c r="AY140" s="24" t="s">
        <v>159</v>
      </c>
      <c r="BE140" s="204">
        <f t="shared" si="14"/>
        <v>0</v>
      </c>
      <c r="BF140" s="204">
        <f t="shared" si="15"/>
        <v>0</v>
      </c>
      <c r="BG140" s="204">
        <f t="shared" si="16"/>
        <v>0</v>
      </c>
      <c r="BH140" s="204">
        <f t="shared" si="17"/>
        <v>0</v>
      </c>
      <c r="BI140" s="204">
        <f t="shared" si="18"/>
        <v>0</v>
      </c>
      <c r="BJ140" s="24" t="s">
        <v>84</v>
      </c>
      <c r="BK140" s="204">
        <f t="shared" si="19"/>
        <v>0</v>
      </c>
      <c r="BL140" s="24" t="s">
        <v>285</v>
      </c>
      <c r="BM140" s="24" t="s">
        <v>1656</v>
      </c>
    </row>
    <row r="141" spans="2:65" s="1" customFormat="1" ht="31.5" customHeight="1">
      <c r="B141" s="41"/>
      <c r="C141" s="193" t="s">
        <v>565</v>
      </c>
      <c r="D141" s="193" t="s">
        <v>161</v>
      </c>
      <c r="E141" s="194" t="s">
        <v>1657</v>
      </c>
      <c r="F141" s="195" t="s">
        <v>1658</v>
      </c>
      <c r="G141" s="196" t="s">
        <v>1508</v>
      </c>
      <c r="H141" s="197">
        <v>4</v>
      </c>
      <c r="I141" s="198"/>
      <c r="J141" s="199">
        <f t="shared" si="10"/>
        <v>0</v>
      </c>
      <c r="K141" s="195" t="s">
        <v>21</v>
      </c>
      <c r="L141" s="61"/>
      <c r="M141" s="200" t="s">
        <v>21</v>
      </c>
      <c r="N141" s="201" t="s">
        <v>47</v>
      </c>
      <c r="O141" s="42"/>
      <c r="P141" s="202">
        <f t="shared" si="11"/>
        <v>0</v>
      </c>
      <c r="Q141" s="202">
        <v>0</v>
      </c>
      <c r="R141" s="202">
        <f t="shared" si="12"/>
        <v>0</v>
      </c>
      <c r="S141" s="202">
        <v>0</v>
      </c>
      <c r="T141" s="203">
        <f t="shared" si="13"/>
        <v>0</v>
      </c>
      <c r="AR141" s="24" t="s">
        <v>285</v>
      </c>
      <c r="AT141" s="24" t="s">
        <v>161</v>
      </c>
      <c r="AU141" s="24" t="s">
        <v>182</v>
      </c>
      <c r="AY141" s="24" t="s">
        <v>159</v>
      </c>
      <c r="BE141" s="204">
        <f t="shared" si="14"/>
        <v>0</v>
      </c>
      <c r="BF141" s="204">
        <f t="shared" si="15"/>
        <v>0</v>
      </c>
      <c r="BG141" s="204">
        <f t="shared" si="16"/>
        <v>0</v>
      </c>
      <c r="BH141" s="204">
        <f t="shared" si="17"/>
        <v>0</v>
      </c>
      <c r="BI141" s="204">
        <f t="shared" si="18"/>
        <v>0</v>
      </c>
      <c r="BJ141" s="24" t="s">
        <v>84</v>
      </c>
      <c r="BK141" s="204">
        <f t="shared" si="19"/>
        <v>0</v>
      </c>
      <c r="BL141" s="24" t="s">
        <v>285</v>
      </c>
      <c r="BM141" s="24" t="s">
        <v>1659</v>
      </c>
    </row>
    <row r="142" spans="2:65" s="1" customFormat="1" ht="31.5" customHeight="1">
      <c r="B142" s="41"/>
      <c r="C142" s="193" t="s">
        <v>569</v>
      </c>
      <c r="D142" s="193" t="s">
        <v>161</v>
      </c>
      <c r="E142" s="194" t="s">
        <v>1660</v>
      </c>
      <c r="F142" s="195" t="s">
        <v>1661</v>
      </c>
      <c r="G142" s="196" t="s">
        <v>1508</v>
      </c>
      <c r="H142" s="197">
        <v>5</v>
      </c>
      <c r="I142" s="198"/>
      <c r="J142" s="199">
        <f t="shared" si="10"/>
        <v>0</v>
      </c>
      <c r="K142" s="195" t="s">
        <v>21</v>
      </c>
      <c r="L142" s="61"/>
      <c r="M142" s="200" t="s">
        <v>21</v>
      </c>
      <c r="N142" s="201" t="s">
        <v>47</v>
      </c>
      <c r="O142" s="42"/>
      <c r="P142" s="202">
        <f t="shared" si="11"/>
        <v>0</v>
      </c>
      <c r="Q142" s="202">
        <v>0</v>
      </c>
      <c r="R142" s="202">
        <f t="shared" si="12"/>
        <v>0</v>
      </c>
      <c r="S142" s="202">
        <v>0</v>
      </c>
      <c r="T142" s="203">
        <f t="shared" si="13"/>
        <v>0</v>
      </c>
      <c r="AR142" s="24" t="s">
        <v>285</v>
      </c>
      <c r="AT142" s="24" t="s">
        <v>161</v>
      </c>
      <c r="AU142" s="24" t="s">
        <v>182</v>
      </c>
      <c r="AY142" s="24" t="s">
        <v>159</v>
      </c>
      <c r="BE142" s="204">
        <f t="shared" si="14"/>
        <v>0</v>
      </c>
      <c r="BF142" s="204">
        <f t="shared" si="15"/>
        <v>0</v>
      </c>
      <c r="BG142" s="204">
        <f t="shared" si="16"/>
        <v>0</v>
      </c>
      <c r="BH142" s="204">
        <f t="shared" si="17"/>
        <v>0</v>
      </c>
      <c r="BI142" s="204">
        <f t="shared" si="18"/>
        <v>0</v>
      </c>
      <c r="BJ142" s="24" t="s">
        <v>84</v>
      </c>
      <c r="BK142" s="204">
        <f t="shared" si="19"/>
        <v>0</v>
      </c>
      <c r="BL142" s="24" t="s">
        <v>285</v>
      </c>
      <c r="BM142" s="24" t="s">
        <v>1662</v>
      </c>
    </row>
    <row r="143" spans="2:65" s="1" customFormat="1" ht="31.5" customHeight="1">
      <c r="B143" s="41"/>
      <c r="C143" s="193" t="s">
        <v>579</v>
      </c>
      <c r="D143" s="193" t="s">
        <v>161</v>
      </c>
      <c r="E143" s="194" t="s">
        <v>1663</v>
      </c>
      <c r="F143" s="195" t="s">
        <v>1644</v>
      </c>
      <c r="G143" s="196" t="s">
        <v>1508</v>
      </c>
      <c r="H143" s="197">
        <v>5</v>
      </c>
      <c r="I143" s="198"/>
      <c r="J143" s="199">
        <f t="shared" si="10"/>
        <v>0</v>
      </c>
      <c r="K143" s="195" t="s">
        <v>21</v>
      </c>
      <c r="L143" s="61"/>
      <c r="M143" s="200" t="s">
        <v>21</v>
      </c>
      <c r="N143" s="201" t="s">
        <v>47</v>
      </c>
      <c r="O143" s="42"/>
      <c r="P143" s="202">
        <f t="shared" si="11"/>
        <v>0</v>
      </c>
      <c r="Q143" s="202">
        <v>0</v>
      </c>
      <c r="R143" s="202">
        <f t="shared" si="12"/>
        <v>0</v>
      </c>
      <c r="S143" s="202">
        <v>0</v>
      </c>
      <c r="T143" s="203">
        <f t="shared" si="13"/>
        <v>0</v>
      </c>
      <c r="AR143" s="24" t="s">
        <v>285</v>
      </c>
      <c r="AT143" s="24" t="s">
        <v>161</v>
      </c>
      <c r="AU143" s="24" t="s">
        <v>182</v>
      </c>
      <c r="AY143" s="24" t="s">
        <v>159</v>
      </c>
      <c r="BE143" s="204">
        <f t="shared" si="14"/>
        <v>0</v>
      </c>
      <c r="BF143" s="204">
        <f t="shared" si="15"/>
        <v>0</v>
      </c>
      <c r="BG143" s="204">
        <f t="shared" si="16"/>
        <v>0</v>
      </c>
      <c r="BH143" s="204">
        <f t="shared" si="17"/>
        <v>0</v>
      </c>
      <c r="BI143" s="204">
        <f t="shared" si="18"/>
        <v>0</v>
      </c>
      <c r="BJ143" s="24" t="s">
        <v>84</v>
      </c>
      <c r="BK143" s="204">
        <f t="shared" si="19"/>
        <v>0</v>
      </c>
      <c r="BL143" s="24" t="s">
        <v>285</v>
      </c>
      <c r="BM143" s="24" t="s">
        <v>1664</v>
      </c>
    </row>
    <row r="144" spans="2:65" s="1" customFormat="1" ht="31.5" customHeight="1">
      <c r="B144" s="41"/>
      <c r="C144" s="193" t="s">
        <v>585</v>
      </c>
      <c r="D144" s="193" t="s">
        <v>161</v>
      </c>
      <c r="E144" s="194" t="s">
        <v>1665</v>
      </c>
      <c r="F144" s="195" t="s">
        <v>1666</v>
      </c>
      <c r="G144" s="196" t="s">
        <v>1508</v>
      </c>
      <c r="H144" s="197">
        <v>5</v>
      </c>
      <c r="I144" s="198"/>
      <c r="J144" s="199">
        <f t="shared" si="10"/>
        <v>0</v>
      </c>
      <c r="K144" s="195" t="s">
        <v>21</v>
      </c>
      <c r="L144" s="61"/>
      <c r="M144" s="200" t="s">
        <v>21</v>
      </c>
      <c r="N144" s="201" t="s">
        <v>47</v>
      </c>
      <c r="O144" s="42"/>
      <c r="P144" s="202">
        <f t="shared" si="11"/>
        <v>0</v>
      </c>
      <c r="Q144" s="202">
        <v>0</v>
      </c>
      <c r="R144" s="202">
        <f t="shared" si="12"/>
        <v>0</v>
      </c>
      <c r="S144" s="202">
        <v>0</v>
      </c>
      <c r="T144" s="203">
        <f t="shared" si="13"/>
        <v>0</v>
      </c>
      <c r="AR144" s="24" t="s">
        <v>285</v>
      </c>
      <c r="AT144" s="24" t="s">
        <v>161</v>
      </c>
      <c r="AU144" s="24" t="s">
        <v>182</v>
      </c>
      <c r="AY144" s="24" t="s">
        <v>159</v>
      </c>
      <c r="BE144" s="204">
        <f t="shared" si="14"/>
        <v>0</v>
      </c>
      <c r="BF144" s="204">
        <f t="shared" si="15"/>
        <v>0</v>
      </c>
      <c r="BG144" s="204">
        <f t="shared" si="16"/>
        <v>0</v>
      </c>
      <c r="BH144" s="204">
        <f t="shared" si="17"/>
        <v>0</v>
      </c>
      <c r="BI144" s="204">
        <f t="shared" si="18"/>
        <v>0</v>
      </c>
      <c r="BJ144" s="24" t="s">
        <v>84</v>
      </c>
      <c r="BK144" s="204">
        <f t="shared" si="19"/>
        <v>0</v>
      </c>
      <c r="BL144" s="24" t="s">
        <v>285</v>
      </c>
      <c r="BM144" s="24" t="s">
        <v>1667</v>
      </c>
    </row>
    <row r="145" spans="2:65" s="1" customFormat="1" ht="22.5" customHeight="1">
      <c r="B145" s="41"/>
      <c r="C145" s="193" t="s">
        <v>592</v>
      </c>
      <c r="D145" s="193" t="s">
        <v>161</v>
      </c>
      <c r="E145" s="194" t="s">
        <v>1668</v>
      </c>
      <c r="F145" s="195" t="s">
        <v>1669</v>
      </c>
      <c r="G145" s="196" t="s">
        <v>1508</v>
      </c>
      <c r="H145" s="197">
        <v>1</v>
      </c>
      <c r="I145" s="198"/>
      <c r="J145" s="199">
        <f t="shared" si="10"/>
        <v>0</v>
      </c>
      <c r="K145" s="195" t="s">
        <v>21</v>
      </c>
      <c r="L145" s="61"/>
      <c r="M145" s="200" t="s">
        <v>21</v>
      </c>
      <c r="N145" s="201" t="s">
        <v>47</v>
      </c>
      <c r="O145" s="42"/>
      <c r="P145" s="202">
        <f t="shared" si="11"/>
        <v>0</v>
      </c>
      <c r="Q145" s="202">
        <v>0</v>
      </c>
      <c r="R145" s="202">
        <f t="shared" si="12"/>
        <v>0</v>
      </c>
      <c r="S145" s="202">
        <v>0</v>
      </c>
      <c r="T145" s="203">
        <f t="shared" si="13"/>
        <v>0</v>
      </c>
      <c r="AR145" s="24" t="s">
        <v>285</v>
      </c>
      <c r="AT145" s="24" t="s">
        <v>161</v>
      </c>
      <c r="AU145" s="24" t="s">
        <v>182</v>
      </c>
      <c r="AY145" s="24" t="s">
        <v>159</v>
      </c>
      <c r="BE145" s="204">
        <f t="shared" si="14"/>
        <v>0</v>
      </c>
      <c r="BF145" s="204">
        <f t="shared" si="15"/>
        <v>0</v>
      </c>
      <c r="BG145" s="204">
        <f t="shared" si="16"/>
        <v>0</v>
      </c>
      <c r="BH145" s="204">
        <f t="shared" si="17"/>
        <v>0</v>
      </c>
      <c r="BI145" s="204">
        <f t="shared" si="18"/>
        <v>0</v>
      </c>
      <c r="BJ145" s="24" t="s">
        <v>84</v>
      </c>
      <c r="BK145" s="204">
        <f t="shared" si="19"/>
        <v>0</v>
      </c>
      <c r="BL145" s="24" t="s">
        <v>285</v>
      </c>
      <c r="BM145" s="24" t="s">
        <v>1670</v>
      </c>
    </row>
    <row r="146" spans="2:65" s="1" customFormat="1" ht="22.5" customHeight="1">
      <c r="B146" s="41"/>
      <c r="C146" s="193" t="s">
        <v>599</v>
      </c>
      <c r="D146" s="193" t="s">
        <v>161</v>
      </c>
      <c r="E146" s="194" t="s">
        <v>1671</v>
      </c>
      <c r="F146" s="195" t="s">
        <v>1569</v>
      </c>
      <c r="G146" s="196" t="s">
        <v>1508</v>
      </c>
      <c r="H146" s="197">
        <v>1</v>
      </c>
      <c r="I146" s="198"/>
      <c r="J146" s="199">
        <f t="shared" si="10"/>
        <v>0</v>
      </c>
      <c r="K146" s="195" t="s">
        <v>21</v>
      </c>
      <c r="L146" s="61"/>
      <c r="M146" s="200" t="s">
        <v>21</v>
      </c>
      <c r="N146" s="201" t="s">
        <v>47</v>
      </c>
      <c r="O146" s="42"/>
      <c r="P146" s="202">
        <f t="shared" si="11"/>
        <v>0</v>
      </c>
      <c r="Q146" s="202">
        <v>0</v>
      </c>
      <c r="R146" s="202">
        <f t="shared" si="12"/>
        <v>0</v>
      </c>
      <c r="S146" s="202">
        <v>0</v>
      </c>
      <c r="T146" s="203">
        <f t="shared" si="13"/>
        <v>0</v>
      </c>
      <c r="AR146" s="24" t="s">
        <v>285</v>
      </c>
      <c r="AT146" s="24" t="s">
        <v>161</v>
      </c>
      <c r="AU146" s="24" t="s">
        <v>182</v>
      </c>
      <c r="AY146" s="24" t="s">
        <v>159</v>
      </c>
      <c r="BE146" s="204">
        <f t="shared" si="14"/>
        <v>0</v>
      </c>
      <c r="BF146" s="204">
        <f t="shared" si="15"/>
        <v>0</v>
      </c>
      <c r="BG146" s="204">
        <f t="shared" si="16"/>
        <v>0</v>
      </c>
      <c r="BH146" s="204">
        <f t="shared" si="17"/>
        <v>0</v>
      </c>
      <c r="BI146" s="204">
        <f t="shared" si="18"/>
        <v>0</v>
      </c>
      <c r="BJ146" s="24" t="s">
        <v>84</v>
      </c>
      <c r="BK146" s="204">
        <f t="shared" si="19"/>
        <v>0</v>
      </c>
      <c r="BL146" s="24" t="s">
        <v>285</v>
      </c>
      <c r="BM146" s="24" t="s">
        <v>1672</v>
      </c>
    </row>
    <row r="147" spans="2:65" s="1" customFormat="1" ht="22.5" customHeight="1">
      <c r="B147" s="41"/>
      <c r="C147" s="193" t="s">
        <v>603</v>
      </c>
      <c r="D147" s="193" t="s">
        <v>161</v>
      </c>
      <c r="E147" s="194" t="s">
        <v>1673</v>
      </c>
      <c r="F147" s="195" t="s">
        <v>1572</v>
      </c>
      <c r="G147" s="196" t="s">
        <v>1508</v>
      </c>
      <c r="H147" s="197">
        <v>1</v>
      </c>
      <c r="I147" s="198"/>
      <c r="J147" s="199">
        <f t="shared" si="10"/>
        <v>0</v>
      </c>
      <c r="K147" s="195" t="s">
        <v>21</v>
      </c>
      <c r="L147" s="61"/>
      <c r="M147" s="200" t="s">
        <v>21</v>
      </c>
      <c r="N147" s="201" t="s">
        <v>47</v>
      </c>
      <c r="O147" s="42"/>
      <c r="P147" s="202">
        <f t="shared" si="11"/>
        <v>0</v>
      </c>
      <c r="Q147" s="202">
        <v>0</v>
      </c>
      <c r="R147" s="202">
        <f t="shared" si="12"/>
        <v>0</v>
      </c>
      <c r="S147" s="202">
        <v>0</v>
      </c>
      <c r="T147" s="203">
        <f t="shared" si="13"/>
        <v>0</v>
      </c>
      <c r="AR147" s="24" t="s">
        <v>285</v>
      </c>
      <c r="AT147" s="24" t="s">
        <v>161</v>
      </c>
      <c r="AU147" s="24" t="s">
        <v>182</v>
      </c>
      <c r="AY147" s="24" t="s">
        <v>159</v>
      </c>
      <c r="BE147" s="204">
        <f t="shared" si="14"/>
        <v>0</v>
      </c>
      <c r="BF147" s="204">
        <f t="shared" si="15"/>
        <v>0</v>
      </c>
      <c r="BG147" s="204">
        <f t="shared" si="16"/>
        <v>0</v>
      </c>
      <c r="BH147" s="204">
        <f t="shared" si="17"/>
        <v>0</v>
      </c>
      <c r="BI147" s="204">
        <f t="shared" si="18"/>
        <v>0</v>
      </c>
      <c r="BJ147" s="24" t="s">
        <v>84</v>
      </c>
      <c r="BK147" s="204">
        <f t="shared" si="19"/>
        <v>0</v>
      </c>
      <c r="BL147" s="24" t="s">
        <v>285</v>
      </c>
      <c r="BM147" s="24" t="s">
        <v>1674</v>
      </c>
    </row>
    <row r="148" spans="2:65" s="1" customFormat="1" ht="22.5" customHeight="1">
      <c r="B148" s="41"/>
      <c r="C148" s="193" t="s">
        <v>607</v>
      </c>
      <c r="D148" s="193" t="s">
        <v>161</v>
      </c>
      <c r="E148" s="194" t="s">
        <v>1675</v>
      </c>
      <c r="F148" s="195" t="s">
        <v>1676</v>
      </c>
      <c r="G148" s="196" t="s">
        <v>1508</v>
      </c>
      <c r="H148" s="197">
        <v>3</v>
      </c>
      <c r="I148" s="198"/>
      <c r="J148" s="199">
        <f t="shared" si="10"/>
        <v>0</v>
      </c>
      <c r="K148" s="195" t="s">
        <v>21</v>
      </c>
      <c r="L148" s="61"/>
      <c r="M148" s="200" t="s">
        <v>21</v>
      </c>
      <c r="N148" s="201" t="s">
        <v>47</v>
      </c>
      <c r="O148" s="42"/>
      <c r="P148" s="202">
        <f t="shared" si="11"/>
        <v>0</v>
      </c>
      <c r="Q148" s="202">
        <v>0</v>
      </c>
      <c r="R148" s="202">
        <f t="shared" si="12"/>
        <v>0</v>
      </c>
      <c r="S148" s="202">
        <v>0</v>
      </c>
      <c r="T148" s="203">
        <f t="shared" si="13"/>
        <v>0</v>
      </c>
      <c r="AR148" s="24" t="s">
        <v>285</v>
      </c>
      <c r="AT148" s="24" t="s">
        <v>161</v>
      </c>
      <c r="AU148" s="24" t="s">
        <v>182</v>
      </c>
      <c r="AY148" s="24" t="s">
        <v>159</v>
      </c>
      <c r="BE148" s="204">
        <f t="shared" si="14"/>
        <v>0</v>
      </c>
      <c r="BF148" s="204">
        <f t="shared" si="15"/>
        <v>0</v>
      </c>
      <c r="BG148" s="204">
        <f t="shared" si="16"/>
        <v>0</v>
      </c>
      <c r="BH148" s="204">
        <f t="shared" si="17"/>
        <v>0</v>
      </c>
      <c r="BI148" s="204">
        <f t="shared" si="18"/>
        <v>0</v>
      </c>
      <c r="BJ148" s="24" t="s">
        <v>84</v>
      </c>
      <c r="BK148" s="204">
        <f t="shared" si="19"/>
        <v>0</v>
      </c>
      <c r="BL148" s="24" t="s">
        <v>285</v>
      </c>
      <c r="BM148" s="24" t="s">
        <v>1677</v>
      </c>
    </row>
    <row r="149" spans="2:65" s="1" customFormat="1" ht="22.5" customHeight="1">
      <c r="B149" s="41"/>
      <c r="C149" s="193" t="s">
        <v>611</v>
      </c>
      <c r="D149" s="193" t="s">
        <v>161</v>
      </c>
      <c r="E149" s="194" t="s">
        <v>1678</v>
      </c>
      <c r="F149" s="195" t="s">
        <v>1679</v>
      </c>
      <c r="G149" s="196" t="s">
        <v>1508</v>
      </c>
      <c r="H149" s="197">
        <v>3</v>
      </c>
      <c r="I149" s="198"/>
      <c r="J149" s="199">
        <f t="shared" si="10"/>
        <v>0</v>
      </c>
      <c r="K149" s="195" t="s">
        <v>21</v>
      </c>
      <c r="L149" s="61"/>
      <c r="M149" s="200" t="s">
        <v>21</v>
      </c>
      <c r="N149" s="201" t="s">
        <v>47</v>
      </c>
      <c r="O149" s="42"/>
      <c r="P149" s="202">
        <f t="shared" si="11"/>
        <v>0</v>
      </c>
      <c r="Q149" s="202">
        <v>0</v>
      </c>
      <c r="R149" s="202">
        <f t="shared" si="12"/>
        <v>0</v>
      </c>
      <c r="S149" s="202">
        <v>0</v>
      </c>
      <c r="T149" s="203">
        <f t="shared" si="13"/>
        <v>0</v>
      </c>
      <c r="AR149" s="24" t="s">
        <v>285</v>
      </c>
      <c r="AT149" s="24" t="s">
        <v>161</v>
      </c>
      <c r="AU149" s="24" t="s">
        <v>182</v>
      </c>
      <c r="AY149" s="24" t="s">
        <v>159</v>
      </c>
      <c r="BE149" s="204">
        <f t="shared" si="14"/>
        <v>0</v>
      </c>
      <c r="BF149" s="204">
        <f t="shared" si="15"/>
        <v>0</v>
      </c>
      <c r="BG149" s="204">
        <f t="shared" si="16"/>
        <v>0</v>
      </c>
      <c r="BH149" s="204">
        <f t="shared" si="17"/>
        <v>0</v>
      </c>
      <c r="BI149" s="204">
        <f t="shared" si="18"/>
        <v>0</v>
      </c>
      <c r="BJ149" s="24" t="s">
        <v>84</v>
      </c>
      <c r="BK149" s="204">
        <f t="shared" si="19"/>
        <v>0</v>
      </c>
      <c r="BL149" s="24" t="s">
        <v>285</v>
      </c>
      <c r="BM149" s="24" t="s">
        <v>1680</v>
      </c>
    </row>
    <row r="150" spans="2:65" s="1" customFormat="1" ht="22.5" customHeight="1">
      <c r="B150" s="41"/>
      <c r="C150" s="193" t="s">
        <v>615</v>
      </c>
      <c r="D150" s="193" t="s">
        <v>161</v>
      </c>
      <c r="E150" s="194" t="s">
        <v>1681</v>
      </c>
      <c r="F150" s="195" t="s">
        <v>1682</v>
      </c>
      <c r="G150" s="196" t="s">
        <v>1508</v>
      </c>
      <c r="H150" s="197">
        <v>1</v>
      </c>
      <c r="I150" s="198"/>
      <c r="J150" s="199">
        <f t="shared" si="10"/>
        <v>0</v>
      </c>
      <c r="K150" s="195" t="s">
        <v>21</v>
      </c>
      <c r="L150" s="61"/>
      <c r="M150" s="200" t="s">
        <v>21</v>
      </c>
      <c r="N150" s="201" t="s">
        <v>47</v>
      </c>
      <c r="O150" s="42"/>
      <c r="P150" s="202">
        <f t="shared" si="11"/>
        <v>0</v>
      </c>
      <c r="Q150" s="202">
        <v>0</v>
      </c>
      <c r="R150" s="202">
        <f t="shared" si="12"/>
        <v>0</v>
      </c>
      <c r="S150" s="202">
        <v>0</v>
      </c>
      <c r="T150" s="203">
        <f t="shared" si="13"/>
        <v>0</v>
      </c>
      <c r="AR150" s="24" t="s">
        <v>285</v>
      </c>
      <c r="AT150" s="24" t="s">
        <v>161</v>
      </c>
      <c r="AU150" s="24" t="s">
        <v>182</v>
      </c>
      <c r="AY150" s="24" t="s">
        <v>159</v>
      </c>
      <c r="BE150" s="204">
        <f t="shared" si="14"/>
        <v>0</v>
      </c>
      <c r="BF150" s="204">
        <f t="shared" si="15"/>
        <v>0</v>
      </c>
      <c r="BG150" s="204">
        <f t="shared" si="16"/>
        <v>0</v>
      </c>
      <c r="BH150" s="204">
        <f t="shared" si="17"/>
        <v>0</v>
      </c>
      <c r="BI150" s="204">
        <f t="shared" si="18"/>
        <v>0</v>
      </c>
      <c r="BJ150" s="24" t="s">
        <v>84</v>
      </c>
      <c r="BK150" s="204">
        <f t="shared" si="19"/>
        <v>0</v>
      </c>
      <c r="BL150" s="24" t="s">
        <v>285</v>
      </c>
      <c r="BM150" s="24" t="s">
        <v>1683</v>
      </c>
    </row>
    <row r="151" spans="2:65" s="1" customFormat="1" ht="22.5" customHeight="1">
      <c r="B151" s="41"/>
      <c r="C151" s="193" t="s">
        <v>620</v>
      </c>
      <c r="D151" s="193" t="s">
        <v>161</v>
      </c>
      <c r="E151" s="194" t="s">
        <v>1684</v>
      </c>
      <c r="F151" s="195" t="s">
        <v>1584</v>
      </c>
      <c r="G151" s="196" t="s">
        <v>1508</v>
      </c>
      <c r="H151" s="197">
        <v>6</v>
      </c>
      <c r="I151" s="198"/>
      <c r="J151" s="199">
        <f t="shared" si="10"/>
        <v>0</v>
      </c>
      <c r="K151" s="195" t="s">
        <v>21</v>
      </c>
      <c r="L151" s="61"/>
      <c r="M151" s="200" t="s">
        <v>21</v>
      </c>
      <c r="N151" s="201" t="s">
        <v>47</v>
      </c>
      <c r="O151" s="42"/>
      <c r="P151" s="202">
        <f t="shared" si="11"/>
        <v>0</v>
      </c>
      <c r="Q151" s="202">
        <v>0</v>
      </c>
      <c r="R151" s="202">
        <f t="shared" si="12"/>
        <v>0</v>
      </c>
      <c r="S151" s="202">
        <v>0</v>
      </c>
      <c r="T151" s="203">
        <f t="shared" si="13"/>
        <v>0</v>
      </c>
      <c r="AR151" s="24" t="s">
        <v>285</v>
      </c>
      <c r="AT151" s="24" t="s">
        <v>161</v>
      </c>
      <c r="AU151" s="24" t="s">
        <v>182</v>
      </c>
      <c r="AY151" s="24" t="s">
        <v>159</v>
      </c>
      <c r="BE151" s="204">
        <f t="shared" si="14"/>
        <v>0</v>
      </c>
      <c r="BF151" s="204">
        <f t="shared" si="15"/>
        <v>0</v>
      </c>
      <c r="BG151" s="204">
        <f t="shared" si="16"/>
        <v>0</v>
      </c>
      <c r="BH151" s="204">
        <f t="shared" si="17"/>
        <v>0</v>
      </c>
      <c r="BI151" s="204">
        <f t="shared" si="18"/>
        <v>0</v>
      </c>
      <c r="BJ151" s="24" t="s">
        <v>84</v>
      </c>
      <c r="BK151" s="204">
        <f t="shared" si="19"/>
        <v>0</v>
      </c>
      <c r="BL151" s="24" t="s">
        <v>285</v>
      </c>
      <c r="BM151" s="24" t="s">
        <v>1685</v>
      </c>
    </row>
    <row r="152" spans="2:65" s="1" customFormat="1" ht="22.5" customHeight="1">
      <c r="B152" s="41"/>
      <c r="C152" s="193" t="s">
        <v>625</v>
      </c>
      <c r="D152" s="193" t="s">
        <v>161</v>
      </c>
      <c r="E152" s="194" t="s">
        <v>1686</v>
      </c>
      <c r="F152" s="195" t="s">
        <v>1687</v>
      </c>
      <c r="G152" s="196" t="s">
        <v>1508</v>
      </c>
      <c r="H152" s="197">
        <v>19</v>
      </c>
      <c r="I152" s="198"/>
      <c r="J152" s="199">
        <f t="shared" si="10"/>
        <v>0</v>
      </c>
      <c r="K152" s="195" t="s">
        <v>21</v>
      </c>
      <c r="L152" s="61"/>
      <c r="M152" s="200" t="s">
        <v>21</v>
      </c>
      <c r="N152" s="201" t="s">
        <v>47</v>
      </c>
      <c r="O152" s="42"/>
      <c r="P152" s="202">
        <f t="shared" si="11"/>
        <v>0</v>
      </c>
      <c r="Q152" s="202">
        <v>0</v>
      </c>
      <c r="R152" s="202">
        <f t="shared" si="12"/>
        <v>0</v>
      </c>
      <c r="S152" s="202">
        <v>0</v>
      </c>
      <c r="T152" s="203">
        <f t="shared" si="13"/>
        <v>0</v>
      </c>
      <c r="AR152" s="24" t="s">
        <v>285</v>
      </c>
      <c r="AT152" s="24" t="s">
        <v>161</v>
      </c>
      <c r="AU152" s="24" t="s">
        <v>182</v>
      </c>
      <c r="AY152" s="24" t="s">
        <v>159</v>
      </c>
      <c r="BE152" s="204">
        <f t="shared" si="14"/>
        <v>0</v>
      </c>
      <c r="BF152" s="204">
        <f t="shared" si="15"/>
        <v>0</v>
      </c>
      <c r="BG152" s="204">
        <f t="shared" si="16"/>
        <v>0</v>
      </c>
      <c r="BH152" s="204">
        <f t="shared" si="17"/>
        <v>0</v>
      </c>
      <c r="BI152" s="204">
        <f t="shared" si="18"/>
        <v>0</v>
      </c>
      <c r="BJ152" s="24" t="s">
        <v>84</v>
      </c>
      <c r="BK152" s="204">
        <f t="shared" si="19"/>
        <v>0</v>
      </c>
      <c r="BL152" s="24" t="s">
        <v>285</v>
      </c>
      <c r="BM152" s="24" t="s">
        <v>1688</v>
      </c>
    </row>
    <row r="153" spans="2:65" s="1" customFormat="1" ht="22.5" customHeight="1">
      <c r="B153" s="41"/>
      <c r="C153" s="193" t="s">
        <v>630</v>
      </c>
      <c r="D153" s="193" t="s">
        <v>161</v>
      </c>
      <c r="E153" s="194" t="s">
        <v>1689</v>
      </c>
      <c r="F153" s="195" t="s">
        <v>1590</v>
      </c>
      <c r="G153" s="196" t="s">
        <v>1508</v>
      </c>
      <c r="H153" s="197">
        <v>19</v>
      </c>
      <c r="I153" s="198"/>
      <c r="J153" s="199">
        <f t="shared" si="10"/>
        <v>0</v>
      </c>
      <c r="K153" s="195" t="s">
        <v>21</v>
      </c>
      <c r="L153" s="61"/>
      <c r="M153" s="200" t="s">
        <v>21</v>
      </c>
      <c r="N153" s="201" t="s">
        <v>47</v>
      </c>
      <c r="O153" s="42"/>
      <c r="P153" s="202">
        <f t="shared" si="11"/>
        <v>0</v>
      </c>
      <c r="Q153" s="202">
        <v>0</v>
      </c>
      <c r="R153" s="202">
        <f t="shared" si="12"/>
        <v>0</v>
      </c>
      <c r="S153" s="202">
        <v>0</v>
      </c>
      <c r="T153" s="203">
        <f t="shared" si="13"/>
        <v>0</v>
      </c>
      <c r="AR153" s="24" t="s">
        <v>285</v>
      </c>
      <c r="AT153" s="24" t="s">
        <v>161</v>
      </c>
      <c r="AU153" s="24" t="s">
        <v>182</v>
      </c>
      <c r="AY153" s="24" t="s">
        <v>159</v>
      </c>
      <c r="BE153" s="204">
        <f t="shared" si="14"/>
        <v>0</v>
      </c>
      <c r="BF153" s="204">
        <f t="shared" si="15"/>
        <v>0</v>
      </c>
      <c r="BG153" s="204">
        <f t="shared" si="16"/>
        <v>0</v>
      </c>
      <c r="BH153" s="204">
        <f t="shared" si="17"/>
        <v>0</v>
      </c>
      <c r="BI153" s="204">
        <f t="shared" si="18"/>
        <v>0</v>
      </c>
      <c r="BJ153" s="24" t="s">
        <v>84</v>
      </c>
      <c r="BK153" s="204">
        <f t="shared" si="19"/>
        <v>0</v>
      </c>
      <c r="BL153" s="24" t="s">
        <v>285</v>
      </c>
      <c r="BM153" s="24" t="s">
        <v>1690</v>
      </c>
    </row>
    <row r="154" spans="2:65" s="1" customFormat="1" ht="22.5" customHeight="1">
      <c r="B154" s="41"/>
      <c r="C154" s="193" t="s">
        <v>634</v>
      </c>
      <c r="D154" s="193" t="s">
        <v>161</v>
      </c>
      <c r="E154" s="194" t="s">
        <v>1691</v>
      </c>
      <c r="F154" s="195" t="s">
        <v>1692</v>
      </c>
      <c r="G154" s="196" t="s">
        <v>1508</v>
      </c>
      <c r="H154" s="197">
        <v>1</v>
      </c>
      <c r="I154" s="198"/>
      <c r="J154" s="199">
        <f t="shared" si="10"/>
        <v>0</v>
      </c>
      <c r="K154" s="195" t="s">
        <v>21</v>
      </c>
      <c r="L154" s="61"/>
      <c r="M154" s="200" t="s">
        <v>21</v>
      </c>
      <c r="N154" s="201" t="s">
        <v>47</v>
      </c>
      <c r="O154" s="42"/>
      <c r="P154" s="202">
        <f t="shared" si="11"/>
        <v>0</v>
      </c>
      <c r="Q154" s="202">
        <v>0</v>
      </c>
      <c r="R154" s="202">
        <f t="shared" si="12"/>
        <v>0</v>
      </c>
      <c r="S154" s="202">
        <v>0</v>
      </c>
      <c r="T154" s="203">
        <f t="shared" si="13"/>
        <v>0</v>
      </c>
      <c r="AR154" s="24" t="s">
        <v>285</v>
      </c>
      <c r="AT154" s="24" t="s">
        <v>161</v>
      </c>
      <c r="AU154" s="24" t="s">
        <v>182</v>
      </c>
      <c r="AY154" s="24" t="s">
        <v>159</v>
      </c>
      <c r="BE154" s="204">
        <f t="shared" si="14"/>
        <v>0</v>
      </c>
      <c r="BF154" s="204">
        <f t="shared" si="15"/>
        <v>0</v>
      </c>
      <c r="BG154" s="204">
        <f t="shared" si="16"/>
        <v>0</v>
      </c>
      <c r="BH154" s="204">
        <f t="shared" si="17"/>
        <v>0</v>
      </c>
      <c r="BI154" s="204">
        <f t="shared" si="18"/>
        <v>0</v>
      </c>
      <c r="BJ154" s="24" t="s">
        <v>84</v>
      </c>
      <c r="BK154" s="204">
        <f t="shared" si="19"/>
        <v>0</v>
      </c>
      <c r="BL154" s="24" t="s">
        <v>285</v>
      </c>
      <c r="BM154" s="24" t="s">
        <v>1693</v>
      </c>
    </row>
    <row r="155" spans="2:65" s="1" customFormat="1" ht="31.5" customHeight="1">
      <c r="B155" s="41"/>
      <c r="C155" s="193" t="s">
        <v>638</v>
      </c>
      <c r="D155" s="193" t="s">
        <v>161</v>
      </c>
      <c r="E155" s="194" t="s">
        <v>1694</v>
      </c>
      <c r="F155" s="195" t="s">
        <v>1695</v>
      </c>
      <c r="G155" s="196" t="s">
        <v>1508</v>
      </c>
      <c r="H155" s="197">
        <v>1</v>
      </c>
      <c r="I155" s="198"/>
      <c r="J155" s="199">
        <f t="shared" si="10"/>
        <v>0</v>
      </c>
      <c r="K155" s="195" t="s">
        <v>21</v>
      </c>
      <c r="L155" s="61"/>
      <c r="M155" s="200" t="s">
        <v>21</v>
      </c>
      <c r="N155" s="201" t="s">
        <v>47</v>
      </c>
      <c r="O155" s="42"/>
      <c r="P155" s="202">
        <f t="shared" si="11"/>
        <v>0</v>
      </c>
      <c r="Q155" s="202">
        <v>0</v>
      </c>
      <c r="R155" s="202">
        <f t="shared" si="12"/>
        <v>0</v>
      </c>
      <c r="S155" s="202">
        <v>0</v>
      </c>
      <c r="T155" s="203">
        <f t="shared" si="13"/>
        <v>0</v>
      </c>
      <c r="AR155" s="24" t="s">
        <v>285</v>
      </c>
      <c r="AT155" s="24" t="s">
        <v>161</v>
      </c>
      <c r="AU155" s="24" t="s">
        <v>182</v>
      </c>
      <c r="AY155" s="24" t="s">
        <v>159</v>
      </c>
      <c r="BE155" s="204">
        <f t="shared" si="14"/>
        <v>0</v>
      </c>
      <c r="BF155" s="204">
        <f t="shared" si="15"/>
        <v>0</v>
      </c>
      <c r="BG155" s="204">
        <f t="shared" si="16"/>
        <v>0</v>
      </c>
      <c r="BH155" s="204">
        <f t="shared" si="17"/>
        <v>0</v>
      </c>
      <c r="BI155" s="204">
        <f t="shared" si="18"/>
        <v>0</v>
      </c>
      <c r="BJ155" s="24" t="s">
        <v>84</v>
      </c>
      <c r="BK155" s="204">
        <f t="shared" si="19"/>
        <v>0</v>
      </c>
      <c r="BL155" s="24" t="s">
        <v>285</v>
      </c>
      <c r="BM155" s="24" t="s">
        <v>1696</v>
      </c>
    </row>
    <row r="156" spans="2:65" s="1" customFormat="1" ht="22.5" customHeight="1">
      <c r="B156" s="41"/>
      <c r="C156" s="193" t="s">
        <v>643</v>
      </c>
      <c r="D156" s="193" t="s">
        <v>161</v>
      </c>
      <c r="E156" s="194" t="s">
        <v>1697</v>
      </c>
      <c r="F156" s="195" t="s">
        <v>1698</v>
      </c>
      <c r="G156" s="196" t="s">
        <v>1508</v>
      </c>
      <c r="H156" s="197">
        <v>7</v>
      </c>
      <c r="I156" s="198"/>
      <c r="J156" s="199">
        <f t="shared" si="10"/>
        <v>0</v>
      </c>
      <c r="K156" s="195" t="s">
        <v>21</v>
      </c>
      <c r="L156" s="61"/>
      <c r="M156" s="200" t="s">
        <v>21</v>
      </c>
      <c r="N156" s="201" t="s">
        <v>47</v>
      </c>
      <c r="O156" s="42"/>
      <c r="P156" s="202">
        <f t="shared" si="11"/>
        <v>0</v>
      </c>
      <c r="Q156" s="202">
        <v>0</v>
      </c>
      <c r="R156" s="202">
        <f t="shared" si="12"/>
        <v>0</v>
      </c>
      <c r="S156" s="202">
        <v>0</v>
      </c>
      <c r="T156" s="203">
        <f t="shared" si="13"/>
        <v>0</v>
      </c>
      <c r="AR156" s="24" t="s">
        <v>285</v>
      </c>
      <c r="AT156" s="24" t="s">
        <v>161</v>
      </c>
      <c r="AU156" s="24" t="s">
        <v>182</v>
      </c>
      <c r="AY156" s="24" t="s">
        <v>159</v>
      </c>
      <c r="BE156" s="204">
        <f t="shared" si="14"/>
        <v>0</v>
      </c>
      <c r="BF156" s="204">
        <f t="shared" si="15"/>
        <v>0</v>
      </c>
      <c r="BG156" s="204">
        <f t="shared" si="16"/>
        <v>0</v>
      </c>
      <c r="BH156" s="204">
        <f t="shared" si="17"/>
        <v>0</v>
      </c>
      <c r="BI156" s="204">
        <f t="shared" si="18"/>
        <v>0</v>
      </c>
      <c r="BJ156" s="24" t="s">
        <v>84</v>
      </c>
      <c r="BK156" s="204">
        <f t="shared" si="19"/>
        <v>0</v>
      </c>
      <c r="BL156" s="24" t="s">
        <v>285</v>
      </c>
      <c r="BM156" s="24" t="s">
        <v>1699</v>
      </c>
    </row>
    <row r="157" spans="2:65" s="1" customFormat="1" ht="22.5" customHeight="1">
      <c r="B157" s="41"/>
      <c r="C157" s="193" t="s">
        <v>650</v>
      </c>
      <c r="D157" s="193" t="s">
        <v>161</v>
      </c>
      <c r="E157" s="194" t="s">
        <v>1700</v>
      </c>
      <c r="F157" s="195" t="s">
        <v>1701</v>
      </c>
      <c r="G157" s="196" t="s">
        <v>1702</v>
      </c>
      <c r="H157" s="197">
        <v>24</v>
      </c>
      <c r="I157" s="198"/>
      <c r="J157" s="199">
        <f t="shared" si="10"/>
        <v>0</v>
      </c>
      <c r="K157" s="195" t="s">
        <v>21</v>
      </c>
      <c r="L157" s="61"/>
      <c r="M157" s="200" t="s">
        <v>21</v>
      </c>
      <c r="N157" s="201" t="s">
        <v>47</v>
      </c>
      <c r="O157" s="42"/>
      <c r="P157" s="202">
        <f t="shared" si="11"/>
        <v>0</v>
      </c>
      <c r="Q157" s="202">
        <v>0</v>
      </c>
      <c r="R157" s="202">
        <f t="shared" si="12"/>
        <v>0</v>
      </c>
      <c r="S157" s="202">
        <v>0</v>
      </c>
      <c r="T157" s="203">
        <f t="shared" si="13"/>
        <v>0</v>
      </c>
      <c r="AR157" s="24" t="s">
        <v>285</v>
      </c>
      <c r="AT157" s="24" t="s">
        <v>161</v>
      </c>
      <c r="AU157" s="24" t="s">
        <v>182</v>
      </c>
      <c r="AY157" s="24" t="s">
        <v>159</v>
      </c>
      <c r="BE157" s="204">
        <f t="shared" si="14"/>
        <v>0</v>
      </c>
      <c r="BF157" s="204">
        <f t="shared" si="15"/>
        <v>0</v>
      </c>
      <c r="BG157" s="204">
        <f t="shared" si="16"/>
        <v>0</v>
      </c>
      <c r="BH157" s="204">
        <f t="shared" si="17"/>
        <v>0</v>
      </c>
      <c r="BI157" s="204">
        <f t="shared" si="18"/>
        <v>0</v>
      </c>
      <c r="BJ157" s="24" t="s">
        <v>84</v>
      </c>
      <c r="BK157" s="204">
        <f t="shared" si="19"/>
        <v>0</v>
      </c>
      <c r="BL157" s="24" t="s">
        <v>285</v>
      </c>
      <c r="BM157" s="24" t="s">
        <v>1703</v>
      </c>
    </row>
    <row r="158" spans="2:65" s="1" customFormat="1" ht="22.5" customHeight="1">
      <c r="B158" s="41"/>
      <c r="C158" s="193" t="s">
        <v>654</v>
      </c>
      <c r="D158" s="193" t="s">
        <v>161</v>
      </c>
      <c r="E158" s="194" t="s">
        <v>1704</v>
      </c>
      <c r="F158" s="195" t="s">
        <v>1705</v>
      </c>
      <c r="G158" s="196" t="s">
        <v>1702</v>
      </c>
      <c r="H158" s="197">
        <v>18</v>
      </c>
      <c r="I158" s="198"/>
      <c r="J158" s="199">
        <f t="shared" si="10"/>
        <v>0</v>
      </c>
      <c r="K158" s="195" t="s">
        <v>21</v>
      </c>
      <c r="L158" s="61"/>
      <c r="M158" s="200" t="s">
        <v>21</v>
      </c>
      <c r="N158" s="201" t="s">
        <v>47</v>
      </c>
      <c r="O158" s="42"/>
      <c r="P158" s="202">
        <f t="shared" si="11"/>
        <v>0</v>
      </c>
      <c r="Q158" s="202">
        <v>0</v>
      </c>
      <c r="R158" s="202">
        <f t="shared" si="12"/>
        <v>0</v>
      </c>
      <c r="S158" s="202">
        <v>0</v>
      </c>
      <c r="T158" s="203">
        <f t="shared" si="13"/>
        <v>0</v>
      </c>
      <c r="AR158" s="24" t="s">
        <v>285</v>
      </c>
      <c r="AT158" s="24" t="s">
        <v>161</v>
      </c>
      <c r="AU158" s="24" t="s">
        <v>182</v>
      </c>
      <c r="AY158" s="24" t="s">
        <v>159</v>
      </c>
      <c r="BE158" s="204">
        <f t="shared" si="14"/>
        <v>0</v>
      </c>
      <c r="BF158" s="204">
        <f t="shared" si="15"/>
        <v>0</v>
      </c>
      <c r="BG158" s="204">
        <f t="shared" si="16"/>
        <v>0</v>
      </c>
      <c r="BH158" s="204">
        <f t="shared" si="17"/>
        <v>0</v>
      </c>
      <c r="BI158" s="204">
        <f t="shared" si="18"/>
        <v>0</v>
      </c>
      <c r="BJ158" s="24" t="s">
        <v>84</v>
      </c>
      <c r="BK158" s="204">
        <f t="shared" si="19"/>
        <v>0</v>
      </c>
      <c r="BL158" s="24" t="s">
        <v>285</v>
      </c>
      <c r="BM158" s="24" t="s">
        <v>1706</v>
      </c>
    </row>
    <row r="159" spans="2:65" s="1" customFormat="1" ht="22.5" customHeight="1">
      <c r="B159" s="41"/>
      <c r="C159" s="193" t="s">
        <v>661</v>
      </c>
      <c r="D159" s="193" t="s">
        <v>161</v>
      </c>
      <c r="E159" s="194" t="s">
        <v>1707</v>
      </c>
      <c r="F159" s="195" t="s">
        <v>1708</v>
      </c>
      <c r="G159" s="196" t="s">
        <v>1702</v>
      </c>
      <c r="H159" s="197">
        <v>16</v>
      </c>
      <c r="I159" s="198"/>
      <c r="J159" s="199">
        <f t="shared" si="10"/>
        <v>0</v>
      </c>
      <c r="K159" s="195" t="s">
        <v>21</v>
      </c>
      <c r="L159" s="61"/>
      <c r="M159" s="200" t="s">
        <v>21</v>
      </c>
      <c r="N159" s="201" t="s">
        <v>47</v>
      </c>
      <c r="O159" s="42"/>
      <c r="P159" s="202">
        <f t="shared" si="11"/>
        <v>0</v>
      </c>
      <c r="Q159" s="202">
        <v>0</v>
      </c>
      <c r="R159" s="202">
        <f t="shared" si="12"/>
        <v>0</v>
      </c>
      <c r="S159" s="202">
        <v>0</v>
      </c>
      <c r="T159" s="203">
        <f t="shared" si="13"/>
        <v>0</v>
      </c>
      <c r="AR159" s="24" t="s">
        <v>285</v>
      </c>
      <c r="AT159" s="24" t="s">
        <v>161</v>
      </c>
      <c r="AU159" s="24" t="s">
        <v>182</v>
      </c>
      <c r="AY159" s="24" t="s">
        <v>159</v>
      </c>
      <c r="BE159" s="204">
        <f t="shared" si="14"/>
        <v>0</v>
      </c>
      <c r="BF159" s="204">
        <f t="shared" si="15"/>
        <v>0</v>
      </c>
      <c r="BG159" s="204">
        <f t="shared" si="16"/>
        <v>0</v>
      </c>
      <c r="BH159" s="204">
        <f t="shared" si="17"/>
        <v>0</v>
      </c>
      <c r="BI159" s="204">
        <f t="shared" si="18"/>
        <v>0</v>
      </c>
      <c r="BJ159" s="24" t="s">
        <v>84</v>
      </c>
      <c r="BK159" s="204">
        <f t="shared" si="19"/>
        <v>0</v>
      </c>
      <c r="BL159" s="24" t="s">
        <v>285</v>
      </c>
      <c r="BM159" s="24" t="s">
        <v>1709</v>
      </c>
    </row>
    <row r="160" spans="2:65" s="1" customFormat="1" ht="31.5" customHeight="1">
      <c r="B160" s="41"/>
      <c r="C160" s="193" t="s">
        <v>665</v>
      </c>
      <c r="D160" s="193" t="s">
        <v>161</v>
      </c>
      <c r="E160" s="194" t="s">
        <v>1710</v>
      </c>
      <c r="F160" s="195" t="s">
        <v>1711</v>
      </c>
      <c r="G160" s="196" t="s">
        <v>1508</v>
      </c>
      <c r="H160" s="197">
        <v>1</v>
      </c>
      <c r="I160" s="198"/>
      <c r="J160" s="199">
        <f t="shared" si="10"/>
        <v>0</v>
      </c>
      <c r="K160" s="195" t="s">
        <v>21</v>
      </c>
      <c r="L160" s="61"/>
      <c r="M160" s="200" t="s">
        <v>21</v>
      </c>
      <c r="N160" s="201" t="s">
        <v>47</v>
      </c>
      <c r="O160" s="42"/>
      <c r="P160" s="202">
        <f t="shared" si="11"/>
        <v>0</v>
      </c>
      <c r="Q160" s="202">
        <v>0</v>
      </c>
      <c r="R160" s="202">
        <f t="shared" si="12"/>
        <v>0</v>
      </c>
      <c r="S160" s="202">
        <v>0</v>
      </c>
      <c r="T160" s="203">
        <f t="shared" si="13"/>
        <v>0</v>
      </c>
      <c r="AR160" s="24" t="s">
        <v>285</v>
      </c>
      <c r="AT160" s="24" t="s">
        <v>161</v>
      </c>
      <c r="AU160" s="24" t="s">
        <v>182</v>
      </c>
      <c r="AY160" s="24" t="s">
        <v>159</v>
      </c>
      <c r="BE160" s="204">
        <f t="shared" si="14"/>
        <v>0</v>
      </c>
      <c r="BF160" s="204">
        <f t="shared" si="15"/>
        <v>0</v>
      </c>
      <c r="BG160" s="204">
        <f t="shared" si="16"/>
        <v>0</v>
      </c>
      <c r="BH160" s="204">
        <f t="shared" si="17"/>
        <v>0</v>
      </c>
      <c r="BI160" s="204">
        <f t="shared" si="18"/>
        <v>0</v>
      </c>
      <c r="BJ160" s="24" t="s">
        <v>84</v>
      </c>
      <c r="BK160" s="204">
        <f t="shared" si="19"/>
        <v>0</v>
      </c>
      <c r="BL160" s="24" t="s">
        <v>285</v>
      </c>
      <c r="BM160" s="24" t="s">
        <v>1712</v>
      </c>
    </row>
    <row r="161" spans="2:65" s="1" customFormat="1" ht="22.5" customHeight="1">
      <c r="B161" s="41"/>
      <c r="C161" s="193" t="s">
        <v>669</v>
      </c>
      <c r="D161" s="193" t="s">
        <v>161</v>
      </c>
      <c r="E161" s="194" t="s">
        <v>1713</v>
      </c>
      <c r="F161" s="195" t="s">
        <v>1714</v>
      </c>
      <c r="G161" s="196" t="s">
        <v>1508</v>
      </c>
      <c r="H161" s="197">
        <v>1</v>
      </c>
      <c r="I161" s="198"/>
      <c r="J161" s="199">
        <f t="shared" si="10"/>
        <v>0</v>
      </c>
      <c r="K161" s="195" t="s">
        <v>21</v>
      </c>
      <c r="L161" s="61"/>
      <c r="M161" s="200" t="s">
        <v>21</v>
      </c>
      <c r="N161" s="201" t="s">
        <v>47</v>
      </c>
      <c r="O161" s="42"/>
      <c r="P161" s="202">
        <f t="shared" si="11"/>
        <v>0</v>
      </c>
      <c r="Q161" s="202">
        <v>0</v>
      </c>
      <c r="R161" s="202">
        <f t="shared" si="12"/>
        <v>0</v>
      </c>
      <c r="S161" s="202">
        <v>0</v>
      </c>
      <c r="T161" s="203">
        <f t="shared" si="13"/>
        <v>0</v>
      </c>
      <c r="AR161" s="24" t="s">
        <v>285</v>
      </c>
      <c r="AT161" s="24" t="s">
        <v>161</v>
      </c>
      <c r="AU161" s="24" t="s">
        <v>182</v>
      </c>
      <c r="AY161" s="24" t="s">
        <v>159</v>
      </c>
      <c r="BE161" s="204">
        <f t="shared" si="14"/>
        <v>0</v>
      </c>
      <c r="BF161" s="204">
        <f t="shared" si="15"/>
        <v>0</v>
      </c>
      <c r="BG161" s="204">
        <f t="shared" si="16"/>
        <v>0</v>
      </c>
      <c r="BH161" s="204">
        <f t="shared" si="17"/>
        <v>0</v>
      </c>
      <c r="BI161" s="204">
        <f t="shared" si="18"/>
        <v>0</v>
      </c>
      <c r="BJ161" s="24" t="s">
        <v>84</v>
      </c>
      <c r="BK161" s="204">
        <f t="shared" si="19"/>
        <v>0</v>
      </c>
      <c r="BL161" s="24" t="s">
        <v>285</v>
      </c>
      <c r="BM161" s="24" t="s">
        <v>1715</v>
      </c>
    </row>
    <row r="162" spans="2:65" s="1" customFormat="1" ht="22.5" customHeight="1">
      <c r="B162" s="41"/>
      <c r="C162" s="193" t="s">
        <v>673</v>
      </c>
      <c r="D162" s="193" t="s">
        <v>161</v>
      </c>
      <c r="E162" s="194" t="s">
        <v>1716</v>
      </c>
      <c r="F162" s="195" t="s">
        <v>1717</v>
      </c>
      <c r="G162" s="196" t="s">
        <v>1508</v>
      </c>
      <c r="H162" s="197">
        <v>1</v>
      </c>
      <c r="I162" s="198"/>
      <c r="J162" s="199">
        <f t="shared" si="10"/>
        <v>0</v>
      </c>
      <c r="K162" s="195" t="s">
        <v>21</v>
      </c>
      <c r="L162" s="61"/>
      <c r="M162" s="200" t="s">
        <v>21</v>
      </c>
      <c r="N162" s="201" t="s">
        <v>47</v>
      </c>
      <c r="O162" s="42"/>
      <c r="P162" s="202">
        <f t="shared" si="11"/>
        <v>0</v>
      </c>
      <c r="Q162" s="202">
        <v>0</v>
      </c>
      <c r="R162" s="202">
        <f t="shared" si="12"/>
        <v>0</v>
      </c>
      <c r="S162" s="202">
        <v>0</v>
      </c>
      <c r="T162" s="203">
        <f t="shared" si="13"/>
        <v>0</v>
      </c>
      <c r="AR162" s="24" t="s">
        <v>285</v>
      </c>
      <c r="AT162" s="24" t="s">
        <v>161</v>
      </c>
      <c r="AU162" s="24" t="s">
        <v>182</v>
      </c>
      <c r="AY162" s="24" t="s">
        <v>159</v>
      </c>
      <c r="BE162" s="204">
        <f t="shared" si="14"/>
        <v>0</v>
      </c>
      <c r="BF162" s="204">
        <f t="shared" si="15"/>
        <v>0</v>
      </c>
      <c r="BG162" s="204">
        <f t="shared" si="16"/>
        <v>0</v>
      </c>
      <c r="BH162" s="204">
        <f t="shared" si="17"/>
        <v>0</v>
      </c>
      <c r="BI162" s="204">
        <f t="shared" si="18"/>
        <v>0</v>
      </c>
      <c r="BJ162" s="24" t="s">
        <v>84</v>
      </c>
      <c r="BK162" s="204">
        <f t="shared" si="19"/>
        <v>0</v>
      </c>
      <c r="BL162" s="24" t="s">
        <v>285</v>
      </c>
      <c r="BM162" s="24" t="s">
        <v>1718</v>
      </c>
    </row>
    <row r="163" spans="2:63" s="10" customFormat="1" ht="22.35" customHeight="1">
      <c r="B163" s="176"/>
      <c r="C163" s="177"/>
      <c r="D163" s="190" t="s">
        <v>75</v>
      </c>
      <c r="E163" s="191" t="s">
        <v>1719</v>
      </c>
      <c r="F163" s="191" t="s">
        <v>1720</v>
      </c>
      <c r="G163" s="177"/>
      <c r="H163" s="177"/>
      <c r="I163" s="180"/>
      <c r="J163" s="192">
        <f>BK163</f>
        <v>250000</v>
      </c>
      <c r="K163" s="177"/>
      <c r="L163" s="182"/>
      <c r="M163" s="183"/>
      <c r="N163" s="184"/>
      <c r="O163" s="184"/>
      <c r="P163" s="185">
        <f>P164</f>
        <v>0</v>
      </c>
      <c r="Q163" s="184"/>
      <c r="R163" s="185">
        <f>R164</f>
        <v>0</v>
      </c>
      <c r="S163" s="184"/>
      <c r="T163" s="186">
        <f>T164</f>
        <v>0</v>
      </c>
      <c r="AR163" s="187" t="s">
        <v>87</v>
      </c>
      <c r="AT163" s="188" t="s">
        <v>75</v>
      </c>
      <c r="AU163" s="188" t="s">
        <v>87</v>
      </c>
      <c r="AY163" s="187" t="s">
        <v>159</v>
      </c>
      <c r="BK163" s="189">
        <f>BK164</f>
        <v>250000</v>
      </c>
    </row>
    <row r="164" spans="2:65" s="1" customFormat="1" ht="57" customHeight="1">
      <c r="B164" s="41"/>
      <c r="C164" s="193" t="s">
        <v>678</v>
      </c>
      <c r="D164" s="193" t="s">
        <v>161</v>
      </c>
      <c r="E164" s="194" t="s">
        <v>1721</v>
      </c>
      <c r="F164" s="195" t="s">
        <v>1722</v>
      </c>
      <c r="G164" s="196" t="s">
        <v>1508</v>
      </c>
      <c r="H164" s="197">
        <v>1</v>
      </c>
      <c r="I164" s="416">
        <v>250000</v>
      </c>
      <c r="J164" s="199">
        <f>ROUND(I164*H164,2)</f>
        <v>250000</v>
      </c>
      <c r="K164" s="195" t="s">
        <v>21</v>
      </c>
      <c r="L164" s="61"/>
      <c r="M164" s="200" t="s">
        <v>21</v>
      </c>
      <c r="N164" s="201" t="s">
        <v>47</v>
      </c>
      <c r="O164" s="42"/>
      <c r="P164" s="202">
        <f>O164*H164</f>
        <v>0</v>
      </c>
      <c r="Q164" s="202">
        <v>0</v>
      </c>
      <c r="R164" s="202">
        <f>Q164*H164</f>
        <v>0</v>
      </c>
      <c r="S164" s="202">
        <v>0</v>
      </c>
      <c r="T164" s="203">
        <f>S164*H164</f>
        <v>0</v>
      </c>
      <c r="AR164" s="24" t="s">
        <v>285</v>
      </c>
      <c r="AT164" s="24" t="s">
        <v>161</v>
      </c>
      <c r="AU164" s="24" t="s">
        <v>182</v>
      </c>
      <c r="AY164" s="24" t="s">
        <v>159</v>
      </c>
      <c r="BE164" s="204">
        <f>IF(N164="základní",J164,0)</f>
        <v>250000</v>
      </c>
      <c r="BF164" s="204">
        <f>IF(N164="snížená",J164,0)</f>
        <v>0</v>
      </c>
      <c r="BG164" s="204">
        <f>IF(N164="zákl. přenesená",J164,0)</f>
        <v>0</v>
      </c>
      <c r="BH164" s="204">
        <f>IF(N164="sníž. přenesená",J164,0)</f>
        <v>0</v>
      </c>
      <c r="BI164" s="204">
        <f>IF(N164="nulová",J164,0)</f>
        <v>0</v>
      </c>
      <c r="BJ164" s="24" t="s">
        <v>84</v>
      </c>
      <c r="BK164" s="204">
        <f>ROUND(I164*H164,2)</f>
        <v>250000</v>
      </c>
      <c r="BL164" s="24" t="s">
        <v>285</v>
      </c>
      <c r="BM164" s="24" t="s">
        <v>1723</v>
      </c>
    </row>
    <row r="165" spans="2:63" s="10" customFormat="1" ht="22.35" customHeight="1">
      <c r="B165" s="176"/>
      <c r="C165" s="177"/>
      <c r="D165" s="190" t="s">
        <v>75</v>
      </c>
      <c r="E165" s="191" t="s">
        <v>1724</v>
      </c>
      <c r="F165" s="191" t="s">
        <v>852</v>
      </c>
      <c r="G165" s="177"/>
      <c r="H165" s="177"/>
      <c r="I165" s="180"/>
      <c r="J165" s="192">
        <f>BK165</f>
        <v>0</v>
      </c>
      <c r="K165" s="177"/>
      <c r="L165" s="182"/>
      <c r="M165" s="183"/>
      <c r="N165" s="184"/>
      <c r="O165" s="184"/>
      <c r="P165" s="185">
        <f>SUM(P166:P213)</f>
        <v>0</v>
      </c>
      <c r="Q165" s="184"/>
      <c r="R165" s="185">
        <f>SUM(R166:R213)</f>
        <v>12.51102</v>
      </c>
      <c r="S165" s="184"/>
      <c r="T165" s="186">
        <f>SUM(T166:T213)</f>
        <v>0</v>
      </c>
      <c r="AR165" s="187" t="s">
        <v>87</v>
      </c>
      <c r="AT165" s="188" t="s">
        <v>75</v>
      </c>
      <c r="AU165" s="188" t="s">
        <v>87</v>
      </c>
      <c r="AY165" s="187" t="s">
        <v>159</v>
      </c>
      <c r="BK165" s="189">
        <f>SUM(BK166:BK213)</f>
        <v>0</v>
      </c>
    </row>
    <row r="166" spans="2:65" s="1" customFormat="1" ht="22.5" customHeight="1">
      <c r="B166" s="41"/>
      <c r="C166" s="193" t="s">
        <v>682</v>
      </c>
      <c r="D166" s="193" t="s">
        <v>161</v>
      </c>
      <c r="E166" s="194" t="s">
        <v>1725</v>
      </c>
      <c r="F166" s="195" t="s">
        <v>1726</v>
      </c>
      <c r="G166" s="196" t="s">
        <v>1727</v>
      </c>
      <c r="H166" s="197">
        <v>0.4</v>
      </c>
      <c r="I166" s="198"/>
      <c r="J166" s="199">
        <f>ROUND(I166*H166,2)</f>
        <v>0</v>
      </c>
      <c r="K166" s="195" t="s">
        <v>21</v>
      </c>
      <c r="L166" s="61"/>
      <c r="M166" s="200" t="s">
        <v>21</v>
      </c>
      <c r="N166" s="201" t="s">
        <v>47</v>
      </c>
      <c r="O166" s="42"/>
      <c r="P166" s="202">
        <f>O166*H166</f>
        <v>0</v>
      </c>
      <c r="Q166" s="202">
        <v>0</v>
      </c>
      <c r="R166" s="202">
        <f>Q166*H166</f>
        <v>0</v>
      </c>
      <c r="S166" s="202">
        <v>0</v>
      </c>
      <c r="T166" s="203">
        <f>S166*H166</f>
        <v>0</v>
      </c>
      <c r="AR166" s="24" t="s">
        <v>285</v>
      </c>
      <c r="AT166" s="24" t="s">
        <v>161</v>
      </c>
      <c r="AU166" s="24" t="s">
        <v>182</v>
      </c>
      <c r="AY166" s="24" t="s">
        <v>159</v>
      </c>
      <c r="BE166" s="204">
        <f>IF(N166="základní",J166,0)</f>
        <v>0</v>
      </c>
      <c r="BF166" s="204">
        <f>IF(N166="snížená",J166,0)</f>
        <v>0</v>
      </c>
      <c r="BG166" s="204">
        <f>IF(N166="zákl. přenesená",J166,0)</f>
        <v>0</v>
      </c>
      <c r="BH166" s="204">
        <f>IF(N166="sníž. přenesená",J166,0)</f>
        <v>0</v>
      </c>
      <c r="BI166" s="204">
        <f>IF(N166="nulová",J166,0)</f>
        <v>0</v>
      </c>
      <c r="BJ166" s="24" t="s">
        <v>84</v>
      </c>
      <c r="BK166" s="204">
        <f>ROUND(I166*H166,2)</f>
        <v>0</v>
      </c>
      <c r="BL166" s="24" t="s">
        <v>285</v>
      </c>
      <c r="BM166" s="24" t="s">
        <v>1728</v>
      </c>
    </row>
    <row r="167" spans="2:65" s="1" customFormat="1" ht="44.25" customHeight="1">
      <c r="B167" s="41"/>
      <c r="C167" s="193" t="s">
        <v>689</v>
      </c>
      <c r="D167" s="193" t="s">
        <v>161</v>
      </c>
      <c r="E167" s="194" t="s">
        <v>1729</v>
      </c>
      <c r="F167" s="195" t="s">
        <v>1730</v>
      </c>
      <c r="G167" s="196" t="s">
        <v>164</v>
      </c>
      <c r="H167" s="197">
        <v>19.5</v>
      </c>
      <c r="I167" s="198"/>
      <c r="J167" s="199">
        <f>ROUND(I167*H167,2)</f>
        <v>0</v>
      </c>
      <c r="K167" s="195" t="s">
        <v>165</v>
      </c>
      <c r="L167" s="61"/>
      <c r="M167" s="200" t="s">
        <v>21</v>
      </c>
      <c r="N167" s="201" t="s">
        <v>47</v>
      </c>
      <c r="O167" s="42"/>
      <c r="P167" s="202">
        <f>O167*H167</f>
        <v>0</v>
      </c>
      <c r="Q167" s="202">
        <v>0</v>
      </c>
      <c r="R167" s="202">
        <f>Q167*H167</f>
        <v>0</v>
      </c>
      <c r="S167" s="202">
        <v>0</v>
      </c>
      <c r="T167" s="203">
        <f>S167*H167</f>
        <v>0</v>
      </c>
      <c r="AR167" s="24" t="s">
        <v>285</v>
      </c>
      <c r="AT167" s="24" t="s">
        <v>161</v>
      </c>
      <c r="AU167" s="24" t="s">
        <v>182</v>
      </c>
      <c r="AY167" s="24" t="s">
        <v>159</v>
      </c>
      <c r="BE167" s="204">
        <f>IF(N167="základní",J167,0)</f>
        <v>0</v>
      </c>
      <c r="BF167" s="204">
        <f>IF(N167="snížená",J167,0)</f>
        <v>0</v>
      </c>
      <c r="BG167" s="204">
        <f>IF(N167="zákl. přenesená",J167,0)</f>
        <v>0</v>
      </c>
      <c r="BH167" s="204">
        <f>IF(N167="sníž. přenesená",J167,0)</f>
        <v>0</v>
      </c>
      <c r="BI167" s="204">
        <f>IF(N167="nulová",J167,0)</f>
        <v>0</v>
      </c>
      <c r="BJ167" s="24" t="s">
        <v>84</v>
      </c>
      <c r="BK167" s="204">
        <f>ROUND(I167*H167,2)</f>
        <v>0</v>
      </c>
      <c r="BL167" s="24" t="s">
        <v>285</v>
      </c>
      <c r="BM167" s="24" t="s">
        <v>1731</v>
      </c>
    </row>
    <row r="168" spans="2:47" s="1" customFormat="1" ht="67.5">
      <c r="B168" s="41"/>
      <c r="C168" s="63"/>
      <c r="D168" s="205" t="s">
        <v>168</v>
      </c>
      <c r="E168" s="63"/>
      <c r="F168" s="206" t="s">
        <v>1732</v>
      </c>
      <c r="G168" s="63"/>
      <c r="H168" s="63"/>
      <c r="I168" s="163"/>
      <c r="J168" s="63"/>
      <c r="K168" s="63"/>
      <c r="L168" s="61"/>
      <c r="M168" s="207"/>
      <c r="N168" s="42"/>
      <c r="O168" s="42"/>
      <c r="P168" s="42"/>
      <c r="Q168" s="42"/>
      <c r="R168" s="42"/>
      <c r="S168" s="42"/>
      <c r="T168" s="78"/>
      <c r="AT168" s="24" t="s">
        <v>168</v>
      </c>
      <c r="AU168" s="24" t="s">
        <v>182</v>
      </c>
    </row>
    <row r="169" spans="2:51" s="12" customFormat="1" ht="13.5">
      <c r="B169" s="219"/>
      <c r="C169" s="220"/>
      <c r="D169" s="205" t="s">
        <v>170</v>
      </c>
      <c r="E169" s="221" t="s">
        <v>21</v>
      </c>
      <c r="F169" s="222" t="s">
        <v>1733</v>
      </c>
      <c r="G169" s="220"/>
      <c r="H169" s="223">
        <v>11.5</v>
      </c>
      <c r="I169" s="224"/>
      <c r="J169" s="220"/>
      <c r="K169" s="220"/>
      <c r="L169" s="225"/>
      <c r="M169" s="226"/>
      <c r="N169" s="227"/>
      <c r="O169" s="227"/>
      <c r="P169" s="227"/>
      <c r="Q169" s="227"/>
      <c r="R169" s="227"/>
      <c r="S169" s="227"/>
      <c r="T169" s="228"/>
      <c r="AT169" s="229" t="s">
        <v>170</v>
      </c>
      <c r="AU169" s="229" t="s">
        <v>182</v>
      </c>
      <c r="AV169" s="12" t="s">
        <v>87</v>
      </c>
      <c r="AW169" s="12" t="s">
        <v>39</v>
      </c>
      <c r="AX169" s="12" t="s">
        <v>76</v>
      </c>
      <c r="AY169" s="229" t="s">
        <v>159</v>
      </c>
    </row>
    <row r="170" spans="2:51" s="12" customFormat="1" ht="13.5">
      <c r="B170" s="219"/>
      <c r="C170" s="220"/>
      <c r="D170" s="205" t="s">
        <v>170</v>
      </c>
      <c r="E170" s="221" t="s">
        <v>21</v>
      </c>
      <c r="F170" s="222" t="s">
        <v>1734</v>
      </c>
      <c r="G170" s="220"/>
      <c r="H170" s="223">
        <v>6.5</v>
      </c>
      <c r="I170" s="224"/>
      <c r="J170" s="220"/>
      <c r="K170" s="220"/>
      <c r="L170" s="225"/>
      <c r="M170" s="226"/>
      <c r="N170" s="227"/>
      <c r="O170" s="227"/>
      <c r="P170" s="227"/>
      <c r="Q170" s="227"/>
      <c r="R170" s="227"/>
      <c r="S170" s="227"/>
      <c r="T170" s="228"/>
      <c r="AT170" s="229" t="s">
        <v>170</v>
      </c>
      <c r="AU170" s="229" t="s">
        <v>182</v>
      </c>
      <c r="AV170" s="12" t="s">
        <v>87</v>
      </c>
      <c r="AW170" s="12" t="s">
        <v>39</v>
      </c>
      <c r="AX170" s="12" t="s">
        <v>76</v>
      </c>
      <c r="AY170" s="229" t="s">
        <v>159</v>
      </c>
    </row>
    <row r="171" spans="2:51" s="12" customFormat="1" ht="13.5">
      <c r="B171" s="219"/>
      <c r="C171" s="220"/>
      <c r="D171" s="205" t="s">
        <v>170</v>
      </c>
      <c r="E171" s="221" t="s">
        <v>21</v>
      </c>
      <c r="F171" s="222" t="s">
        <v>1735</v>
      </c>
      <c r="G171" s="220"/>
      <c r="H171" s="223">
        <v>1.5</v>
      </c>
      <c r="I171" s="224"/>
      <c r="J171" s="220"/>
      <c r="K171" s="220"/>
      <c r="L171" s="225"/>
      <c r="M171" s="226"/>
      <c r="N171" s="227"/>
      <c r="O171" s="227"/>
      <c r="P171" s="227"/>
      <c r="Q171" s="227"/>
      <c r="R171" s="227"/>
      <c r="S171" s="227"/>
      <c r="T171" s="228"/>
      <c r="AT171" s="229" t="s">
        <v>170</v>
      </c>
      <c r="AU171" s="229" t="s">
        <v>182</v>
      </c>
      <c r="AV171" s="12" t="s">
        <v>87</v>
      </c>
      <c r="AW171" s="12" t="s">
        <v>39</v>
      </c>
      <c r="AX171" s="12" t="s">
        <v>76</v>
      </c>
      <c r="AY171" s="229" t="s">
        <v>159</v>
      </c>
    </row>
    <row r="172" spans="2:51" s="11" customFormat="1" ht="13.5">
      <c r="B172" s="208"/>
      <c r="C172" s="209"/>
      <c r="D172" s="205" t="s">
        <v>170</v>
      </c>
      <c r="E172" s="210" t="s">
        <v>21</v>
      </c>
      <c r="F172" s="211" t="s">
        <v>1736</v>
      </c>
      <c r="G172" s="209"/>
      <c r="H172" s="212" t="s">
        <v>21</v>
      </c>
      <c r="I172" s="213"/>
      <c r="J172" s="209"/>
      <c r="K172" s="209"/>
      <c r="L172" s="214"/>
      <c r="M172" s="215"/>
      <c r="N172" s="216"/>
      <c r="O172" s="216"/>
      <c r="P172" s="216"/>
      <c r="Q172" s="216"/>
      <c r="R172" s="216"/>
      <c r="S172" s="216"/>
      <c r="T172" s="217"/>
      <c r="AT172" s="218" t="s">
        <v>170</v>
      </c>
      <c r="AU172" s="218" t="s">
        <v>182</v>
      </c>
      <c r="AV172" s="11" t="s">
        <v>84</v>
      </c>
      <c r="AW172" s="11" t="s">
        <v>39</v>
      </c>
      <c r="AX172" s="11" t="s">
        <v>76</v>
      </c>
      <c r="AY172" s="218" t="s">
        <v>159</v>
      </c>
    </row>
    <row r="173" spans="2:51" s="11" customFormat="1" ht="13.5">
      <c r="B173" s="208"/>
      <c r="C173" s="209"/>
      <c r="D173" s="205" t="s">
        <v>170</v>
      </c>
      <c r="E173" s="210" t="s">
        <v>21</v>
      </c>
      <c r="F173" s="211" t="s">
        <v>1737</v>
      </c>
      <c r="G173" s="209"/>
      <c r="H173" s="212" t="s">
        <v>21</v>
      </c>
      <c r="I173" s="213"/>
      <c r="J173" s="209"/>
      <c r="K173" s="209"/>
      <c r="L173" s="214"/>
      <c r="M173" s="215"/>
      <c r="N173" s="216"/>
      <c r="O173" s="216"/>
      <c r="P173" s="216"/>
      <c r="Q173" s="216"/>
      <c r="R173" s="216"/>
      <c r="S173" s="216"/>
      <c r="T173" s="217"/>
      <c r="AT173" s="218" t="s">
        <v>170</v>
      </c>
      <c r="AU173" s="218" t="s">
        <v>182</v>
      </c>
      <c r="AV173" s="11" t="s">
        <v>84</v>
      </c>
      <c r="AW173" s="11" t="s">
        <v>39</v>
      </c>
      <c r="AX173" s="11" t="s">
        <v>76</v>
      </c>
      <c r="AY173" s="218" t="s">
        <v>159</v>
      </c>
    </row>
    <row r="174" spans="2:51" s="13" customFormat="1" ht="13.5">
      <c r="B174" s="230"/>
      <c r="C174" s="231"/>
      <c r="D174" s="232" t="s">
        <v>170</v>
      </c>
      <c r="E174" s="233" t="s">
        <v>21</v>
      </c>
      <c r="F174" s="234" t="s">
        <v>175</v>
      </c>
      <c r="G174" s="231"/>
      <c r="H174" s="235">
        <v>19.5</v>
      </c>
      <c r="I174" s="236"/>
      <c r="J174" s="231"/>
      <c r="K174" s="231"/>
      <c r="L174" s="237"/>
      <c r="M174" s="238"/>
      <c r="N174" s="239"/>
      <c r="O174" s="239"/>
      <c r="P174" s="239"/>
      <c r="Q174" s="239"/>
      <c r="R174" s="239"/>
      <c r="S174" s="239"/>
      <c r="T174" s="240"/>
      <c r="AT174" s="241" t="s">
        <v>170</v>
      </c>
      <c r="AU174" s="241" t="s">
        <v>182</v>
      </c>
      <c r="AV174" s="13" t="s">
        <v>166</v>
      </c>
      <c r="AW174" s="13" t="s">
        <v>39</v>
      </c>
      <c r="AX174" s="13" t="s">
        <v>84</v>
      </c>
      <c r="AY174" s="241" t="s">
        <v>159</v>
      </c>
    </row>
    <row r="175" spans="2:65" s="1" customFormat="1" ht="31.5" customHeight="1">
      <c r="B175" s="41"/>
      <c r="C175" s="193" t="s">
        <v>693</v>
      </c>
      <c r="D175" s="193" t="s">
        <v>161</v>
      </c>
      <c r="E175" s="194" t="s">
        <v>1738</v>
      </c>
      <c r="F175" s="195" t="s">
        <v>1739</v>
      </c>
      <c r="G175" s="196" t="s">
        <v>164</v>
      </c>
      <c r="H175" s="197">
        <v>22.5</v>
      </c>
      <c r="I175" s="198"/>
      <c r="J175" s="199">
        <f>ROUND(I175*H175,2)</f>
        <v>0</v>
      </c>
      <c r="K175" s="195" t="s">
        <v>165</v>
      </c>
      <c r="L175" s="61"/>
      <c r="M175" s="200" t="s">
        <v>21</v>
      </c>
      <c r="N175" s="201" t="s">
        <v>47</v>
      </c>
      <c r="O175" s="42"/>
      <c r="P175" s="202">
        <f>O175*H175</f>
        <v>0</v>
      </c>
      <c r="Q175" s="202">
        <v>0</v>
      </c>
      <c r="R175" s="202">
        <f>Q175*H175</f>
        <v>0</v>
      </c>
      <c r="S175" s="202">
        <v>0</v>
      </c>
      <c r="T175" s="203">
        <f>S175*H175</f>
        <v>0</v>
      </c>
      <c r="AR175" s="24" t="s">
        <v>285</v>
      </c>
      <c r="AT175" s="24" t="s">
        <v>161</v>
      </c>
      <c r="AU175" s="24" t="s">
        <v>182</v>
      </c>
      <c r="AY175" s="24" t="s">
        <v>159</v>
      </c>
      <c r="BE175" s="204">
        <f>IF(N175="základní",J175,0)</f>
        <v>0</v>
      </c>
      <c r="BF175" s="204">
        <f>IF(N175="snížená",J175,0)</f>
        <v>0</v>
      </c>
      <c r="BG175" s="204">
        <f>IF(N175="zákl. přenesená",J175,0)</f>
        <v>0</v>
      </c>
      <c r="BH175" s="204">
        <f>IF(N175="sníž. přenesená",J175,0)</f>
        <v>0</v>
      </c>
      <c r="BI175" s="204">
        <f>IF(N175="nulová",J175,0)</f>
        <v>0</v>
      </c>
      <c r="BJ175" s="24" t="s">
        <v>84</v>
      </c>
      <c r="BK175" s="204">
        <f>ROUND(I175*H175,2)</f>
        <v>0</v>
      </c>
      <c r="BL175" s="24" t="s">
        <v>285</v>
      </c>
      <c r="BM175" s="24" t="s">
        <v>1740</v>
      </c>
    </row>
    <row r="176" spans="2:47" s="1" customFormat="1" ht="67.5">
      <c r="B176" s="41"/>
      <c r="C176" s="63"/>
      <c r="D176" s="205" t="s">
        <v>168</v>
      </c>
      <c r="E176" s="63"/>
      <c r="F176" s="206" t="s">
        <v>1732</v>
      </c>
      <c r="G176" s="63"/>
      <c r="H176" s="63"/>
      <c r="I176" s="163"/>
      <c r="J176" s="63"/>
      <c r="K176" s="63"/>
      <c r="L176" s="61"/>
      <c r="M176" s="207"/>
      <c r="N176" s="42"/>
      <c r="O176" s="42"/>
      <c r="P176" s="42"/>
      <c r="Q176" s="42"/>
      <c r="R176" s="42"/>
      <c r="S176" s="42"/>
      <c r="T176" s="78"/>
      <c r="AT176" s="24" t="s">
        <v>168</v>
      </c>
      <c r="AU176" s="24" t="s">
        <v>182</v>
      </c>
    </row>
    <row r="177" spans="2:51" s="12" customFormat="1" ht="13.5">
      <c r="B177" s="219"/>
      <c r="C177" s="220"/>
      <c r="D177" s="232" t="s">
        <v>170</v>
      </c>
      <c r="E177" s="242" t="s">
        <v>21</v>
      </c>
      <c r="F177" s="243" t="s">
        <v>1741</v>
      </c>
      <c r="G177" s="220"/>
      <c r="H177" s="244">
        <v>22.5</v>
      </c>
      <c r="I177" s="224"/>
      <c r="J177" s="220"/>
      <c r="K177" s="220"/>
      <c r="L177" s="225"/>
      <c r="M177" s="226"/>
      <c r="N177" s="227"/>
      <c r="O177" s="227"/>
      <c r="P177" s="227"/>
      <c r="Q177" s="227"/>
      <c r="R177" s="227"/>
      <c r="S177" s="227"/>
      <c r="T177" s="228"/>
      <c r="AT177" s="229" t="s">
        <v>170</v>
      </c>
      <c r="AU177" s="229" t="s">
        <v>182</v>
      </c>
      <c r="AV177" s="12" t="s">
        <v>87</v>
      </c>
      <c r="AW177" s="12" t="s">
        <v>39</v>
      </c>
      <c r="AX177" s="12" t="s">
        <v>84</v>
      </c>
      <c r="AY177" s="229" t="s">
        <v>159</v>
      </c>
    </row>
    <row r="178" spans="2:65" s="1" customFormat="1" ht="31.5" customHeight="1">
      <c r="B178" s="41"/>
      <c r="C178" s="193" t="s">
        <v>697</v>
      </c>
      <c r="D178" s="193" t="s">
        <v>161</v>
      </c>
      <c r="E178" s="194" t="s">
        <v>1742</v>
      </c>
      <c r="F178" s="195" t="s">
        <v>1743</v>
      </c>
      <c r="G178" s="196" t="s">
        <v>164</v>
      </c>
      <c r="H178" s="197">
        <v>3</v>
      </c>
      <c r="I178" s="198"/>
      <c r="J178" s="199">
        <f>ROUND(I178*H178,2)</f>
        <v>0</v>
      </c>
      <c r="K178" s="195" t="s">
        <v>165</v>
      </c>
      <c r="L178" s="61"/>
      <c r="M178" s="200" t="s">
        <v>21</v>
      </c>
      <c r="N178" s="201" t="s">
        <v>47</v>
      </c>
      <c r="O178" s="42"/>
      <c r="P178" s="202">
        <f>O178*H178</f>
        <v>0</v>
      </c>
      <c r="Q178" s="202">
        <v>0</v>
      </c>
      <c r="R178" s="202">
        <f>Q178*H178</f>
        <v>0</v>
      </c>
      <c r="S178" s="202">
        <v>0</v>
      </c>
      <c r="T178" s="203">
        <f>S178*H178</f>
        <v>0</v>
      </c>
      <c r="AR178" s="24" t="s">
        <v>285</v>
      </c>
      <c r="AT178" s="24" t="s">
        <v>161</v>
      </c>
      <c r="AU178" s="24" t="s">
        <v>182</v>
      </c>
      <c r="AY178" s="24" t="s">
        <v>159</v>
      </c>
      <c r="BE178" s="204">
        <f>IF(N178="základní",J178,0)</f>
        <v>0</v>
      </c>
      <c r="BF178" s="204">
        <f>IF(N178="snížená",J178,0)</f>
        <v>0</v>
      </c>
      <c r="BG178" s="204">
        <f>IF(N178="zákl. přenesená",J178,0)</f>
        <v>0</v>
      </c>
      <c r="BH178" s="204">
        <f>IF(N178="sníž. přenesená",J178,0)</f>
        <v>0</v>
      </c>
      <c r="BI178" s="204">
        <f>IF(N178="nulová",J178,0)</f>
        <v>0</v>
      </c>
      <c r="BJ178" s="24" t="s">
        <v>84</v>
      </c>
      <c r="BK178" s="204">
        <f>ROUND(I178*H178,2)</f>
        <v>0</v>
      </c>
      <c r="BL178" s="24" t="s">
        <v>285</v>
      </c>
      <c r="BM178" s="24" t="s">
        <v>1744</v>
      </c>
    </row>
    <row r="179" spans="2:47" s="1" customFormat="1" ht="67.5">
      <c r="B179" s="41"/>
      <c r="C179" s="63"/>
      <c r="D179" s="205" t="s">
        <v>168</v>
      </c>
      <c r="E179" s="63"/>
      <c r="F179" s="206" t="s">
        <v>1732</v>
      </c>
      <c r="G179" s="63"/>
      <c r="H179" s="63"/>
      <c r="I179" s="163"/>
      <c r="J179" s="63"/>
      <c r="K179" s="63"/>
      <c r="L179" s="61"/>
      <c r="M179" s="207"/>
      <c r="N179" s="42"/>
      <c r="O179" s="42"/>
      <c r="P179" s="42"/>
      <c r="Q179" s="42"/>
      <c r="R179" s="42"/>
      <c r="S179" s="42"/>
      <c r="T179" s="78"/>
      <c r="AT179" s="24" t="s">
        <v>168</v>
      </c>
      <c r="AU179" s="24" t="s">
        <v>182</v>
      </c>
    </row>
    <row r="180" spans="2:51" s="12" customFormat="1" ht="13.5">
      <c r="B180" s="219"/>
      <c r="C180" s="220"/>
      <c r="D180" s="232" t="s">
        <v>170</v>
      </c>
      <c r="E180" s="242" t="s">
        <v>21</v>
      </c>
      <c r="F180" s="243" t="s">
        <v>1745</v>
      </c>
      <c r="G180" s="220"/>
      <c r="H180" s="244">
        <v>3</v>
      </c>
      <c r="I180" s="224"/>
      <c r="J180" s="220"/>
      <c r="K180" s="220"/>
      <c r="L180" s="225"/>
      <c r="M180" s="226"/>
      <c r="N180" s="227"/>
      <c r="O180" s="227"/>
      <c r="P180" s="227"/>
      <c r="Q180" s="227"/>
      <c r="R180" s="227"/>
      <c r="S180" s="227"/>
      <c r="T180" s="228"/>
      <c r="AT180" s="229" t="s">
        <v>170</v>
      </c>
      <c r="AU180" s="229" t="s">
        <v>182</v>
      </c>
      <c r="AV180" s="12" t="s">
        <v>87</v>
      </c>
      <c r="AW180" s="12" t="s">
        <v>39</v>
      </c>
      <c r="AX180" s="12" t="s">
        <v>84</v>
      </c>
      <c r="AY180" s="229" t="s">
        <v>159</v>
      </c>
    </row>
    <row r="181" spans="2:65" s="1" customFormat="1" ht="31.5" customHeight="1">
      <c r="B181" s="41"/>
      <c r="C181" s="193" t="s">
        <v>701</v>
      </c>
      <c r="D181" s="193" t="s">
        <v>161</v>
      </c>
      <c r="E181" s="194" t="s">
        <v>1746</v>
      </c>
      <c r="F181" s="195" t="s">
        <v>1747</v>
      </c>
      <c r="G181" s="196" t="s">
        <v>245</v>
      </c>
      <c r="H181" s="197">
        <v>12.5</v>
      </c>
      <c r="I181" s="198"/>
      <c r="J181" s="199">
        <f>ROUND(I181*H181,2)</f>
        <v>0</v>
      </c>
      <c r="K181" s="195" t="s">
        <v>165</v>
      </c>
      <c r="L181" s="61"/>
      <c r="M181" s="200" t="s">
        <v>21</v>
      </c>
      <c r="N181" s="201" t="s">
        <v>47</v>
      </c>
      <c r="O181" s="42"/>
      <c r="P181" s="202">
        <f>O181*H181</f>
        <v>0</v>
      </c>
      <c r="Q181" s="202">
        <v>0</v>
      </c>
      <c r="R181" s="202">
        <f>Q181*H181</f>
        <v>0</v>
      </c>
      <c r="S181" s="202">
        <v>0</v>
      </c>
      <c r="T181" s="203">
        <f>S181*H181</f>
        <v>0</v>
      </c>
      <c r="AR181" s="24" t="s">
        <v>285</v>
      </c>
      <c r="AT181" s="24" t="s">
        <v>161</v>
      </c>
      <c r="AU181" s="24" t="s">
        <v>182</v>
      </c>
      <c r="AY181" s="24" t="s">
        <v>159</v>
      </c>
      <c r="BE181" s="204">
        <f>IF(N181="základní",J181,0)</f>
        <v>0</v>
      </c>
      <c r="BF181" s="204">
        <f>IF(N181="snížená",J181,0)</f>
        <v>0</v>
      </c>
      <c r="BG181" s="204">
        <f>IF(N181="zákl. přenesená",J181,0)</f>
        <v>0</v>
      </c>
      <c r="BH181" s="204">
        <f>IF(N181="sníž. přenesená",J181,0)</f>
        <v>0</v>
      </c>
      <c r="BI181" s="204">
        <f>IF(N181="nulová",J181,0)</f>
        <v>0</v>
      </c>
      <c r="BJ181" s="24" t="s">
        <v>84</v>
      </c>
      <c r="BK181" s="204">
        <f>ROUND(I181*H181,2)</f>
        <v>0</v>
      </c>
      <c r="BL181" s="24" t="s">
        <v>285</v>
      </c>
      <c r="BM181" s="24" t="s">
        <v>1748</v>
      </c>
    </row>
    <row r="182" spans="2:47" s="1" customFormat="1" ht="67.5">
      <c r="B182" s="41"/>
      <c r="C182" s="63"/>
      <c r="D182" s="205" t="s">
        <v>168</v>
      </c>
      <c r="E182" s="63"/>
      <c r="F182" s="206" t="s">
        <v>1732</v>
      </c>
      <c r="G182" s="63"/>
      <c r="H182" s="63"/>
      <c r="I182" s="163"/>
      <c r="J182" s="63"/>
      <c r="K182" s="63"/>
      <c r="L182" s="61"/>
      <c r="M182" s="207"/>
      <c r="N182" s="42"/>
      <c r="O182" s="42"/>
      <c r="P182" s="42"/>
      <c r="Q182" s="42"/>
      <c r="R182" s="42"/>
      <c r="S182" s="42"/>
      <c r="T182" s="78"/>
      <c r="AT182" s="24" t="s">
        <v>168</v>
      </c>
      <c r="AU182" s="24" t="s">
        <v>182</v>
      </c>
    </row>
    <row r="183" spans="2:51" s="12" customFormat="1" ht="13.5">
      <c r="B183" s="219"/>
      <c r="C183" s="220"/>
      <c r="D183" s="232" t="s">
        <v>170</v>
      </c>
      <c r="E183" s="242" t="s">
        <v>21</v>
      </c>
      <c r="F183" s="243" t="s">
        <v>1749</v>
      </c>
      <c r="G183" s="220"/>
      <c r="H183" s="244">
        <v>12.5</v>
      </c>
      <c r="I183" s="224"/>
      <c r="J183" s="220"/>
      <c r="K183" s="220"/>
      <c r="L183" s="225"/>
      <c r="M183" s="226"/>
      <c r="N183" s="227"/>
      <c r="O183" s="227"/>
      <c r="P183" s="227"/>
      <c r="Q183" s="227"/>
      <c r="R183" s="227"/>
      <c r="S183" s="227"/>
      <c r="T183" s="228"/>
      <c r="AT183" s="229" t="s">
        <v>170</v>
      </c>
      <c r="AU183" s="229" t="s">
        <v>182</v>
      </c>
      <c r="AV183" s="12" t="s">
        <v>87</v>
      </c>
      <c r="AW183" s="12" t="s">
        <v>39</v>
      </c>
      <c r="AX183" s="12" t="s">
        <v>84</v>
      </c>
      <c r="AY183" s="229" t="s">
        <v>159</v>
      </c>
    </row>
    <row r="184" spans="2:65" s="1" customFormat="1" ht="22.5" customHeight="1">
      <c r="B184" s="41"/>
      <c r="C184" s="193" t="s">
        <v>705</v>
      </c>
      <c r="D184" s="193" t="s">
        <v>161</v>
      </c>
      <c r="E184" s="194" t="s">
        <v>1750</v>
      </c>
      <c r="F184" s="195" t="s">
        <v>1751</v>
      </c>
      <c r="G184" s="196" t="s">
        <v>1508</v>
      </c>
      <c r="H184" s="197">
        <v>10</v>
      </c>
      <c r="I184" s="198"/>
      <c r="J184" s="199">
        <f aca="true" t="shared" si="20" ref="J184:J197">ROUND(I184*H184,2)</f>
        <v>0</v>
      </c>
      <c r="K184" s="195" t="s">
        <v>21</v>
      </c>
      <c r="L184" s="61"/>
      <c r="M184" s="200" t="s">
        <v>21</v>
      </c>
      <c r="N184" s="201" t="s">
        <v>47</v>
      </c>
      <c r="O184" s="42"/>
      <c r="P184" s="202">
        <f aca="true" t="shared" si="21" ref="P184:P197">O184*H184</f>
        <v>0</v>
      </c>
      <c r="Q184" s="202">
        <v>0</v>
      </c>
      <c r="R184" s="202">
        <f aca="true" t="shared" si="22" ref="R184:R197">Q184*H184</f>
        <v>0</v>
      </c>
      <c r="S184" s="202">
        <v>0</v>
      </c>
      <c r="T184" s="203">
        <f aca="true" t="shared" si="23" ref="T184:T197">S184*H184</f>
        <v>0</v>
      </c>
      <c r="AR184" s="24" t="s">
        <v>285</v>
      </c>
      <c r="AT184" s="24" t="s">
        <v>161</v>
      </c>
      <c r="AU184" s="24" t="s">
        <v>182</v>
      </c>
      <c r="AY184" s="24" t="s">
        <v>159</v>
      </c>
      <c r="BE184" s="204">
        <f aca="true" t="shared" si="24" ref="BE184:BE197">IF(N184="základní",J184,0)</f>
        <v>0</v>
      </c>
      <c r="BF184" s="204">
        <f aca="true" t="shared" si="25" ref="BF184:BF197">IF(N184="snížená",J184,0)</f>
        <v>0</v>
      </c>
      <c r="BG184" s="204">
        <f aca="true" t="shared" si="26" ref="BG184:BG197">IF(N184="zákl. přenesená",J184,0)</f>
        <v>0</v>
      </c>
      <c r="BH184" s="204">
        <f aca="true" t="shared" si="27" ref="BH184:BH197">IF(N184="sníž. přenesená",J184,0)</f>
        <v>0</v>
      </c>
      <c r="BI184" s="204">
        <f aca="true" t="shared" si="28" ref="BI184:BI197">IF(N184="nulová",J184,0)</f>
        <v>0</v>
      </c>
      <c r="BJ184" s="24" t="s">
        <v>84</v>
      </c>
      <c r="BK184" s="204">
        <f aca="true" t="shared" si="29" ref="BK184:BK197">ROUND(I184*H184,2)</f>
        <v>0</v>
      </c>
      <c r="BL184" s="24" t="s">
        <v>285</v>
      </c>
      <c r="BM184" s="24" t="s">
        <v>1752</v>
      </c>
    </row>
    <row r="185" spans="2:65" s="1" customFormat="1" ht="22.5" customHeight="1">
      <c r="B185" s="41"/>
      <c r="C185" s="193" t="s">
        <v>712</v>
      </c>
      <c r="D185" s="193" t="s">
        <v>161</v>
      </c>
      <c r="E185" s="194" t="s">
        <v>1753</v>
      </c>
      <c r="F185" s="195" t="s">
        <v>1754</v>
      </c>
      <c r="G185" s="196" t="s">
        <v>1508</v>
      </c>
      <c r="H185" s="197">
        <v>9</v>
      </c>
      <c r="I185" s="198"/>
      <c r="J185" s="199">
        <f t="shared" si="20"/>
        <v>0</v>
      </c>
      <c r="K185" s="195" t="s">
        <v>21</v>
      </c>
      <c r="L185" s="61"/>
      <c r="M185" s="200" t="s">
        <v>21</v>
      </c>
      <c r="N185" s="201" t="s">
        <v>47</v>
      </c>
      <c r="O185" s="42"/>
      <c r="P185" s="202">
        <f t="shared" si="21"/>
        <v>0</v>
      </c>
      <c r="Q185" s="202">
        <v>0</v>
      </c>
      <c r="R185" s="202">
        <f t="shared" si="22"/>
        <v>0</v>
      </c>
      <c r="S185" s="202">
        <v>0</v>
      </c>
      <c r="T185" s="203">
        <f t="shared" si="23"/>
        <v>0</v>
      </c>
      <c r="AR185" s="24" t="s">
        <v>285</v>
      </c>
      <c r="AT185" s="24" t="s">
        <v>161</v>
      </c>
      <c r="AU185" s="24" t="s">
        <v>182</v>
      </c>
      <c r="AY185" s="24" t="s">
        <v>159</v>
      </c>
      <c r="BE185" s="204">
        <f t="shared" si="24"/>
        <v>0</v>
      </c>
      <c r="BF185" s="204">
        <f t="shared" si="25"/>
        <v>0</v>
      </c>
      <c r="BG185" s="204">
        <f t="shared" si="26"/>
        <v>0</v>
      </c>
      <c r="BH185" s="204">
        <f t="shared" si="27"/>
        <v>0</v>
      </c>
      <c r="BI185" s="204">
        <f t="shared" si="28"/>
        <v>0</v>
      </c>
      <c r="BJ185" s="24" t="s">
        <v>84</v>
      </c>
      <c r="BK185" s="204">
        <f t="shared" si="29"/>
        <v>0</v>
      </c>
      <c r="BL185" s="24" t="s">
        <v>285</v>
      </c>
      <c r="BM185" s="24" t="s">
        <v>1755</v>
      </c>
    </row>
    <row r="186" spans="2:65" s="1" customFormat="1" ht="22.5" customHeight="1">
      <c r="B186" s="41"/>
      <c r="C186" s="193" t="s">
        <v>717</v>
      </c>
      <c r="D186" s="193" t="s">
        <v>161</v>
      </c>
      <c r="E186" s="194" t="s">
        <v>1756</v>
      </c>
      <c r="F186" s="195" t="s">
        <v>1757</v>
      </c>
      <c r="G186" s="196" t="s">
        <v>256</v>
      </c>
      <c r="H186" s="197">
        <v>19</v>
      </c>
      <c r="I186" s="198"/>
      <c r="J186" s="199">
        <f t="shared" si="20"/>
        <v>0</v>
      </c>
      <c r="K186" s="195" t="s">
        <v>21</v>
      </c>
      <c r="L186" s="61"/>
      <c r="M186" s="200" t="s">
        <v>21</v>
      </c>
      <c r="N186" s="201" t="s">
        <v>47</v>
      </c>
      <c r="O186" s="42"/>
      <c r="P186" s="202">
        <f t="shared" si="21"/>
        <v>0</v>
      </c>
      <c r="Q186" s="202">
        <v>0</v>
      </c>
      <c r="R186" s="202">
        <f t="shared" si="22"/>
        <v>0</v>
      </c>
      <c r="S186" s="202">
        <v>0</v>
      </c>
      <c r="T186" s="203">
        <f t="shared" si="23"/>
        <v>0</v>
      </c>
      <c r="AR186" s="24" t="s">
        <v>285</v>
      </c>
      <c r="AT186" s="24" t="s">
        <v>161</v>
      </c>
      <c r="AU186" s="24" t="s">
        <v>182</v>
      </c>
      <c r="AY186" s="24" t="s">
        <v>159</v>
      </c>
      <c r="BE186" s="204">
        <f t="shared" si="24"/>
        <v>0</v>
      </c>
      <c r="BF186" s="204">
        <f t="shared" si="25"/>
        <v>0</v>
      </c>
      <c r="BG186" s="204">
        <f t="shared" si="26"/>
        <v>0</v>
      </c>
      <c r="BH186" s="204">
        <f t="shared" si="27"/>
        <v>0</v>
      </c>
      <c r="BI186" s="204">
        <f t="shared" si="28"/>
        <v>0</v>
      </c>
      <c r="BJ186" s="24" t="s">
        <v>84</v>
      </c>
      <c r="BK186" s="204">
        <f t="shared" si="29"/>
        <v>0</v>
      </c>
      <c r="BL186" s="24" t="s">
        <v>285</v>
      </c>
      <c r="BM186" s="24" t="s">
        <v>1758</v>
      </c>
    </row>
    <row r="187" spans="2:65" s="1" customFormat="1" ht="22.5" customHeight="1">
      <c r="B187" s="41"/>
      <c r="C187" s="193" t="s">
        <v>729</v>
      </c>
      <c r="D187" s="193" t="s">
        <v>161</v>
      </c>
      <c r="E187" s="194" t="s">
        <v>1759</v>
      </c>
      <c r="F187" s="195" t="s">
        <v>1760</v>
      </c>
      <c r="G187" s="196" t="s">
        <v>245</v>
      </c>
      <c r="H187" s="197">
        <v>385</v>
      </c>
      <c r="I187" s="198"/>
      <c r="J187" s="199">
        <f t="shared" si="20"/>
        <v>0</v>
      </c>
      <c r="K187" s="195" t="s">
        <v>21</v>
      </c>
      <c r="L187" s="61"/>
      <c r="M187" s="200" t="s">
        <v>21</v>
      </c>
      <c r="N187" s="201" t="s">
        <v>47</v>
      </c>
      <c r="O187" s="42"/>
      <c r="P187" s="202">
        <f t="shared" si="21"/>
        <v>0</v>
      </c>
      <c r="Q187" s="202">
        <v>0</v>
      </c>
      <c r="R187" s="202">
        <f t="shared" si="22"/>
        <v>0</v>
      </c>
      <c r="S187" s="202">
        <v>0</v>
      </c>
      <c r="T187" s="203">
        <f t="shared" si="23"/>
        <v>0</v>
      </c>
      <c r="AR187" s="24" t="s">
        <v>285</v>
      </c>
      <c r="AT187" s="24" t="s">
        <v>161</v>
      </c>
      <c r="AU187" s="24" t="s">
        <v>182</v>
      </c>
      <c r="AY187" s="24" t="s">
        <v>159</v>
      </c>
      <c r="BE187" s="204">
        <f t="shared" si="24"/>
        <v>0</v>
      </c>
      <c r="BF187" s="204">
        <f t="shared" si="25"/>
        <v>0</v>
      </c>
      <c r="BG187" s="204">
        <f t="shared" si="26"/>
        <v>0</v>
      </c>
      <c r="BH187" s="204">
        <f t="shared" si="27"/>
        <v>0</v>
      </c>
      <c r="BI187" s="204">
        <f t="shared" si="28"/>
        <v>0</v>
      </c>
      <c r="BJ187" s="24" t="s">
        <v>84</v>
      </c>
      <c r="BK187" s="204">
        <f t="shared" si="29"/>
        <v>0</v>
      </c>
      <c r="BL187" s="24" t="s">
        <v>285</v>
      </c>
      <c r="BM187" s="24" t="s">
        <v>1761</v>
      </c>
    </row>
    <row r="188" spans="2:65" s="1" customFormat="1" ht="22.5" customHeight="1">
      <c r="B188" s="41"/>
      <c r="C188" s="193" t="s">
        <v>733</v>
      </c>
      <c r="D188" s="193" t="s">
        <v>161</v>
      </c>
      <c r="E188" s="194" t="s">
        <v>1762</v>
      </c>
      <c r="F188" s="195" t="s">
        <v>1763</v>
      </c>
      <c r="G188" s="196" t="s">
        <v>245</v>
      </c>
      <c r="H188" s="197">
        <v>25</v>
      </c>
      <c r="I188" s="198"/>
      <c r="J188" s="199">
        <f t="shared" si="20"/>
        <v>0</v>
      </c>
      <c r="K188" s="195" t="s">
        <v>21</v>
      </c>
      <c r="L188" s="61"/>
      <c r="M188" s="200" t="s">
        <v>21</v>
      </c>
      <c r="N188" s="201" t="s">
        <v>47</v>
      </c>
      <c r="O188" s="42"/>
      <c r="P188" s="202">
        <f t="shared" si="21"/>
        <v>0</v>
      </c>
      <c r="Q188" s="202">
        <v>0</v>
      </c>
      <c r="R188" s="202">
        <f t="shared" si="22"/>
        <v>0</v>
      </c>
      <c r="S188" s="202">
        <v>0</v>
      </c>
      <c r="T188" s="203">
        <f t="shared" si="23"/>
        <v>0</v>
      </c>
      <c r="AR188" s="24" t="s">
        <v>285</v>
      </c>
      <c r="AT188" s="24" t="s">
        <v>161</v>
      </c>
      <c r="AU188" s="24" t="s">
        <v>182</v>
      </c>
      <c r="AY188" s="24" t="s">
        <v>159</v>
      </c>
      <c r="BE188" s="204">
        <f t="shared" si="24"/>
        <v>0</v>
      </c>
      <c r="BF188" s="204">
        <f t="shared" si="25"/>
        <v>0</v>
      </c>
      <c r="BG188" s="204">
        <f t="shared" si="26"/>
        <v>0</v>
      </c>
      <c r="BH188" s="204">
        <f t="shared" si="27"/>
        <v>0</v>
      </c>
      <c r="BI188" s="204">
        <f t="shared" si="28"/>
        <v>0</v>
      </c>
      <c r="BJ188" s="24" t="s">
        <v>84</v>
      </c>
      <c r="BK188" s="204">
        <f t="shared" si="29"/>
        <v>0</v>
      </c>
      <c r="BL188" s="24" t="s">
        <v>285</v>
      </c>
      <c r="BM188" s="24" t="s">
        <v>1764</v>
      </c>
    </row>
    <row r="189" spans="2:65" s="1" customFormat="1" ht="22.5" customHeight="1">
      <c r="B189" s="41"/>
      <c r="C189" s="193" t="s">
        <v>737</v>
      </c>
      <c r="D189" s="193" t="s">
        <v>161</v>
      </c>
      <c r="E189" s="194" t="s">
        <v>1765</v>
      </c>
      <c r="F189" s="195" t="s">
        <v>1766</v>
      </c>
      <c r="G189" s="196" t="s">
        <v>245</v>
      </c>
      <c r="H189" s="197">
        <v>410</v>
      </c>
      <c r="I189" s="198"/>
      <c r="J189" s="199">
        <f t="shared" si="20"/>
        <v>0</v>
      </c>
      <c r="K189" s="195" t="s">
        <v>21</v>
      </c>
      <c r="L189" s="61"/>
      <c r="M189" s="200" t="s">
        <v>21</v>
      </c>
      <c r="N189" s="201" t="s">
        <v>47</v>
      </c>
      <c r="O189" s="42"/>
      <c r="P189" s="202">
        <f t="shared" si="21"/>
        <v>0</v>
      </c>
      <c r="Q189" s="202">
        <v>0</v>
      </c>
      <c r="R189" s="202">
        <f t="shared" si="22"/>
        <v>0</v>
      </c>
      <c r="S189" s="202">
        <v>0</v>
      </c>
      <c r="T189" s="203">
        <f t="shared" si="23"/>
        <v>0</v>
      </c>
      <c r="AR189" s="24" t="s">
        <v>285</v>
      </c>
      <c r="AT189" s="24" t="s">
        <v>161</v>
      </c>
      <c r="AU189" s="24" t="s">
        <v>182</v>
      </c>
      <c r="AY189" s="24" t="s">
        <v>159</v>
      </c>
      <c r="BE189" s="204">
        <f t="shared" si="24"/>
        <v>0</v>
      </c>
      <c r="BF189" s="204">
        <f t="shared" si="25"/>
        <v>0</v>
      </c>
      <c r="BG189" s="204">
        <f t="shared" si="26"/>
        <v>0</v>
      </c>
      <c r="BH189" s="204">
        <f t="shared" si="27"/>
        <v>0</v>
      </c>
      <c r="BI189" s="204">
        <f t="shared" si="28"/>
        <v>0</v>
      </c>
      <c r="BJ189" s="24" t="s">
        <v>84</v>
      </c>
      <c r="BK189" s="204">
        <f t="shared" si="29"/>
        <v>0</v>
      </c>
      <c r="BL189" s="24" t="s">
        <v>285</v>
      </c>
      <c r="BM189" s="24" t="s">
        <v>1767</v>
      </c>
    </row>
    <row r="190" spans="2:65" s="1" customFormat="1" ht="22.5" customHeight="1">
      <c r="B190" s="41"/>
      <c r="C190" s="193" t="s">
        <v>741</v>
      </c>
      <c r="D190" s="193" t="s">
        <v>161</v>
      </c>
      <c r="E190" s="194" t="s">
        <v>1768</v>
      </c>
      <c r="F190" s="195" t="s">
        <v>1769</v>
      </c>
      <c r="G190" s="196" t="s">
        <v>245</v>
      </c>
      <c r="H190" s="197">
        <v>410</v>
      </c>
      <c r="I190" s="198"/>
      <c r="J190" s="199">
        <f t="shared" si="20"/>
        <v>0</v>
      </c>
      <c r="K190" s="195" t="s">
        <v>21</v>
      </c>
      <c r="L190" s="61"/>
      <c r="M190" s="200" t="s">
        <v>21</v>
      </c>
      <c r="N190" s="201" t="s">
        <v>47</v>
      </c>
      <c r="O190" s="42"/>
      <c r="P190" s="202">
        <f t="shared" si="21"/>
        <v>0</v>
      </c>
      <c r="Q190" s="202">
        <v>0</v>
      </c>
      <c r="R190" s="202">
        <f t="shared" si="22"/>
        <v>0</v>
      </c>
      <c r="S190" s="202">
        <v>0</v>
      </c>
      <c r="T190" s="203">
        <f t="shared" si="23"/>
        <v>0</v>
      </c>
      <c r="AR190" s="24" t="s">
        <v>285</v>
      </c>
      <c r="AT190" s="24" t="s">
        <v>161</v>
      </c>
      <c r="AU190" s="24" t="s">
        <v>182</v>
      </c>
      <c r="AY190" s="24" t="s">
        <v>159</v>
      </c>
      <c r="BE190" s="204">
        <f t="shared" si="24"/>
        <v>0</v>
      </c>
      <c r="BF190" s="204">
        <f t="shared" si="25"/>
        <v>0</v>
      </c>
      <c r="BG190" s="204">
        <f t="shared" si="26"/>
        <v>0</v>
      </c>
      <c r="BH190" s="204">
        <f t="shared" si="27"/>
        <v>0</v>
      </c>
      <c r="BI190" s="204">
        <f t="shared" si="28"/>
        <v>0</v>
      </c>
      <c r="BJ190" s="24" t="s">
        <v>84</v>
      </c>
      <c r="BK190" s="204">
        <f t="shared" si="29"/>
        <v>0</v>
      </c>
      <c r="BL190" s="24" t="s">
        <v>285</v>
      </c>
      <c r="BM190" s="24" t="s">
        <v>1770</v>
      </c>
    </row>
    <row r="191" spans="2:65" s="1" customFormat="1" ht="22.5" customHeight="1">
      <c r="B191" s="41"/>
      <c r="C191" s="193" t="s">
        <v>745</v>
      </c>
      <c r="D191" s="193" t="s">
        <v>161</v>
      </c>
      <c r="E191" s="194" t="s">
        <v>1771</v>
      </c>
      <c r="F191" s="195" t="s">
        <v>1772</v>
      </c>
      <c r="G191" s="196" t="s">
        <v>245</v>
      </c>
      <c r="H191" s="197">
        <v>505</v>
      </c>
      <c r="I191" s="198"/>
      <c r="J191" s="199">
        <f t="shared" si="20"/>
        <v>0</v>
      </c>
      <c r="K191" s="195" t="s">
        <v>21</v>
      </c>
      <c r="L191" s="61"/>
      <c r="M191" s="200" t="s">
        <v>21</v>
      </c>
      <c r="N191" s="201" t="s">
        <v>47</v>
      </c>
      <c r="O191" s="42"/>
      <c r="P191" s="202">
        <f t="shared" si="21"/>
        <v>0</v>
      </c>
      <c r="Q191" s="202">
        <v>0</v>
      </c>
      <c r="R191" s="202">
        <f t="shared" si="22"/>
        <v>0</v>
      </c>
      <c r="S191" s="202">
        <v>0</v>
      </c>
      <c r="T191" s="203">
        <f t="shared" si="23"/>
        <v>0</v>
      </c>
      <c r="AR191" s="24" t="s">
        <v>285</v>
      </c>
      <c r="AT191" s="24" t="s">
        <v>161</v>
      </c>
      <c r="AU191" s="24" t="s">
        <v>182</v>
      </c>
      <c r="AY191" s="24" t="s">
        <v>159</v>
      </c>
      <c r="BE191" s="204">
        <f t="shared" si="24"/>
        <v>0</v>
      </c>
      <c r="BF191" s="204">
        <f t="shared" si="25"/>
        <v>0</v>
      </c>
      <c r="BG191" s="204">
        <f t="shared" si="26"/>
        <v>0</v>
      </c>
      <c r="BH191" s="204">
        <f t="shared" si="27"/>
        <v>0</v>
      </c>
      <c r="BI191" s="204">
        <f t="shared" si="28"/>
        <v>0</v>
      </c>
      <c r="BJ191" s="24" t="s">
        <v>84</v>
      </c>
      <c r="BK191" s="204">
        <f t="shared" si="29"/>
        <v>0</v>
      </c>
      <c r="BL191" s="24" t="s">
        <v>285</v>
      </c>
      <c r="BM191" s="24" t="s">
        <v>1773</v>
      </c>
    </row>
    <row r="192" spans="2:65" s="1" customFormat="1" ht="22.5" customHeight="1">
      <c r="B192" s="41"/>
      <c r="C192" s="193" t="s">
        <v>649</v>
      </c>
      <c r="D192" s="193" t="s">
        <v>161</v>
      </c>
      <c r="E192" s="194" t="s">
        <v>1774</v>
      </c>
      <c r="F192" s="195" t="s">
        <v>1775</v>
      </c>
      <c r="G192" s="196" t="s">
        <v>245</v>
      </c>
      <c r="H192" s="197">
        <v>25</v>
      </c>
      <c r="I192" s="198"/>
      <c r="J192" s="199">
        <f t="shared" si="20"/>
        <v>0</v>
      </c>
      <c r="K192" s="195" t="s">
        <v>21</v>
      </c>
      <c r="L192" s="61"/>
      <c r="M192" s="200" t="s">
        <v>21</v>
      </c>
      <c r="N192" s="201" t="s">
        <v>47</v>
      </c>
      <c r="O192" s="42"/>
      <c r="P192" s="202">
        <f t="shared" si="21"/>
        <v>0</v>
      </c>
      <c r="Q192" s="202">
        <v>0</v>
      </c>
      <c r="R192" s="202">
        <f t="shared" si="22"/>
        <v>0</v>
      </c>
      <c r="S192" s="202">
        <v>0</v>
      </c>
      <c r="T192" s="203">
        <f t="shared" si="23"/>
        <v>0</v>
      </c>
      <c r="AR192" s="24" t="s">
        <v>285</v>
      </c>
      <c r="AT192" s="24" t="s">
        <v>161</v>
      </c>
      <c r="AU192" s="24" t="s">
        <v>182</v>
      </c>
      <c r="AY192" s="24" t="s">
        <v>159</v>
      </c>
      <c r="BE192" s="204">
        <f t="shared" si="24"/>
        <v>0</v>
      </c>
      <c r="BF192" s="204">
        <f t="shared" si="25"/>
        <v>0</v>
      </c>
      <c r="BG192" s="204">
        <f t="shared" si="26"/>
        <v>0</v>
      </c>
      <c r="BH192" s="204">
        <f t="shared" si="27"/>
        <v>0</v>
      </c>
      <c r="BI192" s="204">
        <f t="shared" si="28"/>
        <v>0</v>
      </c>
      <c r="BJ192" s="24" t="s">
        <v>84</v>
      </c>
      <c r="BK192" s="204">
        <f t="shared" si="29"/>
        <v>0</v>
      </c>
      <c r="BL192" s="24" t="s">
        <v>285</v>
      </c>
      <c r="BM192" s="24" t="s">
        <v>1776</v>
      </c>
    </row>
    <row r="193" spans="2:65" s="1" customFormat="1" ht="22.5" customHeight="1">
      <c r="B193" s="41"/>
      <c r="C193" s="193" t="s">
        <v>756</v>
      </c>
      <c r="D193" s="193" t="s">
        <v>161</v>
      </c>
      <c r="E193" s="194" t="s">
        <v>1777</v>
      </c>
      <c r="F193" s="195" t="s">
        <v>1778</v>
      </c>
      <c r="G193" s="196" t="s">
        <v>1508</v>
      </c>
      <c r="H193" s="197">
        <v>6</v>
      </c>
      <c r="I193" s="198"/>
      <c r="J193" s="199">
        <f t="shared" si="20"/>
        <v>0</v>
      </c>
      <c r="K193" s="195" t="s">
        <v>21</v>
      </c>
      <c r="L193" s="61"/>
      <c r="M193" s="200" t="s">
        <v>21</v>
      </c>
      <c r="N193" s="201" t="s">
        <v>47</v>
      </c>
      <c r="O193" s="42"/>
      <c r="P193" s="202">
        <f t="shared" si="21"/>
        <v>0</v>
      </c>
      <c r="Q193" s="202">
        <v>0</v>
      </c>
      <c r="R193" s="202">
        <f t="shared" si="22"/>
        <v>0</v>
      </c>
      <c r="S193" s="202">
        <v>0</v>
      </c>
      <c r="T193" s="203">
        <f t="shared" si="23"/>
        <v>0</v>
      </c>
      <c r="AR193" s="24" t="s">
        <v>285</v>
      </c>
      <c r="AT193" s="24" t="s">
        <v>161</v>
      </c>
      <c r="AU193" s="24" t="s">
        <v>182</v>
      </c>
      <c r="AY193" s="24" t="s">
        <v>159</v>
      </c>
      <c r="BE193" s="204">
        <f t="shared" si="24"/>
        <v>0</v>
      </c>
      <c r="BF193" s="204">
        <f t="shared" si="25"/>
        <v>0</v>
      </c>
      <c r="BG193" s="204">
        <f t="shared" si="26"/>
        <v>0</v>
      </c>
      <c r="BH193" s="204">
        <f t="shared" si="27"/>
        <v>0</v>
      </c>
      <c r="BI193" s="204">
        <f t="shared" si="28"/>
        <v>0</v>
      </c>
      <c r="BJ193" s="24" t="s">
        <v>84</v>
      </c>
      <c r="BK193" s="204">
        <f t="shared" si="29"/>
        <v>0</v>
      </c>
      <c r="BL193" s="24" t="s">
        <v>285</v>
      </c>
      <c r="BM193" s="24" t="s">
        <v>1779</v>
      </c>
    </row>
    <row r="194" spans="2:65" s="1" customFormat="1" ht="22.5" customHeight="1">
      <c r="B194" s="41"/>
      <c r="C194" s="193" t="s">
        <v>763</v>
      </c>
      <c r="D194" s="193" t="s">
        <v>161</v>
      </c>
      <c r="E194" s="194" t="s">
        <v>1780</v>
      </c>
      <c r="F194" s="195" t="s">
        <v>1781</v>
      </c>
      <c r="G194" s="196" t="s">
        <v>245</v>
      </c>
      <c r="H194" s="197">
        <v>385</v>
      </c>
      <c r="I194" s="198"/>
      <c r="J194" s="199">
        <f t="shared" si="20"/>
        <v>0</v>
      </c>
      <c r="K194" s="195" t="s">
        <v>21</v>
      </c>
      <c r="L194" s="61"/>
      <c r="M194" s="200" t="s">
        <v>21</v>
      </c>
      <c r="N194" s="201" t="s">
        <v>47</v>
      </c>
      <c r="O194" s="42"/>
      <c r="P194" s="202">
        <f t="shared" si="21"/>
        <v>0</v>
      </c>
      <c r="Q194" s="202">
        <v>0</v>
      </c>
      <c r="R194" s="202">
        <f t="shared" si="22"/>
        <v>0</v>
      </c>
      <c r="S194" s="202">
        <v>0</v>
      </c>
      <c r="T194" s="203">
        <f t="shared" si="23"/>
        <v>0</v>
      </c>
      <c r="AR194" s="24" t="s">
        <v>285</v>
      </c>
      <c r="AT194" s="24" t="s">
        <v>161</v>
      </c>
      <c r="AU194" s="24" t="s">
        <v>182</v>
      </c>
      <c r="AY194" s="24" t="s">
        <v>159</v>
      </c>
      <c r="BE194" s="204">
        <f t="shared" si="24"/>
        <v>0</v>
      </c>
      <c r="BF194" s="204">
        <f t="shared" si="25"/>
        <v>0</v>
      </c>
      <c r="BG194" s="204">
        <f t="shared" si="26"/>
        <v>0</v>
      </c>
      <c r="BH194" s="204">
        <f t="shared" si="27"/>
        <v>0</v>
      </c>
      <c r="BI194" s="204">
        <f t="shared" si="28"/>
        <v>0</v>
      </c>
      <c r="BJ194" s="24" t="s">
        <v>84</v>
      </c>
      <c r="BK194" s="204">
        <f t="shared" si="29"/>
        <v>0</v>
      </c>
      <c r="BL194" s="24" t="s">
        <v>285</v>
      </c>
      <c r="BM194" s="24" t="s">
        <v>1782</v>
      </c>
    </row>
    <row r="195" spans="2:65" s="1" customFormat="1" ht="22.5" customHeight="1">
      <c r="B195" s="41"/>
      <c r="C195" s="193" t="s">
        <v>767</v>
      </c>
      <c r="D195" s="193" t="s">
        <v>161</v>
      </c>
      <c r="E195" s="194" t="s">
        <v>1783</v>
      </c>
      <c r="F195" s="195" t="s">
        <v>1784</v>
      </c>
      <c r="G195" s="196" t="s">
        <v>245</v>
      </c>
      <c r="H195" s="197">
        <v>25</v>
      </c>
      <c r="I195" s="198"/>
      <c r="J195" s="199">
        <f t="shared" si="20"/>
        <v>0</v>
      </c>
      <c r="K195" s="195" t="s">
        <v>21</v>
      </c>
      <c r="L195" s="61"/>
      <c r="M195" s="200" t="s">
        <v>21</v>
      </c>
      <c r="N195" s="201" t="s">
        <v>47</v>
      </c>
      <c r="O195" s="42"/>
      <c r="P195" s="202">
        <f t="shared" si="21"/>
        <v>0</v>
      </c>
      <c r="Q195" s="202">
        <v>0</v>
      </c>
      <c r="R195" s="202">
        <f t="shared" si="22"/>
        <v>0</v>
      </c>
      <c r="S195" s="202">
        <v>0</v>
      </c>
      <c r="T195" s="203">
        <f t="shared" si="23"/>
        <v>0</v>
      </c>
      <c r="AR195" s="24" t="s">
        <v>285</v>
      </c>
      <c r="AT195" s="24" t="s">
        <v>161</v>
      </c>
      <c r="AU195" s="24" t="s">
        <v>182</v>
      </c>
      <c r="AY195" s="24" t="s">
        <v>159</v>
      </c>
      <c r="BE195" s="204">
        <f t="shared" si="24"/>
        <v>0</v>
      </c>
      <c r="BF195" s="204">
        <f t="shared" si="25"/>
        <v>0</v>
      </c>
      <c r="BG195" s="204">
        <f t="shared" si="26"/>
        <v>0</v>
      </c>
      <c r="BH195" s="204">
        <f t="shared" si="27"/>
        <v>0</v>
      </c>
      <c r="BI195" s="204">
        <f t="shared" si="28"/>
        <v>0</v>
      </c>
      <c r="BJ195" s="24" t="s">
        <v>84</v>
      </c>
      <c r="BK195" s="204">
        <f t="shared" si="29"/>
        <v>0</v>
      </c>
      <c r="BL195" s="24" t="s">
        <v>285</v>
      </c>
      <c r="BM195" s="24" t="s">
        <v>1785</v>
      </c>
    </row>
    <row r="196" spans="2:65" s="1" customFormat="1" ht="22.5" customHeight="1">
      <c r="B196" s="41"/>
      <c r="C196" s="193" t="s">
        <v>774</v>
      </c>
      <c r="D196" s="193" t="s">
        <v>161</v>
      </c>
      <c r="E196" s="194" t="s">
        <v>1786</v>
      </c>
      <c r="F196" s="195" t="s">
        <v>1787</v>
      </c>
      <c r="G196" s="196" t="s">
        <v>256</v>
      </c>
      <c r="H196" s="197">
        <v>34</v>
      </c>
      <c r="I196" s="198"/>
      <c r="J196" s="199">
        <f t="shared" si="20"/>
        <v>0</v>
      </c>
      <c r="K196" s="195" t="s">
        <v>21</v>
      </c>
      <c r="L196" s="61"/>
      <c r="M196" s="200" t="s">
        <v>21</v>
      </c>
      <c r="N196" s="201" t="s">
        <v>47</v>
      </c>
      <c r="O196" s="42"/>
      <c r="P196" s="202">
        <f t="shared" si="21"/>
        <v>0</v>
      </c>
      <c r="Q196" s="202">
        <v>0</v>
      </c>
      <c r="R196" s="202">
        <f t="shared" si="22"/>
        <v>0</v>
      </c>
      <c r="S196" s="202">
        <v>0</v>
      </c>
      <c r="T196" s="203">
        <f t="shared" si="23"/>
        <v>0</v>
      </c>
      <c r="AR196" s="24" t="s">
        <v>285</v>
      </c>
      <c r="AT196" s="24" t="s">
        <v>161</v>
      </c>
      <c r="AU196" s="24" t="s">
        <v>182</v>
      </c>
      <c r="AY196" s="24" t="s">
        <v>159</v>
      </c>
      <c r="BE196" s="204">
        <f t="shared" si="24"/>
        <v>0</v>
      </c>
      <c r="BF196" s="204">
        <f t="shared" si="25"/>
        <v>0</v>
      </c>
      <c r="BG196" s="204">
        <f t="shared" si="26"/>
        <v>0</v>
      </c>
      <c r="BH196" s="204">
        <f t="shared" si="27"/>
        <v>0</v>
      </c>
      <c r="BI196" s="204">
        <f t="shared" si="28"/>
        <v>0</v>
      </c>
      <c r="BJ196" s="24" t="s">
        <v>84</v>
      </c>
      <c r="BK196" s="204">
        <f t="shared" si="29"/>
        <v>0</v>
      </c>
      <c r="BL196" s="24" t="s">
        <v>285</v>
      </c>
      <c r="BM196" s="24" t="s">
        <v>1788</v>
      </c>
    </row>
    <row r="197" spans="2:65" s="1" customFormat="1" ht="31.5" customHeight="1">
      <c r="B197" s="41"/>
      <c r="C197" s="193" t="s">
        <v>780</v>
      </c>
      <c r="D197" s="193" t="s">
        <v>161</v>
      </c>
      <c r="E197" s="194" t="s">
        <v>1789</v>
      </c>
      <c r="F197" s="195" t="s">
        <v>1790</v>
      </c>
      <c r="G197" s="196" t="s">
        <v>345</v>
      </c>
      <c r="H197" s="197">
        <v>8.82</v>
      </c>
      <c r="I197" s="198"/>
      <c r="J197" s="199">
        <f t="shared" si="20"/>
        <v>0</v>
      </c>
      <c r="K197" s="195" t="s">
        <v>165</v>
      </c>
      <c r="L197" s="61"/>
      <c r="M197" s="200" t="s">
        <v>21</v>
      </c>
      <c r="N197" s="201" t="s">
        <v>47</v>
      </c>
      <c r="O197" s="42"/>
      <c r="P197" s="202">
        <f t="shared" si="21"/>
        <v>0</v>
      </c>
      <c r="Q197" s="202">
        <v>0</v>
      </c>
      <c r="R197" s="202">
        <f t="shared" si="22"/>
        <v>0</v>
      </c>
      <c r="S197" s="202">
        <v>0</v>
      </c>
      <c r="T197" s="203">
        <f t="shared" si="23"/>
        <v>0</v>
      </c>
      <c r="AR197" s="24" t="s">
        <v>285</v>
      </c>
      <c r="AT197" s="24" t="s">
        <v>161</v>
      </c>
      <c r="AU197" s="24" t="s">
        <v>182</v>
      </c>
      <c r="AY197" s="24" t="s">
        <v>159</v>
      </c>
      <c r="BE197" s="204">
        <f t="shared" si="24"/>
        <v>0</v>
      </c>
      <c r="BF197" s="204">
        <f t="shared" si="25"/>
        <v>0</v>
      </c>
      <c r="BG197" s="204">
        <f t="shared" si="26"/>
        <v>0</v>
      </c>
      <c r="BH197" s="204">
        <f t="shared" si="27"/>
        <v>0</v>
      </c>
      <c r="BI197" s="204">
        <f t="shared" si="28"/>
        <v>0</v>
      </c>
      <c r="BJ197" s="24" t="s">
        <v>84</v>
      </c>
      <c r="BK197" s="204">
        <f t="shared" si="29"/>
        <v>0</v>
      </c>
      <c r="BL197" s="24" t="s">
        <v>285</v>
      </c>
      <c r="BM197" s="24" t="s">
        <v>1791</v>
      </c>
    </row>
    <row r="198" spans="2:47" s="1" customFormat="1" ht="54">
      <c r="B198" s="41"/>
      <c r="C198" s="63"/>
      <c r="D198" s="205" t="s">
        <v>168</v>
      </c>
      <c r="E198" s="63"/>
      <c r="F198" s="206" t="s">
        <v>1792</v>
      </c>
      <c r="G198" s="63"/>
      <c r="H198" s="63"/>
      <c r="I198" s="163"/>
      <c r="J198" s="63"/>
      <c r="K198" s="63"/>
      <c r="L198" s="61"/>
      <c r="M198" s="207"/>
      <c r="N198" s="42"/>
      <c r="O198" s="42"/>
      <c r="P198" s="42"/>
      <c r="Q198" s="42"/>
      <c r="R198" s="42"/>
      <c r="S198" s="42"/>
      <c r="T198" s="78"/>
      <c r="AT198" s="24" t="s">
        <v>168</v>
      </c>
      <c r="AU198" s="24" t="s">
        <v>182</v>
      </c>
    </row>
    <row r="199" spans="2:51" s="12" customFormat="1" ht="13.5">
      <c r="B199" s="219"/>
      <c r="C199" s="220"/>
      <c r="D199" s="232" t="s">
        <v>170</v>
      </c>
      <c r="E199" s="242" t="s">
        <v>21</v>
      </c>
      <c r="F199" s="243" t="s">
        <v>1793</v>
      </c>
      <c r="G199" s="220"/>
      <c r="H199" s="244">
        <v>8.82</v>
      </c>
      <c r="I199" s="224"/>
      <c r="J199" s="220"/>
      <c r="K199" s="220"/>
      <c r="L199" s="225"/>
      <c r="M199" s="226"/>
      <c r="N199" s="227"/>
      <c r="O199" s="227"/>
      <c r="P199" s="227"/>
      <c r="Q199" s="227"/>
      <c r="R199" s="227"/>
      <c r="S199" s="227"/>
      <c r="T199" s="228"/>
      <c r="AT199" s="229" t="s">
        <v>170</v>
      </c>
      <c r="AU199" s="229" t="s">
        <v>182</v>
      </c>
      <c r="AV199" s="12" t="s">
        <v>87</v>
      </c>
      <c r="AW199" s="12" t="s">
        <v>39</v>
      </c>
      <c r="AX199" s="12" t="s">
        <v>84</v>
      </c>
      <c r="AY199" s="229" t="s">
        <v>159</v>
      </c>
    </row>
    <row r="200" spans="2:65" s="1" customFormat="1" ht="31.5" customHeight="1">
      <c r="B200" s="41"/>
      <c r="C200" s="193" t="s">
        <v>786</v>
      </c>
      <c r="D200" s="193" t="s">
        <v>161</v>
      </c>
      <c r="E200" s="194" t="s">
        <v>1794</v>
      </c>
      <c r="F200" s="195" t="s">
        <v>1795</v>
      </c>
      <c r="G200" s="196" t="s">
        <v>345</v>
      </c>
      <c r="H200" s="197">
        <v>123.48</v>
      </c>
      <c r="I200" s="198"/>
      <c r="J200" s="199">
        <f>ROUND(I200*H200,2)</f>
        <v>0</v>
      </c>
      <c r="K200" s="195" t="s">
        <v>165</v>
      </c>
      <c r="L200" s="61"/>
      <c r="M200" s="200" t="s">
        <v>21</v>
      </c>
      <c r="N200" s="201" t="s">
        <v>47</v>
      </c>
      <c r="O200" s="42"/>
      <c r="P200" s="202">
        <f>O200*H200</f>
        <v>0</v>
      </c>
      <c r="Q200" s="202">
        <v>0</v>
      </c>
      <c r="R200" s="202">
        <f>Q200*H200</f>
        <v>0</v>
      </c>
      <c r="S200" s="202">
        <v>0</v>
      </c>
      <c r="T200" s="203">
        <f>S200*H200</f>
        <v>0</v>
      </c>
      <c r="AR200" s="24" t="s">
        <v>285</v>
      </c>
      <c r="AT200" s="24" t="s">
        <v>161</v>
      </c>
      <c r="AU200" s="24" t="s">
        <v>182</v>
      </c>
      <c r="AY200" s="24" t="s">
        <v>159</v>
      </c>
      <c r="BE200" s="204">
        <f>IF(N200="základní",J200,0)</f>
        <v>0</v>
      </c>
      <c r="BF200" s="204">
        <f>IF(N200="snížená",J200,0)</f>
        <v>0</v>
      </c>
      <c r="BG200" s="204">
        <f>IF(N200="zákl. přenesená",J200,0)</f>
        <v>0</v>
      </c>
      <c r="BH200" s="204">
        <f>IF(N200="sníž. přenesená",J200,0)</f>
        <v>0</v>
      </c>
      <c r="BI200" s="204">
        <f>IF(N200="nulová",J200,0)</f>
        <v>0</v>
      </c>
      <c r="BJ200" s="24" t="s">
        <v>84</v>
      </c>
      <c r="BK200" s="204">
        <f>ROUND(I200*H200,2)</f>
        <v>0</v>
      </c>
      <c r="BL200" s="24" t="s">
        <v>285</v>
      </c>
      <c r="BM200" s="24" t="s">
        <v>1796</v>
      </c>
    </row>
    <row r="201" spans="2:47" s="1" customFormat="1" ht="54">
      <c r="B201" s="41"/>
      <c r="C201" s="63"/>
      <c r="D201" s="205" t="s">
        <v>168</v>
      </c>
      <c r="E201" s="63"/>
      <c r="F201" s="206" t="s">
        <v>1792</v>
      </c>
      <c r="G201" s="63"/>
      <c r="H201" s="63"/>
      <c r="I201" s="163"/>
      <c r="J201" s="63"/>
      <c r="K201" s="63"/>
      <c r="L201" s="61"/>
      <c r="M201" s="207"/>
      <c r="N201" s="42"/>
      <c r="O201" s="42"/>
      <c r="P201" s="42"/>
      <c r="Q201" s="42"/>
      <c r="R201" s="42"/>
      <c r="S201" s="42"/>
      <c r="T201" s="78"/>
      <c r="AT201" s="24" t="s">
        <v>168</v>
      </c>
      <c r="AU201" s="24" t="s">
        <v>182</v>
      </c>
    </row>
    <row r="202" spans="2:51" s="12" customFormat="1" ht="13.5">
      <c r="B202" s="219"/>
      <c r="C202" s="220"/>
      <c r="D202" s="232" t="s">
        <v>170</v>
      </c>
      <c r="E202" s="242" t="s">
        <v>21</v>
      </c>
      <c r="F202" s="243" t="s">
        <v>1797</v>
      </c>
      <c r="G202" s="220"/>
      <c r="H202" s="244">
        <v>123.48</v>
      </c>
      <c r="I202" s="224"/>
      <c r="J202" s="220"/>
      <c r="K202" s="220"/>
      <c r="L202" s="225"/>
      <c r="M202" s="226"/>
      <c r="N202" s="227"/>
      <c r="O202" s="227"/>
      <c r="P202" s="227"/>
      <c r="Q202" s="227"/>
      <c r="R202" s="227"/>
      <c r="S202" s="227"/>
      <c r="T202" s="228"/>
      <c r="AT202" s="229" t="s">
        <v>170</v>
      </c>
      <c r="AU202" s="229" t="s">
        <v>182</v>
      </c>
      <c r="AV202" s="12" t="s">
        <v>87</v>
      </c>
      <c r="AW202" s="12" t="s">
        <v>39</v>
      </c>
      <c r="AX202" s="12" t="s">
        <v>84</v>
      </c>
      <c r="AY202" s="229" t="s">
        <v>159</v>
      </c>
    </row>
    <row r="203" spans="2:65" s="1" customFormat="1" ht="22.5" customHeight="1">
      <c r="B203" s="41"/>
      <c r="C203" s="193" t="s">
        <v>794</v>
      </c>
      <c r="D203" s="193" t="s">
        <v>161</v>
      </c>
      <c r="E203" s="194" t="s">
        <v>1798</v>
      </c>
      <c r="F203" s="195" t="s">
        <v>1799</v>
      </c>
      <c r="G203" s="196" t="s">
        <v>164</v>
      </c>
      <c r="H203" s="197">
        <v>164</v>
      </c>
      <c r="I203" s="198"/>
      <c r="J203" s="199">
        <f>ROUND(I203*H203,2)</f>
        <v>0</v>
      </c>
      <c r="K203" s="195" t="s">
        <v>21</v>
      </c>
      <c r="L203" s="61"/>
      <c r="M203" s="200" t="s">
        <v>21</v>
      </c>
      <c r="N203" s="201" t="s">
        <v>47</v>
      </c>
      <c r="O203" s="42"/>
      <c r="P203" s="202">
        <f>O203*H203</f>
        <v>0</v>
      </c>
      <c r="Q203" s="202">
        <v>0</v>
      </c>
      <c r="R203" s="202">
        <f>Q203*H203</f>
        <v>0</v>
      </c>
      <c r="S203" s="202">
        <v>0</v>
      </c>
      <c r="T203" s="203">
        <f>S203*H203</f>
        <v>0</v>
      </c>
      <c r="AR203" s="24" t="s">
        <v>285</v>
      </c>
      <c r="AT203" s="24" t="s">
        <v>161</v>
      </c>
      <c r="AU203" s="24" t="s">
        <v>182</v>
      </c>
      <c r="AY203" s="24" t="s">
        <v>159</v>
      </c>
      <c r="BE203" s="204">
        <f>IF(N203="základní",J203,0)</f>
        <v>0</v>
      </c>
      <c r="BF203" s="204">
        <f>IF(N203="snížená",J203,0)</f>
        <v>0</v>
      </c>
      <c r="BG203" s="204">
        <f>IF(N203="zákl. přenesená",J203,0)</f>
        <v>0</v>
      </c>
      <c r="BH203" s="204">
        <f>IF(N203="sníž. přenesená",J203,0)</f>
        <v>0</v>
      </c>
      <c r="BI203" s="204">
        <f>IF(N203="nulová",J203,0)</f>
        <v>0</v>
      </c>
      <c r="BJ203" s="24" t="s">
        <v>84</v>
      </c>
      <c r="BK203" s="204">
        <f>ROUND(I203*H203,2)</f>
        <v>0</v>
      </c>
      <c r="BL203" s="24" t="s">
        <v>285</v>
      </c>
      <c r="BM203" s="24" t="s">
        <v>1800</v>
      </c>
    </row>
    <row r="204" spans="2:65" s="1" customFormat="1" ht="31.5" customHeight="1">
      <c r="B204" s="41"/>
      <c r="C204" s="193" t="s">
        <v>806</v>
      </c>
      <c r="D204" s="193" t="s">
        <v>161</v>
      </c>
      <c r="E204" s="194" t="s">
        <v>1801</v>
      </c>
      <c r="F204" s="195" t="s">
        <v>1802</v>
      </c>
      <c r="G204" s="196" t="s">
        <v>164</v>
      </c>
      <c r="H204" s="197">
        <v>22.5</v>
      </c>
      <c r="I204" s="198"/>
      <c r="J204" s="199">
        <f>ROUND(I204*H204,2)</f>
        <v>0</v>
      </c>
      <c r="K204" s="195" t="s">
        <v>165</v>
      </c>
      <c r="L204" s="61"/>
      <c r="M204" s="200" t="s">
        <v>21</v>
      </c>
      <c r="N204" s="201" t="s">
        <v>47</v>
      </c>
      <c r="O204" s="42"/>
      <c r="P204" s="202">
        <f>O204*H204</f>
        <v>0</v>
      </c>
      <c r="Q204" s="202">
        <v>0.3708</v>
      </c>
      <c r="R204" s="202">
        <f>Q204*H204</f>
        <v>8.343</v>
      </c>
      <c r="S204" s="202">
        <v>0</v>
      </c>
      <c r="T204" s="203">
        <f>S204*H204</f>
        <v>0</v>
      </c>
      <c r="AR204" s="24" t="s">
        <v>285</v>
      </c>
      <c r="AT204" s="24" t="s">
        <v>161</v>
      </c>
      <c r="AU204" s="24" t="s">
        <v>182</v>
      </c>
      <c r="AY204" s="24" t="s">
        <v>159</v>
      </c>
      <c r="BE204" s="204">
        <f>IF(N204="základní",J204,0)</f>
        <v>0</v>
      </c>
      <c r="BF204" s="204">
        <f>IF(N204="snížená",J204,0)</f>
        <v>0</v>
      </c>
      <c r="BG204" s="204">
        <f>IF(N204="zákl. přenesená",J204,0)</f>
        <v>0</v>
      </c>
      <c r="BH204" s="204">
        <f>IF(N204="sníž. přenesená",J204,0)</f>
        <v>0</v>
      </c>
      <c r="BI204" s="204">
        <f>IF(N204="nulová",J204,0)</f>
        <v>0</v>
      </c>
      <c r="BJ204" s="24" t="s">
        <v>84</v>
      </c>
      <c r="BK204" s="204">
        <f>ROUND(I204*H204,2)</f>
        <v>0</v>
      </c>
      <c r="BL204" s="24" t="s">
        <v>285</v>
      </c>
      <c r="BM204" s="24" t="s">
        <v>1803</v>
      </c>
    </row>
    <row r="205" spans="2:47" s="1" customFormat="1" ht="94.5">
      <c r="B205" s="41"/>
      <c r="C205" s="63"/>
      <c r="D205" s="232" t="s">
        <v>168</v>
      </c>
      <c r="E205" s="63"/>
      <c r="F205" s="276" t="s">
        <v>1804</v>
      </c>
      <c r="G205" s="63"/>
      <c r="H205" s="63"/>
      <c r="I205" s="163"/>
      <c r="J205" s="63"/>
      <c r="K205" s="63"/>
      <c r="L205" s="61"/>
      <c r="M205" s="207"/>
      <c r="N205" s="42"/>
      <c r="O205" s="42"/>
      <c r="P205" s="42"/>
      <c r="Q205" s="42"/>
      <c r="R205" s="42"/>
      <c r="S205" s="42"/>
      <c r="T205" s="78"/>
      <c r="AT205" s="24" t="s">
        <v>168</v>
      </c>
      <c r="AU205" s="24" t="s">
        <v>182</v>
      </c>
    </row>
    <row r="206" spans="2:65" s="1" customFormat="1" ht="44.25" customHeight="1">
      <c r="B206" s="41"/>
      <c r="C206" s="193" t="s">
        <v>812</v>
      </c>
      <c r="D206" s="193" t="s">
        <v>161</v>
      </c>
      <c r="E206" s="194" t="s">
        <v>1805</v>
      </c>
      <c r="F206" s="195" t="s">
        <v>1806</v>
      </c>
      <c r="G206" s="196" t="s">
        <v>164</v>
      </c>
      <c r="H206" s="197">
        <v>6</v>
      </c>
      <c r="I206" s="198"/>
      <c r="J206" s="199">
        <f>ROUND(I206*H206,2)</f>
        <v>0</v>
      </c>
      <c r="K206" s="195" t="s">
        <v>165</v>
      </c>
      <c r="L206" s="61"/>
      <c r="M206" s="200" t="s">
        <v>21</v>
      </c>
      <c r="N206" s="201" t="s">
        <v>47</v>
      </c>
      <c r="O206" s="42"/>
      <c r="P206" s="202">
        <f>O206*H206</f>
        <v>0</v>
      </c>
      <c r="Q206" s="202">
        <v>0.15192</v>
      </c>
      <c r="R206" s="202">
        <f>Q206*H206</f>
        <v>0.91152</v>
      </c>
      <c r="S206" s="202">
        <v>0</v>
      </c>
      <c r="T206" s="203">
        <f>S206*H206</f>
        <v>0</v>
      </c>
      <c r="AR206" s="24" t="s">
        <v>285</v>
      </c>
      <c r="AT206" s="24" t="s">
        <v>161</v>
      </c>
      <c r="AU206" s="24" t="s">
        <v>182</v>
      </c>
      <c r="AY206" s="24" t="s">
        <v>159</v>
      </c>
      <c r="BE206" s="204">
        <f>IF(N206="základní",J206,0)</f>
        <v>0</v>
      </c>
      <c r="BF206" s="204">
        <f>IF(N206="snížená",J206,0)</f>
        <v>0</v>
      </c>
      <c r="BG206" s="204">
        <f>IF(N206="zákl. přenesená",J206,0)</f>
        <v>0</v>
      </c>
      <c r="BH206" s="204">
        <f>IF(N206="sníž. přenesená",J206,0)</f>
        <v>0</v>
      </c>
      <c r="BI206" s="204">
        <f>IF(N206="nulová",J206,0)</f>
        <v>0</v>
      </c>
      <c r="BJ206" s="24" t="s">
        <v>84</v>
      </c>
      <c r="BK206" s="204">
        <f>ROUND(I206*H206,2)</f>
        <v>0</v>
      </c>
      <c r="BL206" s="24" t="s">
        <v>285</v>
      </c>
      <c r="BM206" s="24" t="s">
        <v>1807</v>
      </c>
    </row>
    <row r="207" spans="2:47" s="1" customFormat="1" ht="94.5">
      <c r="B207" s="41"/>
      <c r="C207" s="63"/>
      <c r="D207" s="205" t="s">
        <v>168</v>
      </c>
      <c r="E207" s="63"/>
      <c r="F207" s="206" t="s">
        <v>1804</v>
      </c>
      <c r="G207" s="63"/>
      <c r="H207" s="63"/>
      <c r="I207" s="163"/>
      <c r="J207" s="63"/>
      <c r="K207" s="63"/>
      <c r="L207" s="61"/>
      <c r="M207" s="207"/>
      <c r="N207" s="42"/>
      <c r="O207" s="42"/>
      <c r="P207" s="42"/>
      <c r="Q207" s="42"/>
      <c r="R207" s="42"/>
      <c r="S207" s="42"/>
      <c r="T207" s="78"/>
      <c r="AT207" s="24" t="s">
        <v>168</v>
      </c>
      <c r="AU207" s="24" t="s">
        <v>182</v>
      </c>
    </row>
    <row r="208" spans="2:51" s="12" customFormat="1" ht="13.5">
      <c r="B208" s="219"/>
      <c r="C208" s="220"/>
      <c r="D208" s="232" t="s">
        <v>170</v>
      </c>
      <c r="E208" s="242" t="s">
        <v>21</v>
      </c>
      <c r="F208" s="243" t="s">
        <v>1808</v>
      </c>
      <c r="G208" s="220"/>
      <c r="H208" s="244">
        <v>6</v>
      </c>
      <c r="I208" s="224"/>
      <c r="J208" s="220"/>
      <c r="K208" s="220"/>
      <c r="L208" s="225"/>
      <c r="M208" s="226"/>
      <c r="N208" s="227"/>
      <c r="O208" s="227"/>
      <c r="P208" s="227"/>
      <c r="Q208" s="227"/>
      <c r="R208" s="227"/>
      <c r="S208" s="227"/>
      <c r="T208" s="228"/>
      <c r="AT208" s="229" t="s">
        <v>170</v>
      </c>
      <c r="AU208" s="229" t="s">
        <v>182</v>
      </c>
      <c r="AV208" s="12" t="s">
        <v>87</v>
      </c>
      <c r="AW208" s="12" t="s">
        <v>39</v>
      </c>
      <c r="AX208" s="12" t="s">
        <v>84</v>
      </c>
      <c r="AY208" s="229" t="s">
        <v>159</v>
      </c>
    </row>
    <row r="209" spans="2:65" s="1" customFormat="1" ht="44.25" customHeight="1">
      <c r="B209" s="41"/>
      <c r="C209" s="193" t="s">
        <v>819</v>
      </c>
      <c r="D209" s="193" t="s">
        <v>161</v>
      </c>
      <c r="E209" s="194" t="s">
        <v>1809</v>
      </c>
      <c r="F209" s="195" t="s">
        <v>1810</v>
      </c>
      <c r="G209" s="196" t="s">
        <v>164</v>
      </c>
      <c r="H209" s="197">
        <v>19.5</v>
      </c>
      <c r="I209" s="198"/>
      <c r="J209" s="199">
        <f>ROUND(I209*H209,2)</f>
        <v>0</v>
      </c>
      <c r="K209" s="195" t="s">
        <v>165</v>
      </c>
      <c r="L209" s="61"/>
      <c r="M209" s="200" t="s">
        <v>21</v>
      </c>
      <c r="N209" s="201" t="s">
        <v>47</v>
      </c>
      <c r="O209" s="42"/>
      <c r="P209" s="202">
        <f>O209*H209</f>
        <v>0</v>
      </c>
      <c r="Q209" s="202">
        <v>0.167</v>
      </c>
      <c r="R209" s="202">
        <f>Q209*H209</f>
        <v>3.2565000000000004</v>
      </c>
      <c r="S209" s="202">
        <v>0</v>
      </c>
      <c r="T209" s="203">
        <f>S209*H209</f>
        <v>0</v>
      </c>
      <c r="AR209" s="24" t="s">
        <v>285</v>
      </c>
      <c r="AT209" s="24" t="s">
        <v>161</v>
      </c>
      <c r="AU209" s="24" t="s">
        <v>182</v>
      </c>
      <c r="AY209" s="24" t="s">
        <v>159</v>
      </c>
      <c r="BE209" s="204">
        <f>IF(N209="základní",J209,0)</f>
        <v>0</v>
      </c>
      <c r="BF209" s="204">
        <f>IF(N209="snížená",J209,0)</f>
        <v>0</v>
      </c>
      <c r="BG209" s="204">
        <f>IF(N209="zákl. přenesená",J209,0)</f>
        <v>0</v>
      </c>
      <c r="BH209" s="204">
        <f>IF(N209="sníž. přenesená",J209,0)</f>
        <v>0</v>
      </c>
      <c r="BI209" s="204">
        <f>IF(N209="nulová",J209,0)</f>
        <v>0</v>
      </c>
      <c r="BJ209" s="24" t="s">
        <v>84</v>
      </c>
      <c r="BK209" s="204">
        <f>ROUND(I209*H209,2)</f>
        <v>0</v>
      </c>
      <c r="BL209" s="24" t="s">
        <v>285</v>
      </c>
      <c r="BM209" s="24" t="s">
        <v>1811</v>
      </c>
    </row>
    <row r="210" spans="2:47" s="1" customFormat="1" ht="94.5">
      <c r="B210" s="41"/>
      <c r="C210" s="63"/>
      <c r="D210" s="232" t="s">
        <v>168</v>
      </c>
      <c r="E210" s="63"/>
      <c r="F210" s="276" t="s">
        <v>1804</v>
      </c>
      <c r="G210" s="63"/>
      <c r="H210" s="63"/>
      <c r="I210" s="163"/>
      <c r="J210" s="63"/>
      <c r="K210" s="63"/>
      <c r="L210" s="61"/>
      <c r="M210" s="207"/>
      <c r="N210" s="42"/>
      <c r="O210" s="42"/>
      <c r="P210" s="42"/>
      <c r="Q210" s="42"/>
      <c r="R210" s="42"/>
      <c r="S210" s="42"/>
      <c r="T210" s="78"/>
      <c r="AT210" s="24" t="s">
        <v>168</v>
      </c>
      <c r="AU210" s="24" t="s">
        <v>182</v>
      </c>
    </row>
    <row r="211" spans="2:65" s="1" customFormat="1" ht="44.25" customHeight="1">
      <c r="B211" s="41"/>
      <c r="C211" s="193" t="s">
        <v>824</v>
      </c>
      <c r="D211" s="193" t="s">
        <v>161</v>
      </c>
      <c r="E211" s="194" t="s">
        <v>1812</v>
      </c>
      <c r="F211" s="195" t="s">
        <v>1813</v>
      </c>
      <c r="G211" s="196" t="s">
        <v>164</v>
      </c>
      <c r="H211" s="197">
        <v>19.5</v>
      </c>
      <c r="I211" s="198"/>
      <c r="J211" s="199">
        <f>ROUND(I211*H211,2)</f>
        <v>0</v>
      </c>
      <c r="K211" s="195" t="s">
        <v>165</v>
      </c>
      <c r="L211" s="61"/>
      <c r="M211" s="200" t="s">
        <v>21</v>
      </c>
      <c r="N211" s="201" t="s">
        <v>47</v>
      </c>
      <c r="O211" s="42"/>
      <c r="P211" s="202">
        <f>O211*H211</f>
        <v>0</v>
      </c>
      <c r="Q211" s="202">
        <v>0</v>
      </c>
      <c r="R211" s="202">
        <f>Q211*H211</f>
        <v>0</v>
      </c>
      <c r="S211" s="202">
        <v>0</v>
      </c>
      <c r="T211" s="203">
        <f>S211*H211</f>
        <v>0</v>
      </c>
      <c r="AR211" s="24" t="s">
        <v>285</v>
      </c>
      <c r="AT211" s="24" t="s">
        <v>161</v>
      </c>
      <c r="AU211" s="24" t="s">
        <v>182</v>
      </c>
      <c r="AY211" s="24" t="s">
        <v>159</v>
      </c>
      <c r="BE211" s="204">
        <f>IF(N211="základní",J211,0)</f>
        <v>0</v>
      </c>
      <c r="BF211" s="204">
        <f>IF(N211="snížená",J211,0)</f>
        <v>0</v>
      </c>
      <c r="BG211" s="204">
        <f>IF(N211="zákl. přenesená",J211,0)</f>
        <v>0</v>
      </c>
      <c r="BH211" s="204">
        <f>IF(N211="sníž. přenesená",J211,0)</f>
        <v>0</v>
      </c>
      <c r="BI211" s="204">
        <f>IF(N211="nulová",J211,0)</f>
        <v>0</v>
      </c>
      <c r="BJ211" s="24" t="s">
        <v>84</v>
      </c>
      <c r="BK211" s="204">
        <f>ROUND(I211*H211,2)</f>
        <v>0</v>
      </c>
      <c r="BL211" s="24" t="s">
        <v>285</v>
      </c>
      <c r="BM211" s="24" t="s">
        <v>1814</v>
      </c>
    </row>
    <row r="212" spans="2:47" s="1" customFormat="1" ht="94.5">
      <c r="B212" s="41"/>
      <c r="C212" s="63"/>
      <c r="D212" s="232" t="s">
        <v>168</v>
      </c>
      <c r="E212" s="63"/>
      <c r="F212" s="276" t="s">
        <v>1804</v>
      </c>
      <c r="G212" s="63"/>
      <c r="H212" s="63"/>
      <c r="I212" s="163"/>
      <c r="J212" s="63"/>
      <c r="K212" s="63"/>
      <c r="L212" s="61"/>
      <c r="M212" s="207"/>
      <c r="N212" s="42"/>
      <c r="O212" s="42"/>
      <c r="P212" s="42"/>
      <c r="Q212" s="42"/>
      <c r="R212" s="42"/>
      <c r="S212" s="42"/>
      <c r="T212" s="78"/>
      <c r="AT212" s="24" t="s">
        <v>168</v>
      </c>
      <c r="AU212" s="24" t="s">
        <v>182</v>
      </c>
    </row>
    <row r="213" spans="2:65" s="1" customFormat="1" ht="22.5" customHeight="1">
      <c r="B213" s="41"/>
      <c r="C213" s="193" t="s">
        <v>829</v>
      </c>
      <c r="D213" s="193" t="s">
        <v>161</v>
      </c>
      <c r="E213" s="194" t="s">
        <v>1815</v>
      </c>
      <c r="F213" s="195" t="s">
        <v>1816</v>
      </c>
      <c r="G213" s="196" t="s">
        <v>345</v>
      </c>
      <c r="H213" s="197">
        <v>8.82</v>
      </c>
      <c r="I213" s="198"/>
      <c r="J213" s="199">
        <f>ROUND(I213*H213,2)</f>
        <v>0</v>
      </c>
      <c r="K213" s="195" t="s">
        <v>21</v>
      </c>
      <c r="L213" s="61"/>
      <c r="M213" s="200" t="s">
        <v>21</v>
      </c>
      <c r="N213" s="272" t="s">
        <v>47</v>
      </c>
      <c r="O213" s="273"/>
      <c r="P213" s="274">
        <f>O213*H213</f>
        <v>0</v>
      </c>
      <c r="Q213" s="274">
        <v>0</v>
      </c>
      <c r="R213" s="274">
        <f>Q213*H213</f>
        <v>0</v>
      </c>
      <c r="S213" s="274">
        <v>0</v>
      </c>
      <c r="T213" s="275">
        <f>S213*H213</f>
        <v>0</v>
      </c>
      <c r="AR213" s="24" t="s">
        <v>285</v>
      </c>
      <c r="AT213" s="24" t="s">
        <v>161</v>
      </c>
      <c r="AU213" s="24" t="s">
        <v>182</v>
      </c>
      <c r="AY213" s="24" t="s">
        <v>159</v>
      </c>
      <c r="BE213" s="204">
        <f>IF(N213="základní",J213,0)</f>
        <v>0</v>
      </c>
      <c r="BF213" s="204">
        <f>IF(N213="snížená",J213,0)</f>
        <v>0</v>
      </c>
      <c r="BG213" s="204">
        <f>IF(N213="zákl. přenesená",J213,0)</f>
        <v>0</v>
      </c>
      <c r="BH213" s="204">
        <f>IF(N213="sníž. přenesená",J213,0)</f>
        <v>0</v>
      </c>
      <c r="BI213" s="204">
        <f>IF(N213="nulová",J213,0)</f>
        <v>0</v>
      </c>
      <c r="BJ213" s="24" t="s">
        <v>84</v>
      </c>
      <c r="BK213" s="204">
        <f>ROUND(I213*H213,2)</f>
        <v>0</v>
      </c>
      <c r="BL213" s="24" t="s">
        <v>285</v>
      </c>
      <c r="BM213" s="24" t="s">
        <v>1817</v>
      </c>
    </row>
    <row r="214" spans="2:12" s="1" customFormat="1" ht="6.95" customHeight="1">
      <c r="B214" s="56"/>
      <c r="C214" s="57"/>
      <c r="D214" s="57"/>
      <c r="E214" s="57"/>
      <c r="F214" s="57"/>
      <c r="G214" s="57"/>
      <c r="H214" s="57"/>
      <c r="I214" s="139"/>
      <c r="J214" s="57"/>
      <c r="K214" s="57"/>
      <c r="L214" s="61"/>
    </row>
  </sheetData>
  <sheetProtection password="CC77" sheet="1" objects="1" scenarios="1" formatCells="0" formatColumns="0" formatRows="0" sort="0" autoFilter="0"/>
  <autoFilter ref="C81:K213"/>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1"/>
  <sheetViews>
    <sheetView showGridLines="0" workbookViewId="0" topLeftCell="A1">
      <pane ySplit="1" topLeftCell="A119" activePane="bottomLeft" state="frozen"/>
      <selection pane="bottomLeft" activeCell="I86" sqref="I8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120</v>
      </c>
      <c r="G1" s="403" t="s">
        <v>121</v>
      </c>
      <c r="H1" s="403"/>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107</v>
      </c>
    </row>
    <row r="3" spans="2:46" ht="6.95" customHeight="1">
      <c r="B3" s="25"/>
      <c r="C3" s="26"/>
      <c r="D3" s="26"/>
      <c r="E3" s="26"/>
      <c r="F3" s="26"/>
      <c r="G3" s="26"/>
      <c r="H3" s="26"/>
      <c r="I3" s="116"/>
      <c r="J3" s="26"/>
      <c r="K3" s="27"/>
      <c r="AT3" s="24" t="s">
        <v>87</v>
      </c>
    </row>
    <row r="4" spans="2:46" ht="36.95" customHeight="1">
      <c r="B4" s="28"/>
      <c r="C4" s="29"/>
      <c r="D4" s="30" t="s">
        <v>125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4" t="str">
        <f>'Rekapitulace stavby'!K6</f>
        <v>Rekonstrukce historického středu města Nový Bor – III. etapa, změna stavby před dokončením</v>
      </c>
      <c r="F7" s="405"/>
      <c r="G7" s="405"/>
      <c r="H7" s="405"/>
      <c r="I7" s="117"/>
      <c r="J7" s="29"/>
      <c r="K7" s="31"/>
    </row>
    <row r="8" spans="2:11" s="1" customFormat="1" ht="15">
      <c r="B8" s="41"/>
      <c r="C8" s="42"/>
      <c r="D8" s="37" t="s">
        <v>126</v>
      </c>
      <c r="E8" s="42"/>
      <c r="F8" s="42"/>
      <c r="G8" s="42"/>
      <c r="H8" s="42"/>
      <c r="I8" s="118"/>
      <c r="J8" s="42"/>
      <c r="K8" s="45"/>
    </row>
    <row r="9" spans="2:11" s="1" customFormat="1" ht="36.95" customHeight="1">
      <c r="B9" s="41"/>
      <c r="C9" s="42"/>
      <c r="D9" s="42"/>
      <c r="E9" s="406" t="s">
        <v>1818</v>
      </c>
      <c r="F9" s="407"/>
      <c r="G9" s="407"/>
      <c r="H9" s="407"/>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108</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20. 4. 2017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22.5" customHeight="1">
      <c r="B24" s="121"/>
      <c r="C24" s="122"/>
      <c r="D24" s="122"/>
      <c r="E24" s="396" t="s">
        <v>21</v>
      </c>
      <c r="F24" s="396"/>
      <c r="G24" s="396"/>
      <c r="H24" s="39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ROUND(SUM(BE81:BE140),2)</f>
        <v>0</v>
      </c>
      <c r="G30" s="42"/>
      <c r="H30" s="42"/>
      <c r="I30" s="131">
        <v>0.21</v>
      </c>
      <c r="J30" s="130">
        <f>ROUND(ROUND((SUM(BE81:BE140)),2)*I30,2)</f>
        <v>0</v>
      </c>
      <c r="K30" s="45"/>
    </row>
    <row r="31" spans="2:11" s="1" customFormat="1" ht="14.45" customHeight="1">
      <c r="B31" s="41"/>
      <c r="C31" s="42"/>
      <c r="D31" s="42"/>
      <c r="E31" s="49" t="s">
        <v>48</v>
      </c>
      <c r="F31" s="130">
        <f>ROUND(SUM(BF81:BF140),2)</f>
        <v>0</v>
      </c>
      <c r="G31" s="42"/>
      <c r="H31" s="42"/>
      <c r="I31" s="131">
        <v>0.15</v>
      </c>
      <c r="J31" s="130">
        <f>ROUND(ROUND((SUM(BF81:BF140)),2)*I31,2)</f>
        <v>0</v>
      </c>
      <c r="K31" s="45"/>
    </row>
    <row r="32" spans="2:11" s="1" customFormat="1" ht="14.45" customHeight="1" hidden="1">
      <c r="B32" s="41"/>
      <c r="C32" s="42"/>
      <c r="D32" s="42"/>
      <c r="E32" s="49" t="s">
        <v>49</v>
      </c>
      <c r="F32" s="130">
        <f>ROUND(SUM(BG81:BG140),2)</f>
        <v>0</v>
      </c>
      <c r="G32" s="42"/>
      <c r="H32" s="42"/>
      <c r="I32" s="131">
        <v>0.21</v>
      </c>
      <c r="J32" s="130">
        <v>0</v>
      </c>
      <c r="K32" s="45"/>
    </row>
    <row r="33" spans="2:11" s="1" customFormat="1" ht="14.45" customHeight="1" hidden="1">
      <c r="B33" s="41"/>
      <c r="C33" s="42"/>
      <c r="D33" s="42"/>
      <c r="E33" s="49" t="s">
        <v>50</v>
      </c>
      <c r="F33" s="130">
        <f>ROUND(SUM(BH81:BH140),2)</f>
        <v>0</v>
      </c>
      <c r="G33" s="42"/>
      <c r="H33" s="42"/>
      <c r="I33" s="131">
        <v>0.15</v>
      </c>
      <c r="J33" s="130">
        <v>0</v>
      </c>
      <c r="K33" s="45"/>
    </row>
    <row r="34" spans="2:11" s="1" customFormat="1" ht="14.45" customHeight="1" hidden="1">
      <c r="B34" s="41"/>
      <c r="C34" s="42"/>
      <c r="D34" s="42"/>
      <c r="E34" s="49" t="s">
        <v>51</v>
      </c>
      <c r="F34" s="130">
        <f>ROUND(SUM(BI81:BI140),2)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128</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4" t="str">
        <f>E7</f>
        <v>Rekonstrukce historického středu města Nový Bor – III. etapa, změna stavby před dokončením</v>
      </c>
      <c r="F45" s="405"/>
      <c r="G45" s="405"/>
      <c r="H45" s="405"/>
      <c r="I45" s="118"/>
      <c r="J45" s="42"/>
      <c r="K45" s="45"/>
    </row>
    <row r="46" spans="2:11" s="1" customFormat="1" ht="14.45" customHeight="1">
      <c r="B46" s="41"/>
      <c r="C46" s="37" t="s">
        <v>126</v>
      </c>
      <c r="D46" s="42"/>
      <c r="E46" s="42"/>
      <c r="F46" s="42"/>
      <c r="G46" s="42"/>
      <c r="H46" s="42"/>
      <c r="I46" s="118"/>
      <c r="J46" s="42"/>
      <c r="K46" s="45"/>
    </row>
    <row r="47" spans="2:11" s="1" customFormat="1" ht="23.25" customHeight="1">
      <c r="B47" s="41"/>
      <c r="C47" s="42"/>
      <c r="D47" s="42"/>
      <c r="E47" s="406" t="str">
        <f>E9</f>
        <v>IO 402 - Kabely NN a datové kabely</v>
      </c>
      <c r="F47" s="407"/>
      <c r="G47" s="407"/>
      <c r="H47" s="40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Nový Bor náměstí Míru</v>
      </c>
      <c r="G49" s="42"/>
      <c r="H49" s="42"/>
      <c r="I49" s="119" t="s">
        <v>25</v>
      </c>
      <c r="J49" s="120" t="str">
        <f>IF(J12="","",J12)</f>
        <v>20. 4. 2017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Nový Bor náměstí Míru 1, 473 01 Nový Bor</v>
      </c>
      <c r="G51" s="42"/>
      <c r="H51" s="42"/>
      <c r="I51" s="119" t="s">
        <v>35</v>
      </c>
      <c r="J51" s="35" t="str">
        <f>E21</f>
        <v>BKN,spol.s r.o.Vladislavova 29/I,566 01Vysoké Mýto</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129</v>
      </c>
      <c r="D54" s="132"/>
      <c r="E54" s="132"/>
      <c r="F54" s="132"/>
      <c r="G54" s="132"/>
      <c r="H54" s="132"/>
      <c r="I54" s="145"/>
      <c r="J54" s="146" t="s">
        <v>130</v>
      </c>
      <c r="K54" s="147"/>
    </row>
    <row r="55" spans="2:11" s="1" customFormat="1" ht="10.35" customHeight="1">
      <c r="B55" s="41"/>
      <c r="C55" s="42"/>
      <c r="D55" s="42"/>
      <c r="E55" s="42"/>
      <c r="F55" s="42"/>
      <c r="G55" s="42"/>
      <c r="H55" s="42"/>
      <c r="I55" s="118"/>
      <c r="J55" s="42"/>
      <c r="K55" s="45"/>
    </row>
    <row r="56" spans="2:47" s="1" customFormat="1" ht="29.25" customHeight="1">
      <c r="B56" s="41"/>
      <c r="C56" s="148" t="s">
        <v>131</v>
      </c>
      <c r="D56" s="42"/>
      <c r="E56" s="42"/>
      <c r="F56" s="42"/>
      <c r="G56" s="42"/>
      <c r="H56" s="42"/>
      <c r="I56" s="118"/>
      <c r="J56" s="128">
        <f>J81</f>
        <v>0</v>
      </c>
      <c r="K56" s="45"/>
      <c r="AU56" s="24" t="s">
        <v>132</v>
      </c>
    </row>
    <row r="57" spans="2:11" s="7" customFormat="1" ht="24.95" customHeight="1">
      <c r="B57" s="149"/>
      <c r="C57" s="150"/>
      <c r="D57" s="151" t="s">
        <v>1485</v>
      </c>
      <c r="E57" s="152"/>
      <c r="F57" s="152"/>
      <c r="G57" s="152"/>
      <c r="H57" s="152"/>
      <c r="I57" s="153"/>
      <c r="J57" s="154">
        <f>J82</f>
        <v>0</v>
      </c>
      <c r="K57" s="155"/>
    </row>
    <row r="58" spans="2:11" s="8" customFormat="1" ht="19.9" customHeight="1">
      <c r="B58" s="156"/>
      <c r="C58" s="157"/>
      <c r="D58" s="158" t="s">
        <v>1486</v>
      </c>
      <c r="E58" s="159"/>
      <c r="F58" s="159"/>
      <c r="G58" s="159"/>
      <c r="H58" s="159"/>
      <c r="I58" s="160"/>
      <c r="J58" s="161">
        <f>J83</f>
        <v>0</v>
      </c>
      <c r="K58" s="162"/>
    </row>
    <row r="59" spans="2:11" s="8" customFormat="1" ht="14.85" customHeight="1">
      <c r="B59" s="156"/>
      <c r="C59" s="157"/>
      <c r="D59" s="158" t="s">
        <v>1819</v>
      </c>
      <c r="E59" s="159"/>
      <c r="F59" s="159"/>
      <c r="G59" s="159"/>
      <c r="H59" s="159"/>
      <c r="I59" s="160"/>
      <c r="J59" s="161">
        <f>J84</f>
        <v>0</v>
      </c>
      <c r="K59" s="162"/>
    </row>
    <row r="60" spans="2:11" s="8" customFormat="1" ht="14.85" customHeight="1">
      <c r="B60" s="156"/>
      <c r="C60" s="157"/>
      <c r="D60" s="158" t="s">
        <v>1488</v>
      </c>
      <c r="E60" s="159"/>
      <c r="F60" s="159"/>
      <c r="G60" s="159"/>
      <c r="H60" s="159"/>
      <c r="I60" s="160"/>
      <c r="J60" s="161">
        <f>J99</f>
        <v>0</v>
      </c>
      <c r="K60" s="162"/>
    </row>
    <row r="61" spans="2:11" s="8" customFormat="1" ht="14.85" customHeight="1">
      <c r="B61" s="156"/>
      <c r="C61" s="157"/>
      <c r="D61" s="158" t="s">
        <v>1820</v>
      </c>
      <c r="E61" s="159"/>
      <c r="F61" s="159"/>
      <c r="G61" s="159"/>
      <c r="H61" s="159"/>
      <c r="I61" s="160"/>
      <c r="J61" s="161">
        <f>J125</f>
        <v>0</v>
      </c>
      <c r="K61" s="162"/>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143</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22.5" customHeight="1">
      <c r="B71" s="41"/>
      <c r="C71" s="63"/>
      <c r="D71" s="63"/>
      <c r="E71" s="400" t="str">
        <f>E7</f>
        <v>Rekonstrukce historického středu města Nový Bor – III. etapa, změna stavby před dokončením</v>
      </c>
      <c r="F71" s="401"/>
      <c r="G71" s="401"/>
      <c r="H71" s="401"/>
      <c r="I71" s="163"/>
      <c r="J71" s="63"/>
      <c r="K71" s="63"/>
      <c r="L71" s="61"/>
    </row>
    <row r="72" spans="2:12" s="1" customFormat="1" ht="14.45" customHeight="1">
      <c r="B72" s="41"/>
      <c r="C72" s="65" t="s">
        <v>126</v>
      </c>
      <c r="D72" s="63"/>
      <c r="E72" s="63"/>
      <c r="F72" s="63"/>
      <c r="G72" s="63"/>
      <c r="H72" s="63"/>
      <c r="I72" s="163"/>
      <c r="J72" s="63"/>
      <c r="K72" s="63"/>
      <c r="L72" s="61"/>
    </row>
    <row r="73" spans="2:12" s="1" customFormat="1" ht="23.25" customHeight="1">
      <c r="B73" s="41"/>
      <c r="C73" s="63"/>
      <c r="D73" s="63"/>
      <c r="E73" s="368" t="str">
        <f>E9</f>
        <v>IO 402 - Kabely NN a datové kabely</v>
      </c>
      <c r="F73" s="402"/>
      <c r="G73" s="402"/>
      <c r="H73" s="402"/>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23</v>
      </c>
      <c r="D75" s="63"/>
      <c r="E75" s="63"/>
      <c r="F75" s="164" t="str">
        <f>F12</f>
        <v>Nový Bor náměstí Míru</v>
      </c>
      <c r="G75" s="63"/>
      <c r="H75" s="63"/>
      <c r="I75" s="165" t="s">
        <v>25</v>
      </c>
      <c r="J75" s="73" t="str">
        <f>IF(J12="","",J12)</f>
        <v>20. 4. 2017</v>
      </c>
      <c r="K75" s="63"/>
      <c r="L75" s="61"/>
    </row>
    <row r="76" spans="2:12" s="1" customFormat="1" ht="6.95" customHeight="1">
      <c r="B76" s="41"/>
      <c r="C76" s="63"/>
      <c r="D76" s="63"/>
      <c r="E76" s="63"/>
      <c r="F76" s="63"/>
      <c r="G76" s="63"/>
      <c r="H76" s="63"/>
      <c r="I76" s="163"/>
      <c r="J76" s="63"/>
      <c r="K76" s="63"/>
      <c r="L76" s="61"/>
    </row>
    <row r="77" spans="2:12" s="1" customFormat="1" ht="15">
      <c r="B77" s="41"/>
      <c r="C77" s="65" t="s">
        <v>27</v>
      </c>
      <c r="D77" s="63"/>
      <c r="E77" s="63"/>
      <c r="F77" s="164" t="str">
        <f>E15</f>
        <v>Město Nový Bor náměstí Míru 1, 473 01 Nový Bor</v>
      </c>
      <c r="G77" s="63"/>
      <c r="H77" s="63"/>
      <c r="I77" s="165" t="s">
        <v>35</v>
      </c>
      <c r="J77" s="164" t="str">
        <f>E21</f>
        <v>BKN,spol.s r.o.Vladislavova 29/I,566 01Vysoké Mýto</v>
      </c>
      <c r="K77" s="63"/>
      <c r="L77" s="61"/>
    </row>
    <row r="78" spans="2:12" s="1" customFormat="1" ht="14.45" customHeight="1">
      <c r="B78" s="41"/>
      <c r="C78" s="65" t="s">
        <v>33</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144</v>
      </c>
      <c r="D80" s="168" t="s">
        <v>61</v>
      </c>
      <c r="E80" s="168" t="s">
        <v>57</v>
      </c>
      <c r="F80" s="168" t="s">
        <v>145</v>
      </c>
      <c r="G80" s="168" t="s">
        <v>146</v>
      </c>
      <c r="H80" s="168" t="s">
        <v>147</v>
      </c>
      <c r="I80" s="169" t="s">
        <v>148</v>
      </c>
      <c r="J80" s="168" t="s">
        <v>130</v>
      </c>
      <c r="K80" s="170" t="s">
        <v>149</v>
      </c>
      <c r="L80" s="171"/>
      <c r="M80" s="81" t="s">
        <v>150</v>
      </c>
      <c r="N80" s="82" t="s">
        <v>46</v>
      </c>
      <c r="O80" s="82" t="s">
        <v>151</v>
      </c>
      <c r="P80" s="82" t="s">
        <v>152</v>
      </c>
      <c r="Q80" s="82" t="s">
        <v>153</v>
      </c>
      <c r="R80" s="82" t="s">
        <v>154</v>
      </c>
      <c r="S80" s="82" t="s">
        <v>155</v>
      </c>
      <c r="T80" s="83" t="s">
        <v>156</v>
      </c>
    </row>
    <row r="81" spans="2:63" s="1" customFormat="1" ht="29.25" customHeight="1">
      <c r="B81" s="41"/>
      <c r="C81" s="87" t="s">
        <v>131</v>
      </c>
      <c r="D81" s="63"/>
      <c r="E81" s="63"/>
      <c r="F81" s="63"/>
      <c r="G81" s="63"/>
      <c r="H81" s="63"/>
      <c r="I81" s="163"/>
      <c r="J81" s="172">
        <f>BK81</f>
        <v>0</v>
      </c>
      <c r="K81" s="63"/>
      <c r="L81" s="61"/>
      <c r="M81" s="84"/>
      <c r="N81" s="85"/>
      <c r="O81" s="85"/>
      <c r="P81" s="173">
        <f>P82</f>
        <v>0</v>
      </c>
      <c r="Q81" s="85"/>
      <c r="R81" s="173">
        <f>R82</f>
        <v>0</v>
      </c>
      <c r="S81" s="85"/>
      <c r="T81" s="174">
        <f>T82</f>
        <v>0</v>
      </c>
      <c r="AT81" s="24" t="s">
        <v>75</v>
      </c>
      <c r="AU81" s="24" t="s">
        <v>132</v>
      </c>
      <c r="BK81" s="175">
        <f>BK82</f>
        <v>0</v>
      </c>
    </row>
    <row r="82" spans="2:63" s="10" customFormat="1" ht="37.35" customHeight="1">
      <c r="B82" s="176"/>
      <c r="C82" s="177"/>
      <c r="D82" s="178" t="s">
        <v>75</v>
      </c>
      <c r="E82" s="179" t="s">
        <v>1491</v>
      </c>
      <c r="F82" s="179" t="s">
        <v>1492</v>
      </c>
      <c r="G82" s="177"/>
      <c r="H82" s="177"/>
      <c r="I82" s="180"/>
      <c r="J82" s="181">
        <f>BK82</f>
        <v>0</v>
      </c>
      <c r="K82" s="177"/>
      <c r="L82" s="182"/>
      <c r="M82" s="183"/>
      <c r="N82" s="184"/>
      <c r="O82" s="184"/>
      <c r="P82" s="185">
        <f>P83</f>
        <v>0</v>
      </c>
      <c r="Q82" s="184"/>
      <c r="R82" s="185">
        <f>R83</f>
        <v>0</v>
      </c>
      <c r="S82" s="184"/>
      <c r="T82" s="186">
        <f>T83</f>
        <v>0</v>
      </c>
      <c r="AR82" s="187" t="s">
        <v>87</v>
      </c>
      <c r="AT82" s="188" t="s">
        <v>75</v>
      </c>
      <c r="AU82" s="188" t="s">
        <v>76</v>
      </c>
      <c r="AY82" s="187" t="s">
        <v>159</v>
      </c>
      <c r="BK82" s="189">
        <f>BK83</f>
        <v>0</v>
      </c>
    </row>
    <row r="83" spans="2:63" s="10" customFormat="1" ht="19.9" customHeight="1">
      <c r="B83" s="176"/>
      <c r="C83" s="177"/>
      <c r="D83" s="178" t="s">
        <v>75</v>
      </c>
      <c r="E83" s="282" t="s">
        <v>1493</v>
      </c>
      <c r="F83" s="282" t="s">
        <v>1494</v>
      </c>
      <c r="G83" s="177"/>
      <c r="H83" s="177"/>
      <c r="I83" s="180"/>
      <c r="J83" s="283">
        <f>BK83</f>
        <v>0</v>
      </c>
      <c r="K83" s="177"/>
      <c r="L83" s="182"/>
      <c r="M83" s="183"/>
      <c r="N83" s="184"/>
      <c r="O83" s="184"/>
      <c r="P83" s="185">
        <f>P84+P99+P125</f>
        <v>0</v>
      </c>
      <c r="Q83" s="184"/>
      <c r="R83" s="185">
        <f>R84+R99+R125</f>
        <v>0</v>
      </c>
      <c r="S83" s="184"/>
      <c r="T83" s="186">
        <f>T84+T99+T125</f>
        <v>0</v>
      </c>
      <c r="AR83" s="187" t="s">
        <v>87</v>
      </c>
      <c r="AT83" s="188" t="s">
        <v>75</v>
      </c>
      <c r="AU83" s="188" t="s">
        <v>84</v>
      </c>
      <c r="AY83" s="187" t="s">
        <v>159</v>
      </c>
      <c r="BK83" s="189">
        <f>BK84+BK99+BK125</f>
        <v>0</v>
      </c>
    </row>
    <row r="84" spans="2:63" s="10" customFormat="1" ht="14.85" customHeight="1">
      <c r="B84" s="176"/>
      <c r="C84" s="177"/>
      <c r="D84" s="190" t="s">
        <v>75</v>
      </c>
      <c r="E84" s="191" t="s">
        <v>1821</v>
      </c>
      <c r="F84" s="191" t="s">
        <v>1496</v>
      </c>
      <c r="G84" s="177"/>
      <c r="H84" s="177"/>
      <c r="I84" s="180"/>
      <c r="J84" s="192">
        <f>BK84</f>
        <v>0</v>
      </c>
      <c r="K84" s="177"/>
      <c r="L84" s="182"/>
      <c r="M84" s="183"/>
      <c r="N84" s="184"/>
      <c r="O84" s="184"/>
      <c r="P84" s="185">
        <f>SUM(P85:P98)</f>
        <v>0</v>
      </c>
      <c r="Q84" s="184"/>
      <c r="R84" s="185">
        <f>SUM(R85:R98)</f>
        <v>0</v>
      </c>
      <c r="S84" s="184"/>
      <c r="T84" s="186">
        <f>SUM(T85:T98)</f>
        <v>0</v>
      </c>
      <c r="AR84" s="187" t="s">
        <v>87</v>
      </c>
      <c r="AT84" s="188" t="s">
        <v>75</v>
      </c>
      <c r="AU84" s="188" t="s">
        <v>87</v>
      </c>
      <c r="AY84" s="187" t="s">
        <v>159</v>
      </c>
      <c r="BK84" s="189">
        <f>SUM(BK85:BK98)</f>
        <v>0</v>
      </c>
    </row>
    <row r="85" spans="2:65" s="1" customFormat="1" ht="22.5" customHeight="1">
      <c r="B85" s="41"/>
      <c r="C85" s="256" t="s">
        <v>84</v>
      </c>
      <c r="D85" s="256" t="s">
        <v>342</v>
      </c>
      <c r="E85" s="257" t="s">
        <v>1822</v>
      </c>
      <c r="F85" s="258" t="s">
        <v>1823</v>
      </c>
      <c r="G85" s="259" t="s">
        <v>245</v>
      </c>
      <c r="H85" s="260">
        <v>24</v>
      </c>
      <c r="I85" s="261"/>
      <c r="J85" s="262">
        <f aca="true" t="shared" si="0" ref="J85:J98">ROUND(I85*H85,2)</f>
        <v>0</v>
      </c>
      <c r="K85" s="258" t="s">
        <v>21</v>
      </c>
      <c r="L85" s="263"/>
      <c r="M85" s="264" t="s">
        <v>21</v>
      </c>
      <c r="N85" s="265" t="s">
        <v>47</v>
      </c>
      <c r="O85" s="42"/>
      <c r="P85" s="202">
        <f aca="true" t="shared" si="1" ref="P85:P98">O85*H85</f>
        <v>0</v>
      </c>
      <c r="Q85" s="202">
        <v>0</v>
      </c>
      <c r="R85" s="202">
        <f aca="true" t="shared" si="2" ref="R85:R98">Q85*H85</f>
        <v>0</v>
      </c>
      <c r="S85" s="202">
        <v>0</v>
      </c>
      <c r="T85" s="203">
        <f aca="true" t="shared" si="3" ref="T85:T98">S85*H85</f>
        <v>0</v>
      </c>
      <c r="AR85" s="24" t="s">
        <v>419</v>
      </c>
      <c r="AT85" s="24" t="s">
        <v>342</v>
      </c>
      <c r="AU85" s="24" t="s">
        <v>182</v>
      </c>
      <c r="AY85" s="24" t="s">
        <v>159</v>
      </c>
      <c r="BE85" s="204">
        <f aca="true" t="shared" si="4" ref="BE85:BE98">IF(N85="základní",J85,0)</f>
        <v>0</v>
      </c>
      <c r="BF85" s="204">
        <f aca="true" t="shared" si="5" ref="BF85:BF98">IF(N85="snížená",J85,0)</f>
        <v>0</v>
      </c>
      <c r="BG85" s="204">
        <f aca="true" t="shared" si="6" ref="BG85:BG98">IF(N85="zákl. přenesená",J85,0)</f>
        <v>0</v>
      </c>
      <c r="BH85" s="204">
        <f aca="true" t="shared" si="7" ref="BH85:BH98">IF(N85="sníž. přenesená",J85,0)</f>
        <v>0</v>
      </c>
      <c r="BI85" s="204">
        <f aca="true" t="shared" si="8" ref="BI85:BI98">IF(N85="nulová",J85,0)</f>
        <v>0</v>
      </c>
      <c r="BJ85" s="24" t="s">
        <v>84</v>
      </c>
      <c r="BK85" s="204">
        <f aca="true" t="shared" si="9" ref="BK85:BK98">ROUND(I85*H85,2)</f>
        <v>0</v>
      </c>
      <c r="BL85" s="24" t="s">
        <v>285</v>
      </c>
      <c r="BM85" s="24" t="s">
        <v>1824</v>
      </c>
    </row>
    <row r="86" spans="2:65" s="1" customFormat="1" ht="22.5" customHeight="1">
      <c r="B86" s="41"/>
      <c r="C86" s="256" t="s">
        <v>87</v>
      </c>
      <c r="D86" s="256" t="s">
        <v>342</v>
      </c>
      <c r="E86" s="257" t="s">
        <v>1825</v>
      </c>
      <c r="F86" s="258" t="s">
        <v>1826</v>
      </c>
      <c r="G86" s="259" t="s">
        <v>245</v>
      </c>
      <c r="H86" s="260">
        <v>65</v>
      </c>
      <c r="I86" s="261"/>
      <c r="J86" s="262">
        <f t="shared" si="0"/>
        <v>0</v>
      </c>
      <c r="K86" s="258" t="s">
        <v>21</v>
      </c>
      <c r="L86" s="263"/>
      <c r="M86" s="264" t="s">
        <v>21</v>
      </c>
      <c r="N86" s="265" t="s">
        <v>47</v>
      </c>
      <c r="O86" s="42"/>
      <c r="P86" s="202">
        <f t="shared" si="1"/>
        <v>0</v>
      </c>
      <c r="Q86" s="202">
        <v>0</v>
      </c>
      <c r="R86" s="202">
        <f t="shared" si="2"/>
        <v>0</v>
      </c>
      <c r="S86" s="202">
        <v>0</v>
      </c>
      <c r="T86" s="203">
        <f t="shared" si="3"/>
        <v>0</v>
      </c>
      <c r="AR86" s="24" t="s">
        <v>419</v>
      </c>
      <c r="AT86" s="24" t="s">
        <v>342</v>
      </c>
      <c r="AU86" s="24" t="s">
        <v>182</v>
      </c>
      <c r="AY86" s="24" t="s">
        <v>159</v>
      </c>
      <c r="BE86" s="204">
        <f t="shared" si="4"/>
        <v>0</v>
      </c>
      <c r="BF86" s="204">
        <f t="shared" si="5"/>
        <v>0</v>
      </c>
      <c r="BG86" s="204">
        <f t="shared" si="6"/>
        <v>0</v>
      </c>
      <c r="BH86" s="204">
        <f t="shared" si="7"/>
        <v>0</v>
      </c>
      <c r="BI86" s="204">
        <f t="shared" si="8"/>
        <v>0</v>
      </c>
      <c r="BJ86" s="24" t="s">
        <v>84</v>
      </c>
      <c r="BK86" s="204">
        <f t="shared" si="9"/>
        <v>0</v>
      </c>
      <c r="BL86" s="24" t="s">
        <v>285</v>
      </c>
      <c r="BM86" s="24" t="s">
        <v>1827</v>
      </c>
    </row>
    <row r="87" spans="2:65" s="1" customFormat="1" ht="22.5" customHeight="1">
      <c r="B87" s="41"/>
      <c r="C87" s="256" t="s">
        <v>182</v>
      </c>
      <c r="D87" s="256" t="s">
        <v>342</v>
      </c>
      <c r="E87" s="257" t="s">
        <v>1828</v>
      </c>
      <c r="F87" s="258" t="s">
        <v>1829</v>
      </c>
      <c r="G87" s="259" t="s">
        <v>245</v>
      </c>
      <c r="H87" s="260">
        <v>196</v>
      </c>
      <c r="I87" s="261"/>
      <c r="J87" s="262">
        <f t="shared" si="0"/>
        <v>0</v>
      </c>
      <c r="K87" s="258" t="s">
        <v>21</v>
      </c>
      <c r="L87" s="263"/>
      <c r="M87" s="264" t="s">
        <v>21</v>
      </c>
      <c r="N87" s="265" t="s">
        <v>47</v>
      </c>
      <c r="O87" s="42"/>
      <c r="P87" s="202">
        <f t="shared" si="1"/>
        <v>0</v>
      </c>
      <c r="Q87" s="202">
        <v>0</v>
      </c>
      <c r="R87" s="202">
        <f t="shared" si="2"/>
        <v>0</v>
      </c>
      <c r="S87" s="202">
        <v>0</v>
      </c>
      <c r="T87" s="203">
        <f t="shared" si="3"/>
        <v>0</v>
      </c>
      <c r="AR87" s="24" t="s">
        <v>419</v>
      </c>
      <c r="AT87" s="24" t="s">
        <v>342</v>
      </c>
      <c r="AU87" s="24" t="s">
        <v>182</v>
      </c>
      <c r="AY87" s="24" t="s">
        <v>159</v>
      </c>
      <c r="BE87" s="204">
        <f t="shared" si="4"/>
        <v>0</v>
      </c>
      <c r="BF87" s="204">
        <f t="shared" si="5"/>
        <v>0</v>
      </c>
      <c r="BG87" s="204">
        <f t="shared" si="6"/>
        <v>0</v>
      </c>
      <c r="BH87" s="204">
        <f t="shared" si="7"/>
        <v>0</v>
      </c>
      <c r="BI87" s="204">
        <f t="shared" si="8"/>
        <v>0</v>
      </c>
      <c r="BJ87" s="24" t="s">
        <v>84</v>
      </c>
      <c r="BK87" s="204">
        <f t="shared" si="9"/>
        <v>0</v>
      </c>
      <c r="BL87" s="24" t="s">
        <v>285</v>
      </c>
      <c r="BM87" s="24" t="s">
        <v>1830</v>
      </c>
    </row>
    <row r="88" spans="2:65" s="1" customFormat="1" ht="22.5" customHeight="1">
      <c r="B88" s="41"/>
      <c r="C88" s="256" t="s">
        <v>166</v>
      </c>
      <c r="D88" s="256" t="s">
        <v>342</v>
      </c>
      <c r="E88" s="257" t="s">
        <v>1503</v>
      </c>
      <c r="F88" s="258" t="s">
        <v>1831</v>
      </c>
      <c r="G88" s="259" t="s">
        <v>245</v>
      </c>
      <c r="H88" s="260">
        <v>62</v>
      </c>
      <c r="I88" s="261"/>
      <c r="J88" s="262">
        <f t="shared" si="0"/>
        <v>0</v>
      </c>
      <c r="K88" s="258" t="s">
        <v>21</v>
      </c>
      <c r="L88" s="263"/>
      <c r="M88" s="264" t="s">
        <v>21</v>
      </c>
      <c r="N88" s="265" t="s">
        <v>47</v>
      </c>
      <c r="O88" s="42"/>
      <c r="P88" s="202">
        <f t="shared" si="1"/>
        <v>0</v>
      </c>
      <c r="Q88" s="202">
        <v>0</v>
      </c>
      <c r="R88" s="202">
        <f t="shared" si="2"/>
        <v>0</v>
      </c>
      <c r="S88" s="202">
        <v>0</v>
      </c>
      <c r="T88" s="203">
        <f t="shared" si="3"/>
        <v>0</v>
      </c>
      <c r="AR88" s="24" t="s">
        <v>419</v>
      </c>
      <c r="AT88" s="24" t="s">
        <v>342</v>
      </c>
      <c r="AU88" s="24" t="s">
        <v>182</v>
      </c>
      <c r="AY88" s="24" t="s">
        <v>159</v>
      </c>
      <c r="BE88" s="204">
        <f t="shared" si="4"/>
        <v>0</v>
      </c>
      <c r="BF88" s="204">
        <f t="shared" si="5"/>
        <v>0</v>
      </c>
      <c r="BG88" s="204">
        <f t="shared" si="6"/>
        <v>0</v>
      </c>
      <c r="BH88" s="204">
        <f t="shared" si="7"/>
        <v>0</v>
      </c>
      <c r="BI88" s="204">
        <f t="shared" si="8"/>
        <v>0</v>
      </c>
      <c r="BJ88" s="24" t="s">
        <v>84</v>
      </c>
      <c r="BK88" s="204">
        <f t="shared" si="9"/>
        <v>0</v>
      </c>
      <c r="BL88" s="24" t="s">
        <v>285</v>
      </c>
      <c r="BM88" s="24" t="s">
        <v>1832</v>
      </c>
    </row>
    <row r="89" spans="2:65" s="1" customFormat="1" ht="22.5" customHeight="1">
      <c r="B89" s="41"/>
      <c r="C89" s="256" t="s">
        <v>196</v>
      </c>
      <c r="D89" s="256" t="s">
        <v>342</v>
      </c>
      <c r="E89" s="257" t="s">
        <v>1510</v>
      </c>
      <c r="F89" s="258" t="s">
        <v>1833</v>
      </c>
      <c r="G89" s="259" t="s">
        <v>245</v>
      </c>
      <c r="H89" s="260">
        <v>298</v>
      </c>
      <c r="I89" s="261"/>
      <c r="J89" s="262">
        <f t="shared" si="0"/>
        <v>0</v>
      </c>
      <c r="K89" s="258" t="s">
        <v>21</v>
      </c>
      <c r="L89" s="263"/>
      <c r="M89" s="264" t="s">
        <v>21</v>
      </c>
      <c r="N89" s="265" t="s">
        <v>47</v>
      </c>
      <c r="O89" s="42"/>
      <c r="P89" s="202">
        <f t="shared" si="1"/>
        <v>0</v>
      </c>
      <c r="Q89" s="202">
        <v>0</v>
      </c>
      <c r="R89" s="202">
        <f t="shared" si="2"/>
        <v>0</v>
      </c>
      <c r="S89" s="202">
        <v>0</v>
      </c>
      <c r="T89" s="203">
        <f t="shared" si="3"/>
        <v>0</v>
      </c>
      <c r="AR89" s="24" t="s">
        <v>419</v>
      </c>
      <c r="AT89" s="24" t="s">
        <v>342</v>
      </c>
      <c r="AU89" s="24" t="s">
        <v>182</v>
      </c>
      <c r="AY89" s="24" t="s">
        <v>159</v>
      </c>
      <c r="BE89" s="204">
        <f t="shared" si="4"/>
        <v>0</v>
      </c>
      <c r="BF89" s="204">
        <f t="shared" si="5"/>
        <v>0</v>
      </c>
      <c r="BG89" s="204">
        <f t="shared" si="6"/>
        <v>0</v>
      </c>
      <c r="BH89" s="204">
        <f t="shared" si="7"/>
        <v>0</v>
      </c>
      <c r="BI89" s="204">
        <f t="shared" si="8"/>
        <v>0</v>
      </c>
      <c r="BJ89" s="24" t="s">
        <v>84</v>
      </c>
      <c r="BK89" s="204">
        <f t="shared" si="9"/>
        <v>0</v>
      </c>
      <c r="BL89" s="24" t="s">
        <v>285</v>
      </c>
      <c r="BM89" s="24" t="s">
        <v>1834</v>
      </c>
    </row>
    <row r="90" spans="2:65" s="1" customFormat="1" ht="22.5" customHeight="1">
      <c r="B90" s="41"/>
      <c r="C90" s="256" t="s">
        <v>202</v>
      </c>
      <c r="D90" s="256" t="s">
        <v>342</v>
      </c>
      <c r="E90" s="257" t="s">
        <v>1513</v>
      </c>
      <c r="F90" s="258" t="s">
        <v>1835</v>
      </c>
      <c r="G90" s="259" t="s">
        <v>245</v>
      </c>
      <c r="H90" s="260">
        <v>596</v>
      </c>
      <c r="I90" s="261"/>
      <c r="J90" s="262">
        <f t="shared" si="0"/>
        <v>0</v>
      </c>
      <c r="K90" s="258" t="s">
        <v>21</v>
      </c>
      <c r="L90" s="263"/>
      <c r="M90" s="264" t="s">
        <v>21</v>
      </c>
      <c r="N90" s="265" t="s">
        <v>47</v>
      </c>
      <c r="O90" s="42"/>
      <c r="P90" s="202">
        <f t="shared" si="1"/>
        <v>0</v>
      </c>
      <c r="Q90" s="202">
        <v>0</v>
      </c>
      <c r="R90" s="202">
        <f t="shared" si="2"/>
        <v>0</v>
      </c>
      <c r="S90" s="202">
        <v>0</v>
      </c>
      <c r="T90" s="203">
        <f t="shared" si="3"/>
        <v>0</v>
      </c>
      <c r="AR90" s="24" t="s">
        <v>419</v>
      </c>
      <c r="AT90" s="24" t="s">
        <v>342</v>
      </c>
      <c r="AU90" s="24" t="s">
        <v>182</v>
      </c>
      <c r="AY90" s="24" t="s">
        <v>159</v>
      </c>
      <c r="BE90" s="204">
        <f t="shared" si="4"/>
        <v>0</v>
      </c>
      <c r="BF90" s="204">
        <f t="shared" si="5"/>
        <v>0</v>
      </c>
      <c r="BG90" s="204">
        <f t="shared" si="6"/>
        <v>0</v>
      </c>
      <c r="BH90" s="204">
        <f t="shared" si="7"/>
        <v>0</v>
      </c>
      <c r="BI90" s="204">
        <f t="shared" si="8"/>
        <v>0</v>
      </c>
      <c r="BJ90" s="24" t="s">
        <v>84</v>
      </c>
      <c r="BK90" s="204">
        <f t="shared" si="9"/>
        <v>0</v>
      </c>
      <c r="BL90" s="24" t="s">
        <v>285</v>
      </c>
      <c r="BM90" s="24" t="s">
        <v>1836</v>
      </c>
    </row>
    <row r="91" spans="2:65" s="1" customFormat="1" ht="22.5" customHeight="1">
      <c r="B91" s="41"/>
      <c r="C91" s="256" t="s">
        <v>209</v>
      </c>
      <c r="D91" s="256" t="s">
        <v>342</v>
      </c>
      <c r="E91" s="257" t="s">
        <v>1837</v>
      </c>
      <c r="F91" s="258" t="s">
        <v>1838</v>
      </c>
      <c r="G91" s="259" t="s">
        <v>245</v>
      </c>
      <c r="H91" s="260">
        <v>298</v>
      </c>
      <c r="I91" s="261"/>
      <c r="J91" s="262">
        <f t="shared" si="0"/>
        <v>0</v>
      </c>
      <c r="K91" s="258" t="s">
        <v>21</v>
      </c>
      <c r="L91" s="263"/>
      <c r="M91" s="264" t="s">
        <v>21</v>
      </c>
      <c r="N91" s="265" t="s">
        <v>47</v>
      </c>
      <c r="O91" s="42"/>
      <c r="P91" s="202">
        <f t="shared" si="1"/>
        <v>0</v>
      </c>
      <c r="Q91" s="202">
        <v>0</v>
      </c>
      <c r="R91" s="202">
        <f t="shared" si="2"/>
        <v>0</v>
      </c>
      <c r="S91" s="202">
        <v>0</v>
      </c>
      <c r="T91" s="203">
        <f t="shared" si="3"/>
        <v>0</v>
      </c>
      <c r="AR91" s="24" t="s">
        <v>419</v>
      </c>
      <c r="AT91" s="24" t="s">
        <v>342</v>
      </c>
      <c r="AU91" s="24" t="s">
        <v>182</v>
      </c>
      <c r="AY91" s="24" t="s">
        <v>159</v>
      </c>
      <c r="BE91" s="204">
        <f t="shared" si="4"/>
        <v>0</v>
      </c>
      <c r="BF91" s="204">
        <f t="shared" si="5"/>
        <v>0</v>
      </c>
      <c r="BG91" s="204">
        <f t="shared" si="6"/>
        <v>0</v>
      </c>
      <c r="BH91" s="204">
        <f t="shared" si="7"/>
        <v>0</v>
      </c>
      <c r="BI91" s="204">
        <f t="shared" si="8"/>
        <v>0</v>
      </c>
      <c r="BJ91" s="24" t="s">
        <v>84</v>
      </c>
      <c r="BK91" s="204">
        <f t="shared" si="9"/>
        <v>0</v>
      </c>
      <c r="BL91" s="24" t="s">
        <v>285</v>
      </c>
      <c r="BM91" s="24" t="s">
        <v>1839</v>
      </c>
    </row>
    <row r="92" spans="2:65" s="1" customFormat="1" ht="22.5" customHeight="1">
      <c r="B92" s="41"/>
      <c r="C92" s="256" t="s">
        <v>214</v>
      </c>
      <c r="D92" s="256" t="s">
        <v>342</v>
      </c>
      <c r="E92" s="257" t="s">
        <v>1516</v>
      </c>
      <c r="F92" s="258" t="s">
        <v>1517</v>
      </c>
      <c r="G92" s="259" t="s">
        <v>245</v>
      </c>
      <c r="H92" s="260">
        <v>12</v>
      </c>
      <c r="I92" s="261"/>
      <c r="J92" s="262">
        <f t="shared" si="0"/>
        <v>0</v>
      </c>
      <c r="K92" s="258" t="s">
        <v>21</v>
      </c>
      <c r="L92" s="263"/>
      <c r="M92" s="264" t="s">
        <v>21</v>
      </c>
      <c r="N92" s="265" t="s">
        <v>47</v>
      </c>
      <c r="O92" s="42"/>
      <c r="P92" s="202">
        <f t="shared" si="1"/>
        <v>0</v>
      </c>
      <c r="Q92" s="202">
        <v>0</v>
      </c>
      <c r="R92" s="202">
        <f t="shared" si="2"/>
        <v>0</v>
      </c>
      <c r="S92" s="202">
        <v>0</v>
      </c>
      <c r="T92" s="203">
        <f t="shared" si="3"/>
        <v>0</v>
      </c>
      <c r="AR92" s="24" t="s">
        <v>419</v>
      </c>
      <c r="AT92" s="24" t="s">
        <v>342</v>
      </c>
      <c r="AU92" s="24" t="s">
        <v>182</v>
      </c>
      <c r="AY92" s="24" t="s">
        <v>159</v>
      </c>
      <c r="BE92" s="204">
        <f t="shared" si="4"/>
        <v>0</v>
      </c>
      <c r="BF92" s="204">
        <f t="shared" si="5"/>
        <v>0</v>
      </c>
      <c r="BG92" s="204">
        <f t="shared" si="6"/>
        <v>0</v>
      </c>
      <c r="BH92" s="204">
        <f t="shared" si="7"/>
        <v>0</v>
      </c>
      <c r="BI92" s="204">
        <f t="shared" si="8"/>
        <v>0</v>
      </c>
      <c r="BJ92" s="24" t="s">
        <v>84</v>
      </c>
      <c r="BK92" s="204">
        <f t="shared" si="9"/>
        <v>0</v>
      </c>
      <c r="BL92" s="24" t="s">
        <v>285</v>
      </c>
      <c r="BM92" s="24" t="s">
        <v>1840</v>
      </c>
    </row>
    <row r="93" spans="2:65" s="1" customFormat="1" ht="22.5" customHeight="1">
      <c r="B93" s="41"/>
      <c r="C93" s="256" t="s">
        <v>219</v>
      </c>
      <c r="D93" s="256" t="s">
        <v>342</v>
      </c>
      <c r="E93" s="257" t="s">
        <v>1519</v>
      </c>
      <c r="F93" s="258" t="s">
        <v>1523</v>
      </c>
      <c r="G93" s="259" t="s">
        <v>245</v>
      </c>
      <c r="H93" s="260">
        <v>210</v>
      </c>
      <c r="I93" s="261"/>
      <c r="J93" s="262">
        <f t="shared" si="0"/>
        <v>0</v>
      </c>
      <c r="K93" s="258" t="s">
        <v>21</v>
      </c>
      <c r="L93" s="263"/>
      <c r="M93" s="264" t="s">
        <v>21</v>
      </c>
      <c r="N93" s="265" t="s">
        <v>47</v>
      </c>
      <c r="O93" s="42"/>
      <c r="P93" s="202">
        <f t="shared" si="1"/>
        <v>0</v>
      </c>
      <c r="Q93" s="202">
        <v>0</v>
      </c>
      <c r="R93" s="202">
        <f t="shared" si="2"/>
        <v>0</v>
      </c>
      <c r="S93" s="202">
        <v>0</v>
      </c>
      <c r="T93" s="203">
        <f t="shared" si="3"/>
        <v>0</v>
      </c>
      <c r="AR93" s="24" t="s">
        <v>419</v>
      </c>
      <c r="AT93" s="24" t="s">
        <v>342</v>
      </c>
      <c r="AU93" s="24" t="s">
        <v>182</v>
      </c>
      <c r="AY93" s="24" t="s">
        <v>159</v>
      </c>
      <c r="BE93" s="204">
        <f t="shared" si="4"/>
        <v>0</v>
      </c>
      <c r="BF93" s="204">
        <f t="shared" si="5"/>
        <v>0</v>
      </c>
      <c r="BG93" s="204">
        <f t="shared" si="6"/>
        <v>0</v>
      </c>
      <c r="BH93" s="204">
        <f t="shared" si="7"/>
        <v>0</v>
      </c>
      <c r="BI93" s="204">
        <f t="shared" si="8"/>
        <v>0</v>
      </c>
      <c r="BJ93" s="24" t="s">
        <v>84</v>
      </c>
      <c r="BK93" s="204">
        <f t="shared" si="9"/>
        <v>0</v>
      </c>
      <c r="BL93" s="24" t="s">
        <v>285</v>
      </c>
      <c r="BM93" s="24" t="s">
        <v>1841</v>
      </c>
    </row>
    <row r="94" spans="2:65" s="1" customFormat="1" ht="22.5" customHeight="1">
      <c r="B94" s="41"/>
      <c r="C94" s="256" t="s">
        <v>225</v>
      </c>
      <c r="D94" s="256" t="s">
        <v>342</v>
      </c>
      <c r="E94" s="257" t="s">
        <v>1522</v>
      </c>
      <c r="F94" s="258" t="s">
        <v>1526</v>
      </c>
      <c r="G94" s="259" t="s">
        <v>245</v>
      </c>
      <c r="H94" s="260">
        <v>45</v>
      </c>
      <c r="I94" s="261"/>
      <c r="J94" s="262">
        <f t="shared" si="0"/>
        <v>0</v>
      </c>
      <c r="K94" s="258" t="s">
        <v>21</v>
      </c>
      <c r="L94" s="263"/>
      <c r="M94" s="264" t="s">
        <v>21</v>
      </c>
      <c r="N94" s="265" t="s">
        <v>47</v>
      </c>
      <c r="O94" s="42"/>
      <c r="P94" s="202">
        <f t="shared" si="1"/>
        <v>0</v>
      </c>
      <c r="Q94" s="202">
        <v>0</v>
      </c>
      <c r="R94" s="202">
        <f t="shared" si="2"/>
        <v>0</v>
      </c>
      <c r="S94" s="202">
        <v>0</v>
      </c>
      <c r="T94" s="203">
        <f t="shared" si="3"/>
        <v>0</v>
      </c>
      <c r="AR94" s="24" t="s">
        <v>419</v>
      </c>
      <c r="AT94" s="24" t="s">
        <v>342</v>
      </c>
      <c r="AU94" s="24" t="s">
        <v>182</v>
      </c>
      <c r="AY94" s="24" t="s">
        <v>159</v>
      </c>
      <c r="BE94" s="204">
        <f t="shared" si="4"/>
        <v>0</v>
      </c>
      <c r="BF94" s="204">
        <f t="shared" si="5"/>
        <v>0</v>
      </c>
      <c r="BG94" s="204">
        <f t="shared" si="6"/>
        <v>0</v>
      </c>
      <c r="BH94" s="204">
        <f t="shared" si="7"/>
        <v>0</v>
      </c>
      <c r="BI94" s="204">
        <f t="shared" si="8"/>
        <v>0</v>
      </c>
      <c r="BJ94" s="24" t="s">
        <v>84</v>
      </c>
      <c r="BK94" s="204">
        <f t="shared" si="9"/>
        <v>0</v>
      </c>
      <c r="BL94" s="24" t="s">
        <v>285</v>
      </c>
      <c r="BM94" s="24" t="s">
        <v>1842</v>
      </c>
    </row>
    <row r="95" spans="2:65" s="1" customFormat="1" ht="22.5" customHeight="1">
      <c r="B95" s="41"/>
      <c r="C95" s="256" t="s">
        <v>230</v>
      </c>
      <c r="D95" s="256" t="s">
        <v>342</v>
      </c>
      <c r="E95" s="257" t="s">
        <v>1528</v>
      </c>
      <c r="F95" s="258" t="s">
        <v>1529</v>
      </c>
      <c r="G95" s="259" t="s">
        <v>1508</v>
      </c>
      <c r="H95" s="260">
        <v>8</v>
      </c>
      <c r="I95" s="261"/>
      <c r="J95" s="262">
        <f t="shared" si="0"/>
        <v>0</v>
      </c>
      <c r="K95" s="258" t="s">
        <v>21</v>
      </c>
      <c r="L95" s="263"/>
      <c r="M95" s="264" t="s">
        <v>21</v>
      </c>
      <c r="N95" s="265" t="s">
        <v>47</v>
      </c>
      <c r="O95" s="42"/>
      <c r="P95" s="202">
        <f t="shared" si="1"/>
        <v>0</v>
      </c>
      <c r="Q95" s="202">
        <v>0</v>
      </c>
      <c r="R95" s="202">
        <f t="shared" si="2"/>
        <v>0</v>
      </c>
      <c r="S95" s="202">
        <v>0</v>
      </c>
      <c r="T95" s="203">
        <f t="shared" si="3"/>
        <v>0</v>
      </c>
      <c r="AR95" s="24" t="s">
        <v>419</v>
      </c>
      <c r="AT95" s="24" t="s">
        <v>342</v>
      </c>
      <c r="AU95" s="24" t="s">
        <v>182</v>
      </c>
      <c r="AY95" s="24" t="s">
        <v>159</v>
      </c>
      <c r="BE95" s="204">
        <f t="shared" si="4"/>
        <v>0</v>
      </c>
      <c r="BF95" s="204">
        <f t="shared" si="5"/>
        <v>0</v>
      </c>
      <c r="BG95" s="204">
        <f t="shared" si="6"/>
        <v>0</v>
      </c>
      <c r="BH95" s="204">
        <f t="shared" si="7"/>
        <v>0</v>
      </c>
      <c r="BI95" s="204">
        <f t="shared" si="8"/>
        <v>0</v>
      </c>
      <c r="BJ95" s="24" t="s">
        <v>84</v>
      </c>
      <c r="BK95" s="204">
        <f t="shared" si="9"/>
        <v>0</v>
      </c>
      <c r="BL95" s="24" t="s">
        <v>285</v>
      </c>
      <c r="BM95" s="24" t="s">
        <v>1843</v>
      </c>
    </row>
    <row r="96" spans="2:65" s="1" customFormat="1" ht="22.5" customHeight="1">
      <c r="B96" s="41"/>
      <c r="C96" s="256" t="s">
        <v>236</v>
      </c>
      <c r="D96" s="256" t="s">
        <v>342</v>
      </c>
      <c r="E96" s="257" t="s">
        <v>1531</v>
      </c>
      <c r="F96" s="258" t="s">
        <v>1532</v>
      </c>
      <c r="G96" s="259" t="s">
        <v>1508</v>
      </c>
      <c r="H96" s="260">
        <v>16</v>
      </c>
      <c r="I96" s="261"/>
      <c r="J96" s="262">
        <f t="shared" si="0"/>
        <v>0</v>
      </c>
      <c r="K96" s="258" t="s">
        <v>21</v>
      </c>
      <c r="L96" s="263"/>
      <c r="M96" s="264" t="s">
        <v>21</v>
      </c>
      <c r="N96" s="265" t="s">
        <v>47</v>
      </c>
      <c r="O96" s="42"/>
      <c r="P96" s="202">
        <f t="shared" si="1"/>
        <v>0</v>
      </c>
      <c r="Q96" s="202">
        <v>0</v>
      </c>
      <c r="R96" s="202">
        <f t="shared" si="2"/>
        <v>0</v>
      </c>
      <c r="S96" s="202">
        <v>0</v>
      </c>
      <c r="T96" s="203">
        <f t="shared" si="3"/>
        <v>0</v>
      </c>
      <c r="AR96" s="24" t="s">
        <v>419</v>
      </c>
      <c r="AT96" s="24" t="s">
        <v>342</v>
      </c>
      <c r="AU96" s="24" t="s">
        <v>182</v>
      </c>
      <c r="AY96" s="24" t="s">
        <v>159</v>
      </c>
      <c r="BE96" s="204">
        <f t="shared" si="4"/>
        <v>0</v>
      </c>
      <c r="BF96" s="204">
        <f t="shared" si="5"/>
        <v>0</v>
      </c>
      <c r="BG96" s="204">
        <f t="shared" si="6"/>
        <v>0</v>
      </c>
      <c r="BH96" s="204">
        <f t="shared" si="7"/>
        <v>0</v>
      </c>
      <c r="BI96" s="204">
        <f t="shared" si="8"/>
        <v>0</v>
      </c>
      <c r="BJ96" s="24" t="s">
        <v>84</v>
      </c>
      <c r="BK96" s="204">
        <f t="shared" si="9"/>
        <v>0</v>
      </c>
      <c r="BL96" s="24" t="s">
        <v>285</v>
      </c>
      <c r="BM96" s="24" t="s">
        <v>1844</v>
      </c>
    </row>
    <row r="97" spans="2:65" s="1" customFormat="1" ht="44.25" customHeight="1">
      <c r="B97" s="41"/>
      <c r="C97" s="256" t="s">
        <v>242</v>
      </c>
      <c r="D97" s="256" t="s">
        <v>342</v>
      </c>
      <c r="E97" s="257" t="s">
        <v>1537</v>
      </c>
      <c r="F97" s="258" t="s">
        <v>1845</v>
      </c>
      <c r="G97" s="259" t="s">
        <v>1508</v>
      </c>
      <c r="H97" s="260">
        <v>2</v>
      </c>
      <c r="I97" s="261"/>
      <c r="J97" s="262">
        <f t="shared" si="0"/>
        <v>0</v>
      </c>
      <c r="K97" s="258" t="s">
        <v>21</v>
      </c>
      <c r="L97" s="263"/>
      <c r="M97" s="264" t="s">
        <v>21</v>
      </c>
      <c r="N97" s="265" t="s">
        <v>47</v>
      </c>
      <c r="O97" s="42"/>
      <c r="P97" s="202">
        <f t="shared" si="1"/>
        <v>0</v>
      </c>
      <c r="Q97" s="202">
        <v>0</v>
      </c>
      <c r="R97" s="202">
        <f t="shared" si="2"/>
        <v>0</v>
      </c>
      <c r="S97" s="202">
        <v>0</v>
      </c>
      <c r="T97" s="203">
        <f t="shared" si="3"/>
        <v>0</v>
      </c>
      <c r="AR97" s="24" t="s">
        <v>419</v>
      </c>
      <c r="AT97" s="24" t="s">
        <v>342</v>
      </c>
      <c r="AU97" s="24" t="s">
        <v>182</v>
      </c>
      <c r="AY97" s="24" t="s">
        <v>159</v>
      </c>
      <c r="BE97" s="204">
        <f t="shared" si="4"/>
        <v>0</v>
      </c>
      <c r="BF97" s="204">
        <f t="shared" si="5"/>
        <v>0</v>
      </c>
      <c r="BG97" s="204">
        <f t="shared" si="6"/>
        <v>0</v>
      </c>
      <c r="BH97" s="204">
        <f t="shared" si="7"/>
        <v>0</v>
      </c>
      <c r="BI97" s="204">
        <f t="shared" si="8"/>
        <v>0</v>
      </c>
      <c r="BJ97" s="24" t="s">
        <v>84</v>
      </c>
      <c r="BK97" s="204">
        <f t="shared" si="9"/>
        <v>0</v>
      </c>
      <c r="BL97" s="24" t="s">
        <v>285</v>
      </c>
      <c r="BM97" s="24" t="s">
        <v>1846</v>
      </c>
    </row>
    <row r="98" spans="2:65" s="1" customFormat="1" ht="146.25" customHeight="1">
      <c r="B98" s="41"/>
      <c r="C98" s="256" t="s">
        <v>253</v>
      </c>
      <c r="D98" s="256" t="s">
        <v>342</v>
      </c>
      <c r="E98" s="257" t="s">
        <v>1540</v>
      </c>
      <c r="F98" s="258" t="s">
        <v>1847</v>
      </c>
      <c r="G98" s="259" t="s">
        <v>1508</v>
      </c>
      <c r="H98" s="260">
        <v>2</v>
      </c>
      <c r="I98" s="261"/>
      <c r="J98" s="262">
        <f t="shared" si="0"/>
        <v>0</v>
      </c>
      <c r="K98" s="258" t="s">
        <v>21</v>
      </c>
      <c r="L98" s="263"/>
      <c r="M98" s="264" t="s">
        <v>21</v>
      </c>
      <c r="N98" s="265" t="s">
        <v>47</v>
      </c>
      <c r="O98" s="42"/>
      <c r="P98" s="202">
        <f t="shared" si="1"/>
        <v>0</v>
      </c>
      <c r="Q98" s="202">
        <v>0</v>
      </c>
      <c r="R98" s="202">
        <f t="shared" si="2"/>
        <v>0</v>
      </c>
      <c r="S98" s="202">
        <v>0</v>
      </c>
      <c r="T98" s="203">
        <f t="shared" si="3"/>
        <v>0</v>
      </c>
      <c r="AR98" s="24" t="s">
        <v>419</v>
      </c>
      <c r="AT98" s="24" t="s">
        <v>342</v>
      </c>
      <c r="AU98" s="24" t="s">
        <v>182</v>
      </c>
      <c r="AY98" s="24" t="s">
        <v>159</v>
      </c>
      <c r="BE98" s="204">
        <f t="shared" si="4"/>
        <v>0</v>
      </c>
      <c r="BF98" s="204">
        <f t="shared" si="5"/>
        <v>0</v>
      </c>
      <c r="BG98" s="204">
        <f t="shared" si="6"/>
        <v>0</v>
      </c>
      <c r="BH98" s="204">
        <f t="shared" si="7"/>
        <v>0</v>
      </c>
      <c r="BI98" s="204">
        <f t="shared" si="8"/>
        <v>0</v>
      </c>
      <c r="BJ98" s="24" t="s">
        <v>84</v>
      </c>
      <c r="BK98" s="204">
        <f t="shared" si="9"/>
        <v>0</v>
      </c>
      <c r="BL98" s="24" t="s">
        <v>285</v>
      </c>
      <c r="BM98" s="24" t="s">
        <v>1848</v>
      </c>
    </row>
    <row r="99" spans="2:63" s="10" customFormat="1" ht="22.35" customHeight="1">
      <c r="B99" s="176"/>
      <c r="C99" s="177"/>
      <c r="D99" s="190" t="s">
        <v>75</v>
      </c>
      <c r="E99" s="191" t="s">
        <v>1595</v>
      </c>
      <c r="F99" s="191" t="s">
        <v>1596</v>
      </c>
      <c r="G99" s="177"/>
      <c r="H99" s="177"/>
      <c r="I99" s="180"/>
      <c r="J99" s="192">
        <f>BK99</f>
        <v>0</v>
      </c>
      <c r="K99" s="177"/>
      <c r="L99" s="182"/>
      <c r="M99" s="183"/>
      <c r="N99" s="184"/>
      <c r="O99" s="184"/>
      <c r="P99" s="185">
        <f>SUM(P100:P124)</f>
        <v>0</v>
      </c>
      <c r="Q99" s="184"/>
      <c r="R99" s="185">
        <f>SUM(R100:R124)</f>
        <v>0</v>
      </c>
      <c r="S99" s="184"/>
      <c r="T99" s="186">
        <f>SUM(T100:T124)</f>
        <v>0</v>
      </c>
      <c r="AR99" s="187" t="s">
        <v>87</v>
      </c>
      <c r="AT99" s="188" t="s">
        <v>75</v>
      </c>
      <c r="AU99" s="188" t="s">
        <v>87</v>
      </c>
      <c r="AY99" s="187" t="s">
        <v>159</v>
      </c>
      <c r="BK99" s="189">
        <f>SUM(BK100:BK124)</f>
        <v>0</v>
      </c>
    </row>
    <row r="100" spans="2:65" s="1" customFormat="1" ht="22.5" customHeight="1">
      <c r="B100" s="41"/>
      <c r="C100" s="193" t="s">
        <v>10</v>
      </c>
      <c r="D100" s="193" t="s">
        <v>161</v>
      </c>
      <c r="E100" s="194" t="s">
        <v>1597</v>
      </c>
      <c r="F100" s="195" t="s">
        <v>1849</v>
      </c>
      <c r="G100" s="196" t="s">
        <v>245</v>
      </c>
      <c r="H100" s="197">
        <v>24</v>
      </c>
      <c r="I100" s="198"/>
      <c r="J100" s="199">
        <f aca="true" t="shared" si="10" ref="J100:J124">ROUND(I100*H100,2)</f>
        <v>0</v>
      </c>
      <c r="K100" s="195" t="s">
        <v>21</v>
      </c>
      <c r="L100" s="61"/>
      <c r="M100" s="200" t="s">
        <v>21</v>
      </c>
      <c r="N100" s="201" t="s">
        <v>47</v>
      </c>
      <c r="O100" s="42"/>
      <c r="P100" s="202">
        <f aca="true" t="shared" si="11" ref="P100:P124">O100*H100</f>
        <v>0</v>
      </c>
      <c r="Q100" s="202">
        <v>0</v>
      </c>
      <c r="R100" s="202">
        <f aca="true" t="shared" si="12" ref="R100:R124">Q100*H100</f>
        <v>0</v>
      </c>
      <c r="S100" s="202">
        <v>0</v>
      </c>
      <c r="T100" s="203">
        <f aca="true" t="shared" si="13" ref="T100:T124">S100*H100</f>
        <v>0</v>
      </c>
      <c r="AR100" s="24" t="s">
        <v>285</v>
      </c>
      <c r="AT100" s="24" t="s">
        <v>161</v>
      </c>
      <c r="AU100" s="24" t="s">
        <v>182</v>
      </c>
      <c r="AY100" s="24" t="s">
        <v>159</v>
      </c>
      <c r="BE100" s="204">
        <f aca="true" t="shared" si="14" ref="BE100:BE124">IF(N100="základní",J100,0)</f>
        <v>0</v>
      </c>
      <c r="BF100" s="204">
        <f aca="true" t="shared" si="15" ref="BF100:BF124">IF(N100="snížená",J100,0)</f>
        <v>0</v>
      </c>
      <c r="BG100" s="204">
        <f aca="true" t="shared" si="16" ref="BG100:BG124">IF(N100="zákl. přenesená",J100,0)</f>
        <v>0</v>
      </c>
      <c r="BH100" s="204">
        <f aca="true" t="shared" si="17" ref="BH100:BH124">IF(N100="sníž. přenesená",J100,0)</f>
        <v>0</v>
      </c>
      <c r="BI100" s="204">
        <f aca="true" t="shared" si="18" ref="BI100:BI124">IF(N100="nulová",J100,0)</f>
        <v>0</v>
      </c>
      <c r="BJ100" s="24" t="s">
        <v>84</v>
      </c>
      <c r="BK100" s="204">
        <f aca="true" t="shared" si="19" ref="BK100:BK124">ROUND(I100*H100,2)</f>
        <v>0</v>
      </c>
      <c r="BL100" s="24" t="s">
        <v>285</v>
      </c>
      <c r="BM100" s="24" t="s">
        <v>1850</v>
      </c>
    </row>
    <row r="101" spans="2:65" s="1" customFormat="1" ht="22.5" customHeight="1">
      <c r="B101" s="41"/>
      <c r="C101" s="193" t="s">
        <v>285</v>
      </c>
      <c r="D101" s="193" t="s">
        <v>161</v>
      </c>
      <c r="E101" s="194" t="s">
        <v>1851</v>
      </c>
      <c r="F101" s="195" t="s">
        <v>1852</v>
      </c>
      <c r="G101" s="196" t="s">
        <v>245</v>
      </c>
      <c r="H101" s="197">
        <v>65</v>
      </c>
      <c r="I101" s="198"/>
      <c r="J101" s="199">
        <f t="shared" si="10"/>
        <v>0</v>
      </c>
      <c r="K101" s="195" t="s">
        <v>21</v>
      </c>
      <c r="L101" s="61"/>
      <c r="M101" s="200" t="s">
        <v>21</v>
      </c>
      <c r="N101" s="201" t="s">
        <v>47</v>
      </c>
      <c r="O101" s="42"/>
      <c r="P101" s="202">
        <f t="shared" si="11"/>
        <v>0</v>
      </c>
      <c r="Q101" s="202">
        <v>0</v>
      </c>
      <c r="R101" s="202">
        <f t="shared" si="12"/>
        <v>0</v>
      </c>
      <c r="S101" s="202">
        <v>0</v>
      </c>
      <c r="T101" s="203">
        <f t="shared" si="13"/>
        <v>0</v>
      </c>
      <c r="AR101" s="24" t="s">
        <v>285</v>
      </c>
      <c r="AT101" s="24" t="s">
        <v>161</v>
      </c>
      <c r="AU101" s="24" t="s">
        <v>182</v>
      </c>
      <c r="AY101" s="24" t="s">
        <v>159</v>
      </c>
      <c r="BE101" s="204">
        <f t="shared" si="14"/>
        <v>0</v>
      </c>
      <c r="BF101" s="204">
        <f t="shared" si="15"/>
        <v>0</v>
      </c>
      <c r="BG101" s="204">
        <f t="shared" si="16"/>
        <v>0</v>
      </c>
      <c r="BH101" s="204">
        <f t="shared" si="17"/>
        <v>0</v>
      </c>
      <c r="BI101" s="204">
        <f t="shared" si="18"/>
        <v>0</v>
      </c>
      <c r="BJ101" s="24" t="s">
        <v>84</v>
      </c>
      <c r="BK101" s="204">
        <f t="shared" si="19"/>
        <v>0</v>
      </c>
      <c r="BL101" s="24" t="s">
        <v>285</v>
      </c>
      <c r="BM101" s="24" t="s">
        <v>1853</v>
      </c>
    </row>
    <row r="102" spans="2:65" s="1" customFormat="1" ht="22.5" customHeight="1">
      <c r="B102" s="41"/>
      <c r="C102" s="193" t="s">
        <v>303</v>
      </c>
      <c r="D102" s="193" t="s">
        <v>161</v>
      </c>
      <c r="E102" s="194" t="s">
        <v>1854</v>
      </c>
      <c r="F102" s="195" t="s">
        <v>1855</v>
      </c>
      <c r="G102" s="196" t="s">
        <v>245</v>
      </c>
      <c r="H102" s="197">
        <v>196</v>
      </c>
      <c r="I102" s="198"/>
      <c r="J102" s="199">
        <f t="shared" si="10"/>
        <v>0</v>
      </c>
      <c r="K102" s="195" t="s">
        <v>21</v>
      </c>
      <c r="L102" s="61"/>
      <c r="M102" s="200" t="s">
        <v>21</v>
      </c>
      <c r="N102" s="201" t="s">
        <v>47</v>
      </c>
      <c r="O102" s="42"/>
      <c r="P102" s="202">
        <f t="shared" si="11"/>
        <v>0</v>
      </c>
      <c r="Q102" s="202">
        <v>0</v>
      </c>
      <c r="R102" s="202">
        <f t="shared" si="12"/>
        <v>0</v>
      </c>
      <c r="S102" s="202">
        <v>0</v>
      </c>
      <c r="T102" s="203">
        <f t="shared" si="13"/>
        <v>0</v>
      </c>
      <c r="AR102" s="24" t="s">
        <v>285</v>
      </c>
      <c r="AT102" s="24" t="s">
        <v>161</v>
      </c>
      <c r="AU102" s="24" t="s">
        <v>182</v>
      </c>
      <c r="AY102" s="24" t="s">
        <v>159</v>
      </c>
      <c r="BE102" s="204">
        <f t="shared" si="14"/>
        <v>0</v>
      </c>
      <c r="BF102" s="204">
        <f t="shared" si="15"/>
        <v>0</v>
      </c>
      <c r="BG102" s="204">
        <f t="shared" si="16"/>
        <v>0</v>
      </c>
      <c r="BH102" s="204">
        <f t="shared" si="17"/>
        <v>0</v>
      </c>
      <c r="BI102" s="204">
        <f t="shared" si="18"/>
        <v>0</v>
      </c>
      <c r="BJ102" s="24" t="s">
        <v>84</v>
      </c>
      <c r="BK102" s="204">
        <f t="shared" si="19"/>
        <v>0</v>
      </c>
      <c r="BL102" s="24" t="s">
        <v>285</v>
      </c>
      <c r="BM102" s="24" t="s">
        <v>1856</v>
      </c>
    </row>
    <row r="103" spans="2:65" s="1" customFormat="1" ht="22.5" customHeight="1">
      <c r="B103" s="41"/>
      <c r="C103" s="193" t="s">
        <v>310</v>
      </c>
      <c r="D103" s="193" t="s">
        <v>161</v>
      </c>
      <c r="E103" s="194" t="s">
        <v>1603</v>
      </c>
      <c r="F103" s="195" t="s">
        <v>1857</v>
      </c>
      <c r="G103" s="196" t="s">
        <v>245</v>
      </c>
      <c r="H103" s="197">
        <v>62</v>
      </c>
      <c r="I103" s="198"/>
      <c r="J103" s="199">
        <f t="shared" si="10"/>
        <v>0</v>
      </c>
      <c r="K103" s="195" t="s">
        <v>21</v>
      </c>
      <c r="L103" s="61"/>
      <c r="M103" s="200" t="s">
        <v>21</v>
      </c>
      <c r="N103" s="201" t="s">
        <v>47</v>
      </c>
      <c r="O103" s="42"/>
      <c r="P103" s="202">
        <f t="shared" si="11"/>
        <v>0</v>
      </c>
      <c r="Q103" s="202">
        <v>0</v>
      </c>
      <c r="R103" s="202">
        <f t="shared" si="12"/>
        <v>0</v>
      </c>
      <c r="S103" s="202">
        <v>0</v>
      </c>
      <c r="T103" s="203">
        <f t="shared" si="13"/>
        <v>0</v>
      </c>
      <c r="AR103" s="24" t="s">
        <v>285</v>
      </c>
      <c r="AT103" s="24" t="s">
        <v>161</v>
      </c>
      <c r="AU103" s="24" t="s">
        <v>182</v>
      </c>
      <c r="AY103" s="24" t="s">
        <v>159</v>
      </c>
      <c r="BE103" s="204">
        <f t="shared" si="14"/>
        <v>0</v>
      </c>
      <c r="BF103" s="204">
        <f t="shared" si="15"/>
        <v>0</v>
      </c>
      <c r="BG103" s="204">
        <f t="shared" si="16"/>
        <v>0</v>
      </c>
      <c r="BH103" s="204">
        <f t="shared" si="17"/>
        <v>0</v>
      </c>
      <c r="BI103" s="204">
        <f t="shared" si="18"/>
        <v>0</v>
      </c>
      <c r="BJ103" s="24" t="s">
        <v>84</v>
      </c>
      <c r="BK103" s="204">
        <f t="shared" si="19"/>
        <v>0</v>
      </c>
      <c r="BL103" s="24" t="s">
        <v>285</v>
      </c>
      <c r="BM103" s="24" t="s">
        <v>1858</v>
      </c>
    </row>
    <row r="104" spans="2:65" s="1" customFormat="1" ht="22.5" customHeight="1">
      <c r="B104" s="41"/>
      <c r="C104" s="193" t="s">
        <v>317</v>
      </c>
      <c r="D104" s="193" t="s">
        <v>161</v>
      </c>
      <c r="E104" s="194" t="s">
        <v>1615</v>
      </c>
      <c r="F104" s="195" t="s">
        <v>1833</v>
      </c>
      <c r="G104" s="196" t="s">
        <v>245</v>
      </c>
      <c r="H104" s="197">
        <v>298</v>
      </c>
      <c r="I104" s="198"/>
      <c r="J104" s="199">
        <f t="shared" si="10"/>
        <v>0</v>
      </c>
      <c r="K104" s="195" t="s">
        <v>21</v>
      </c>
      <c r="L104" s="61"/>
      <c r="M104" s="200" t="s">
        <v>21</v>
      </c>
      <c r="N104" s="201" t="s">
        <v>47</v>
      </c>
      <c r="O104" s="42"/>
      <c r="P104" s="202">
        <f t="shared" si="11"/>
        <v>0</v>
      </c>
      <c r="Q104" s="202">
        <v>0</v>
      </c>
      <c r="R104" s="202">
        <f t="shared" si="12"/>
        <v>0</v>
      </c>
      <c r="S104" s="202">
        <v>0</v>
      </c>
      <c r="T104" s="203">
        <f t="shared" si="13"/>
        <v>0</v>
      </c>
      <c r="AR104" s="24" t="s">
        <v>285</v>
      </c>
      <c r="AT104" s="24" t="s">
        <v>161</v>
      </c>
      <c r="AU104" s="24" t="s">
        <v>182</v>
      </c>
      <c r="AY104" s="24" t="s">
        <v>159</v>
      </c>
      <c r="BE104" s="204">
        <f t="shared" si="14"/>
        <v>0</v>
      </c>
      <c r="BF104" s="204">
        <f t="shared" si="15"/>
        <v>0</v>
      </c>
      <c r="BG104" s="204">
        <f t="shared" si="16"/>
        <v>0</v>
      </c>
      <c r="BH104" s="204">
        <f t="shared" si="17"/>
        <v>0</v>
      </c>
      <c r="BI104" s="204">
        <f t="shared" si="18"/>
        <v>0</v>
      </c>
      <c r="BJ104" s="24" t="s">
        <v>84</v>
      </c>
      <c r="BK104" s="204">
        <f t="shared" si="19"/>
        <v>0</v>
      </c>
      <c r="BL104" s="24" t="s">
        <v>285</v>
      </c>
      <c r="BM104" s="24" t="s">
        <v>1859</v>
      </c>
    </row>
    <row r="105" spans="2:65" s="1" customFormat="1" ht="22.5" customHeight="1">
      <c r="B105" s="41"/>
      <c r="C105" s="193" t="s">
        <v>330</v>
      </c>
      <c r="D105" s="193" t="s">
        <v>161</v>
      </c>
      <c r="E105" s="194" t="s">
        <v>1606</v>
      </c>
      <c r="F105" s="195" t="s">
        <v>1607</v>
      </c>
      <c r="G105" s="196" t="s">
        <v>1508</v>
      </c>
      <c r="H105" s="197">
        <v>4</v>
      </c>
      <c r="I105" s="198"/>
      <c r="J105" s="199">
        <f t="shared" si="10"/>
        <v>0</v>
      </c>
      <c r="K105" s="195" t="s">
        <v>21</v>
      </c>
      <c r="L105" s="61"/>
      <c r="M105" s="200" t="s">
        <v>21</v>
      </c>
      <c r="N105" s="201" t="s">
        <v>47</v>
      </c>
      <c r="O105" s="42"/>
      <c r="P105" s="202">
        <f t="shared" si="11"/>
        <v>0</v>
      </c>
      <c r="Q105" s="202">
        <v>0</v>
      </c>
      <c r="R105" s="202">
        <f t="shared" si="12"/>
        <v>0</v>
      </c>
      <c r="S105" s="202">
        <v>0</v>
      </c>
      <c r="T105" s="203">
        <f t="shared" si="13"/>
        <v>0</v>
      </c>
      <c r="AR105" s="24" t="s">
        <v>285</v>
      </c>
      <c r="AT105" s="24" t="s">
        <v>161</v>
      </c>
      <c r="AU105" s="24" t="s">
        <v>182</v>
      </c>
      <c r="AY105" s="24" t="s">
        <v>159</v>
      </c>
      <c r="BE105" s="204">
        <f t="shared" si="14"/>
        <v>0</v>
      </c>
      <c r="BF105" s="204">
        <f t="shared" si="15"/>
        <v>0</v>
      </c>
      <c r="BG105" s="204">
        <f t="shared" si="16"/>
        <v>0</v>
      </c>
      <c r="BH105" s="204">
        <f t="shared" si="17"/>
        <v>0</v>
      </c>
      <c r="BI105" s="204">
        <f t="shared" si="18"/>
        <v>0</v>
      </c>
      <c r="BJ105" s="24" t="s">
        <v>84</v>
      </c>
      <c r="BK105" s="204">
        <f t="shared" si="19"/>
        <v>0</v>
      </c>
      <c r="BL105" s="24" t="s">
        <v>285</v>
      </c>
      <c r="BM105" s="24" t="s">
        <v>1860</v>
      </c>
    </row>
    <row r="106" spans="2:65" s="1" customFormat="1" ht="22.5" customHeight="1">
      <c r="B106" s="41"/>
      <c r="C106" s="193" t="s">
        <v>9</v>
      </c>
      <c r="D106" s="193" t="s">
        <v>161</v>
      </c>
      <c r="E106" s="194" t="s">
        <v>1861</v>
      </c>
      <c r="F106" s="195" t="s">
        <v>1862</v>
      </c>
      <c r="G106" s="196" t="s">
        <v>1508</v>
      </c>
      <c r="H106" s="197">
        <v>2</v>
      </c>
      <c r="I106" s="198"/>
      <c r="J106" s="199">
        <f t="shared" si="10"/>
        <v>0</v>
      </c>
      <c r="K106" s="195" t="s">
        <v>21</v>
      </c>
      <c r="L106" s="61"/>
      <c r="M106" s="200" t="s">
        <v>21</v>
      </c>
      <c r="N106" s="201" t="s">
        <v>47</v>
      </c>
      <c r="O106" s="42"/>
      <c r="P106" s="202">
        <f t="shared" si="11"/>
        <v>0</v>
      </c>
      <c r="Q106" s="202">
        <v>0</v>
      </c>
      <c r="R106" s="202">
        <f t="shared" si="12"/>
        <v>0</v>
      </c>
      <c r="S106" s="202">
        <v>0</v>
      </c>
      <c r="T106" s="203">
        <f t="shared" si="13"/>
        <v>0</v>
      </c>
      <c r="AR106" s="24" t="s">
        <v>285</v>
      </c>
      <c r="AT106" s="24" t="s">
        <v>161</v>
      </c>
      <c r="AU106" s="24" t="s">
        <v>182</v>
      </c>
      <c r="AY106" s="24" t="s">
        <v>159</v>
      </c>
      <c r="BE106" s="204">
        <f t="shared" si="14"/>
        <v>0</v>
      </c>
      <c r="BF106" s="204">
        <f t="shared" si="15"/>
        <v>0</v>
      </c>
      <c r="BG106" s="204">
        <f t="shared" si="16"/>
        <v>0</v>
      </c>
      <c r="BH106" s="204">
        <f t="shared" si="17"/>
        <v>0</v>
      </c>
      <c r="BI106" s="204">
        <f t="shared" si="18"/>
        <v>0</v>
      </c>
      <c r="BJ106" s="24" t="s">
        <v>84</v>
      </c>
      <c r="BK106" s="204">
        <f t="shared" si="19"/>
        <v>0</v>
      </c>
      <c r="BL106" s="24" t="s">
        <v>285</v>
      </c>
      <c r="BM106" s="24" t="s">
        <v>1863</v>
      </c>
    </row>
    <row r="107" spans="2:65" s="1" customFormat="1" ht="22.5" customHeight="1">
      <c r="B107" s="41"/>
      <c r="C107" s="193" t="s">
        <v>341</v>
      </c>
      <c r="D107" s="193" t="s">
        <v>161</v>
      </c>
      <c r="E107" s="194" t="s">
        <v>1864</v>
      </c>
      <c r="F107" s="195" t="s">
        <v>1865</v>
      </c>
      <c r="G107" s="196" t="s">
        <v>1508</v>
      </c>
      <c r="H107" s="197">
        <v>4</v>
      </c>
      <c r="I107" s="198"/>
      <c r="J107" s="199">
        <f t="shared" si="10"/>
        <v>0</v>
      </c>
      <c r="K107" s="195" t="s">
        <v>21</v>
      </c>
      <c r="L107" s="61"/>
      <c r="M107" s="200" t="s">
        <v>21</v>
      </c>
      <c r="N107" s="201" t="s">
        <v>47</v>
      </c>
      <c r="O107" s="42"/>
      <c r="P107" s="202">
        <f t="shared" si="11"/>
        <v>0</v>
      </c>
      <c r="Q107" s="202">
        <v>0</v>
      </c>
      <c r="R107" s="202">
        <f t="shared" si="12"/>
        <v>0</v>
      </c>
      <c r="S107" s="202">
        <v>0</v>
      </c>
      <c r="T107" s="203">
        <f t="shared" si="13"/>
        <v>0</v>
      </c>
      <c r="AR107" s="24" t="s">
        <v>285</v>
      </c>
      <c r="AT107" s="24" t="s">
        <v>161</v>
      </c>
      <c r="AU107" s="24" t="s">
        <v>182</v>
      </c>
      <c r="AY107" s="24" t="s">
        <v>159</v>
      </c>
      <c r="BE107" s="204">
        <f t="shared" si="14"/>
        <v>0</v>
      </c>
      <c r="BF107" s="204">
        <f t="shared" si="15"/>
        <v>0</v>
      </c>
      <c r="BG107" s="204">
        <f t="shared" si="16"/>
        <v>0</v>
      </c>
      <c r="BH107" s="204">
        <f t="shared" si="17"/>
        <v>0</v>
      </c>
      <c r="BI107" s="204">
        <f t="shared" si="18"/>
        <v>0</v>
      </c>
      <c r="BJ107" s="24" t="s">
        <v>84</v>
      </c>
      <c r="BK107" s="204">
        <f t="shared" si="19"/>
        <v>0</v>
      </c>
      <c r="BL107" s="24" t="s">
        <v>285</v>
      </c>
      <c r="BM107" s="24" t="s">
        <v>1866</v>
      </c>
    </row>
    <row r="108" spans="2:65" s="1" customFormat="1" ht="22.5" customHeight="1">
      <c r="B108" s="41"/>
      <c r="C108" s="193" t="s">
        <v>348</v>
      </c>
      <c r="D108" s="193" t="s">
        <v>161</v>
      </c>
      <c r="E108" s="194" t="s">
        <v>1618</v>
      </c>
      <c r="F108" s="195" t="s">
        <v>1835</v>
      </c>
      <c r="G108" s="196" t="s">
        <v>245</v>
      </c>
      <c r="H108" s="197">
        <v>596</v>
      </c>
      <c r="I108" s="198"/>
      <c r="J108" s="199">
        <f t="shared" si="10"/>
        <v>0</v>
      </c>
      <c r="K108" s="195" t="s">
        <v>21</v>
      </c>
      <c r="L108" s="61"/>
      <c r="M108" s="200" t="s">
        <v>21</v>
      </c>
      <c r="N108" s="201" t="s">
        <v>47</v>
      </c>
      <c r="O108" s="42"/>
      <c r="P108" s="202">
        <f t="shared" si="11"/>
        <v>0</v>
      </c>
      <c r="Q108" s="202">
        <v>0</v>
      </c>
      <c r="R108" s="202">
        <f t="shared" si="12"/>
        <v>0</v>
      </c>
      <c r="S108" s="202">
        <v>0</v>
      </c>
      <c r="T108" s="203">
        <f t="shared" si="13"/>
        <v>0</v>
      </c>
      <c r="AR108" s="24" t="s">
        <v>285</v>
      </c>
      <c r="AT108" s="24" t="s">
        <v>161</v>
      </c>
      <c r="AU108" s="24" t="s">
        <v>182</v>
      </c>
      <c r="AY108" s="24" t="s">
        <v>159</v>
      </c>
      <c r="BE108" s="204">
        <f t="shared" si="14"/>
        <v>0</v>
      </c>
      <c r="BF108" s="204">
        <f t="shared" si="15"/>
        <v>0</v>
      </c>
      <c r="BG108" s="204">
        <f t="shared" si="16"/>
        <v>0</v>
      </c>
      <c r="BH108" s="204">
        <f t="shared" si="17"/>
        <v>0</v>
      </c>
      <c r="BI108" s="204">
        <f t="shared" si="18"/>
        <v>0</v>
      </c>
      <c r="BJ108" s="24" t="s">
        <v>84</v>
      </c>
      <c r="BK108" s="204">
        <f t="shared" si="19"/>
        <v>0</v>
      </c>
      <c r="BL108" s="24" t="s">
        <v>285</v>
      </c>
      <c r="BM108" s="24" t="s">
        <v>1867</v>
      </c>
    </row>
    <row r="109" spans="2:65" s="1" customFormat="1" ht="22.5" customHeight="1">
      <c r="B109" s="41"/>
      <c r="C109" s="193" t="s">
        <v>354</v>
      </c>
      <c r="D109" s="193" t="s">
        <v>161</v>
      </c>
      <c r="E109" s="194" t="s">
        <v>1868</v>
      </c>
      <c r="F109" s="195" t="s">
        <v>1838</v>
      </c>
      <c r="G109" s="196" t="s">
        <v>245</v>
      </c>
      <c r="H109" s="197">
        <v>298</v>
      </c>
      <c r="I109" s="198"/>
      <c r="J109" s="199">
        <f t="shared" si="10"/>
        <v>0</v>
      </c>
      <c r="K109" s="195" t="s">
        <v>21</v>
      </c>
      <c r="L109" s="61"/>
      <c r="M109" s="200" t="s">
        <v>21</v>
      </c>
      <c r="N109" s="201" t="s">
        <v>47</v>
      </c>
      <c r="O109" s="42"/>
      <c r="P109" s="202">
        <f t="shared" si="11"/>
        <v>0</v>
      </c>
      <c r="Q109" s="202">
        <v>0</v>
      </c>
      <c r="R109" s="202">
        <f t="shared" si="12"/>
        <v>0</v>
      </c>
      <c r="S109" s="202">
        <v>0</v>
      </c>
      <c r="T109" s="203">
        <f t="shared" si="13"/>
        <v>0</v>
      </c>
      <c r="AR109" s="24" t="s">
        <v>285</v>
      </c>
      <c r="AT109" s="24" t="s">
        <v>161</v>
      </c>
      <c r="AU109" s="24" t="s">
        <v>182</v>
      </c>
      <c r="AY109" s="24" t="s">
        <v>159</v>
      </c>
      <c r="BE109" s="204">
        <f t="shared" si="14"/>
        <v>0</v>
      </c>
      <c r="BF109" s="204">
        <f t="shared" si="15"/>
        <v>0</v>
      </c>
      <c r="BG109" s="204">
        <f t="shared" si="16"/>
        <v>0</v>
      </c>
      <c r="BH109" s="204">
        <f t="shared" si="17"/>
        <v>0</v>
      </c>
      <c r="BI109" s="204">
        <f t="shared" si="18"/>
        <v>0</v>
      </c>
      <c r="BJ109" s="24" t="s">
        <v>84</v>
      </c>
      <c r="BK109" s="204">
        <f t="shared" si="19"/>
        <v>0</v>
      </c>
      <c r="BL109" s="24" t="s">
        <v>285</v>
      </c>
      <c r="BM109" s="24" t="s">
        <v>1869</v>
      </c>
    </row>
    <row r="110" spans="2:65" s="1" customFormat="1" ht="22.5" customHeight="1">
      <c r="B110" s="41"/>
      <c r="C110" s="193" t="s">
        <v>363</v>
      </c>
      <c r="D110" s="193" t="s">
        <v>161</v>
      </c>
      <c r="E110" s="194" t="s">
        <v>1621</v>
      </c>
      <c r="F110" s="195" t="s">
        <v>1622</v>
      </c>
      <c r="G110" s="196" t="s">
        <v>245</v>
      </c>
      <c r="H110" s="197">
        <v>12</v>
      </c>
      <c r="I110" s="198"/>
      <c r="J110" s="199">
        <f t="shared" si="10"/>
        <v>0</v>
      </c>
      <c r="K110" s="195" t="s">
        <v>21</v>
      </c>
      <c r="L110" s="61"/>
      <c r="M110" s="200" t="s">
        <v>21</v>
      </c>
      <c r="N110" s="201" t="s">
        <v>47</v>
      </c>
      <c r="O110" s="42"/>
      <c r="P110" s="202">
        <f t="shared" si="11"/>
        <v>0</v>
      </c>
      <c r="Q110" s="202">
        <v>0</v>
      </c>
      <c r="R110" s="202">
        <f t="shared" si="12"/>
        <v>0</v>
      </c>
      <c r="S110" s="202">
        <v>0</v>
      </c>
      <c r="T110" s="203">
        <f t="shared" si="13"/>
        <v>0</v>
      </c>
      <c r="AR110" s="24" t="s">
        <v>285</v>
      </c>
      <c r="AT110" s="24" t="s">
        <v>161</v>
      </c>
      <c r="AU110" s="24" t="s">
        <v>182</v>
      </c>
      <c r="AY110" s="24" t="s">
        <v>159</v>
      </c>
      <c r="BE110" s="204">
        <f t="shared" si="14"/>
        <v>0</v>
      </c>
      <c r="BF110" s="204">
        <f t="shared" si="15"/>
        <v>0</v>
      </c>
      <c r="BG110" s="204">
        <f t="shared" si="16"/>
        <v>0</v>
      </c>
      <c r="BH110" s="204">
        <f t="shared" si="17"/>
        <v>0</v>
      </c>
      <c r="BI110" s="204">
        <f t="shared" si="18"/>
        <v>0</v>
      </c>
      <c r="BJ110" s="24" t="s">
        <v>84</v>
      </c>
      <c r="BK110" s="204">
        <f t="shared" si="19"/>
        <v>0</v>
      </c>
      <c r="BL110" s="24" t="s">
        <v>285</v>
      </c>
      <c r="BM110" s="24" t="s">
        <v>1870</v>
      </c>
    </row>
    <row r="111" spans="2:65" s="1" customFormat="1" ht="22.5" customHeight="1">
      <c r="B111" s="41"/>
      <c r="C111" s="193" t="s">
        <v>370</v>
      </c>
      <c r="D111" s="193" t="s">
        <v>161</v>
      </c>
      <c r="E111" s="194" t="s">
        <v>1624</v>
      </c>
      <c r="F111" s="195" t="s">
        <v>1523</v>
      </c>
      <c r="G111" s="196" t="s">
        <v>245</v>
      </c>
      <c r="H111" s="197">
        <v>210</v>
      </c>
      <c r="I111" s="198"/>
      <c r="J111" s="199">
        <f t="shared" si="10"/>
        <v>0</v>
      </c>
      <c r="K111" s="195" t="s">
        <v>21</v>
      </c>
      <c r="L111" s="61"/>
      <c r="M111" s="200" t="s">
        <v>21</v>
      </c>
      <c r="N111" s="201" t="s">
        <v>47</v>
      </c>
      <c r="O111" s="42"/>
      <c r="P111" s="202">
        <f t="shared" si="11"/>
        <v>0</v>
      </c>
      <c r="Q111" s="202">
        <v>0</v>
      </c>
      <c r="R111" s="202">
        <f t="shared" si="12"/>
        <v>0</v>
      </c>
      <c r="S111" s="202">
        <v>0</v>
      </c>
      <c r="T111" s="203">
        <f t="shared" si="13"/>
        <v>0</v>
      </c>
      <c r="AR111" s="24" t="s">
        <v>285</v>
      </c>
      <c r="AT111" s="24" t="s">
        <v>161</v>
      </c>
      <c r="AU111" s="24" t="s">
        <v>182</v>
      </c>
      <c r="AY111" s="24" t="s">
        <v>159</v>
      </c>
      <c r="BE111" s="204">
        <f t="shared" si="14"/>
        <v>0</v>
      </c>
      <c r="BF111" s="204">
        <f t="shared" si="15"/>
        <v>0</v>
      </c>
      <c r="BG111" s="204">
        <f t="shared" si="16"/>
        <v>0</v>
      </c>
      <c r="BH111" s="204">
        <f t="shared" si="17"/>
        <v>0</v>
      </c>
      <c r="BI111" s="204">
        <f t="shared" si="18"/>
        <v>0</v>
      </c>
      <c r="BJ111" s="24" t="s">
        <v>84</v>
      </c>
      <c r="BK111" s="204">
        <f t="shared" si="19"/>
        <v>0</v>
      </c>
      <c r="BL111" s="24" t="s">
        <v>285</v>
      </c>
      <c r="BM111" s="24" t="s">
        <v>1871</v>
      </c>
    </row>
    <row r="112" spans="2:65" s="1" customFormat="1" ht="22.5" customHeight="1">
      <c r="B112" s="41"/>
      <c r="C112" s="193" t="s">
        <v>375</v>
      </c>
      <c r="D112" s="193" t="s">
        <v>161</v>
      </c>
      <c r="E112" s="194" t="s">
        <v>1626</v>
      </c>
      <c r="F112" s="195" t="s">
        <v>1629</v>
      </c>
      <c r="G112" s="196" t="s">
        <v>245</v>
      </c>
      <c r="H112" s="197">
        <v>45</v>
      </c>
      <c r="I112" s="198"/>
      <c r="J112" s="199">
        <f t="shared" si="10"/>
        <v>0</v>
      </c>
      <c r="K112" s="195" t="s">
        <v>21</v>
      </c>
      <c r="L112" s="61"/>
      <c r="M112" s="200" t="s">
        <v>21</v>
      </c>
      <c r="N112" s="201" t="s">
        <v>47</v>
      </c>
      <c r="O112" s="42"/>
      <c r="P112" s="202">
        <f t="shared" si="11"/>
        <v>0</v>
      </c>
      <c r="Q112" s="202">
        <v>0</v>
      </c>
      <c r="R112" s="202">
        <f t="shared" si="12"/>
        <v>0</v>
      </c>
      <c r="S112" s="202">
        <v>0</v>
      </c>
      <c r="T112" s="203">
        <f t="shared" si="13"/>
        <v>0</v>
      </c>
      <c r="AR112" s="24" t="s">
        <v>285</v>
      </c>
      <c r="AT112" s="24" t="s">
        <v>161</v>
      </c>
      <c r="AU112" s="24" t="s">
        <v>182</v>
      </c>
      <c r="AY112" s="24" t="s">
        <v>159</v>
      </c>
      <c r="BE112" s="204">
        <f t="shared" si="14"/>
        <v>0</v>
      </c>
      <c r="BF112" s="204">
        <f t="shared" si="15"/>
        <v>0</v>
      </c>
      <c r="BG112" s="204">
        <f t="shared" si="16"/>
        <v>0</v>
      </c>
      <c r="BH112" s="204">
        <f t="shared" si="17"/>
        <v>0</v>
      </c>
      <c r="BI112" s="204">
        <f t="shared" si="18"/>
        <v>0</v>
      </c>
      <c r="BJ112" s="24" t="s">
        <v>84</v>
      </c>
      <c r="BK112" s="204">
        <f t="shared" si="19"/>
        <v>0</v>
      </c>
      <c r="BL112" s="24" t="s">
        <v>285</v>
      </c>
      <c r="BM112" s="24" t="s">
        <v>1872</v>
      </c>
    </row>
    <row r="113" spans="2:65" s="1" customFormat="1" ht="22.5" customHeight="1">
      <c r="B113" s="41"/>
      <c r="C113" s="193" t="s">
        <v>394</v>
      </c>
      <c r="D113" s="193" t="s">
        <v>161</v>
      </c>
      <c r="E113" s="194" t="s">
        <v>1631</v>
      </c>
      <c r="F113" s="195" t="s">
        <v>1632</v>
      </c>
      <c r="G113" s="196" t="s">
        <v>1508</v>
      </c>
      <c r="H113" s="197">
        <v>8</v>
      </c>
      <c r="I113" s="198"/>
      <c r="J113" s="199">
        <f t="shared" si="10"/>
        <v>0</v>
      </c>
      <c r="K113" s="195" t="s">
        <v>21</v>
      </c>
      <c r="L113" s="61"/>
      <c r="M113" s="200" t="s">
        <v>21</v>
      </c>
      <c r="N113" s="201" t="s">
        <v>47</v>
      </c>
      <c r="O113" s="42"/>
      <c r="P113" s="202">
        <f t="shared" si="11"/>
        <v>0</v>
      </c>
      <c r="Q113" s="202">
        <v>0</v>
      </c>
      <c r="R113" s="202">
        <f t="shared" si="12"/>
        <v>0</v>
      </c>
      <c r="S113" s="202">
        <v>0</v>
      </c>
      <c r="T113" s="203">
        <f t="shared" si="13"/>
        <v>0</v>
      </c>
      <c r="AR113" s="24" t="s">
        <v>285</v>
      </c>
      <c r="AT113" s="24" t="s">
        <v>161</v>
      </c>
      <c r="AU113" s="24" t="s">
        <v>182</v>
      </c>
      <c r="AY113" s="24" t="s">
        <v>159</v>
      </c>
      <c r="BE113" s="204">
        <f t="shared" si="14"/>
        <v>0</v>
      </c>
      <c r="BF113" s="204">
        <f t="shared" si="15"/>
        <v>0</v>
      </c>
      <c r="BG113" s="204">
        <f t="shared" si="16"/>
        <v>0</v>
      </c>
      <c r="BH113" s="204">
        <f t="shared" si="17"/>
        <v>0</v>
      </c>
      <c r="BI113" s="204">
        <f t="shared" si="18"/>
        <v>0</v>
      </c>
      <c r="BJ113" s="24" t="s">
        <v>84</v>
      </c>
      <c r="BK113" s="204">
        <f t="shared" si="19"/>
        <v>0</v>
      </c>
      <c r="BL113" s="24" t="s">
        <v>285</v>
      </c>
      <c r="BM113" s="24" t="s">
        <v>1873</v>
      </c>
    </row>
    <row r="114" spans="2:65" s="1" customFormat="1" ht="22.5" customHeight="1">
      <c r="B114" s="41"/>
      <c r="C114" s="193" t="s">
        <v>402</v>
      </c>
      <c r="D114" s="193" t="s">
        <v>161</v>
      </c>
      <c r="E114" s="194" t="s">
        <v>1634</v>
      </c>
      <c r="F114" s="195" t="s">
        <v>1635</v>
      </c>
      <c r="G114" s="196" t="s">
        <v>1508</v>
      </c>
      <c r="H114" s="197">
        <v>16</v>
      </c>
      <c r="I114" s="198"/>
      <c r="J114" s="199">
        <f t="shared" si="10"/>
        <v>0</v>
      </c>
      <c r="K114" s="195" t="s">
        <v>21</v>
      </c>
      <c r="L114" s="61"/>
      <c r="M114" s="200" t="s">
        <v>21</v>
      </c>
      <c r="N114" s="201" t="s">
        <v>47</v>
      </c>
      <c r="O114" s="42"/>
      <c r="P114" s="202">
        <f t="shared" si="11"/>
        <v>0</v>
      </c>
      <c r="Q114" s="202">
        <v>0</v>
      </c>
      <c r="R114" s="202">
        <f t="shared" si="12"/>
        <v>0</v>
      </c>
      <c r="S114" s="202">
        <v>0</v>
      </c>
      <c r="T114" s="203">
        <f t="shared" si="13"/>
        <v>0</v>
      </c>
      <c r="AR114" s="24" t="s">
        <v>285</v>
      </c>
      <c r="AT114" s="24" t="s">
        <v>161</v>
      </c>
      <c r="AU114" s="24" t="s">
        <v>182</v>
      </c>
      <c r="AY114" s="24" t="s">
        <v>159</v>
      </c>
      <c r="BE114" s="204">
        <f t="shared" si="14"/>
        <v>0</v>
      </c>
      <c r="BF114" s="204">
        <f t="shared" si="15"/>
        <v>0</v>
      </c>
      <c r="BG114" s="204">
        <f t="shared" si="16"/>
        <v>0</v>
      </c>
      <c r="BH114" s="204">
        <f t="shared" si="17"/>
        <v>0</v>
      </c>
      <c r="BI114" s="204">
        <f t="shared" si="18"/>
        <v>0</v>
      </c>
      <c r="BJ114" s="24" t="s">
        <v>84</v>
      </c>
      <c r="BK114" s="204">
        <f t="shared" si="19"/>
        <v>0</v>
      </c>
      <c r="BL114" s="24" t="s">
        <v>285</v>
      </c>
      <c r="BM114" s="24" t="s">
        <v>1874</v>
      </c>
    </row>
    <row r="115" spans="2:65" s="1" customFormat="1" ht="22.5" customHeight="1">
      <c r="B115" s="41"/>
      <c r="C115" s="193" t="s">
        <v>409</v>
      </c>
      <c r="D115" s="193" t="s">
        <v>161</v>
      </c>
      <c r="E115" s="194" t="s">
        <v>1628</v>
      </c>
      <c r="F115" s="195" t="s">
        <v>1875</v>
      </c>
      <c r="G115" s="196" t="s">
        <v>1508</v>
      </c>
      <c r="H115" s="197">
        <v>2</v>
      </c>
      <c r="I115" s="198"/>
      <c r="J115" s="199">
        <f t="shared" si="10"/>
        <v>0</v>
      </c>
      <c r="K115" s="195" t="s">
        <v>21</v>
      </c>
      <c r="L115" s="61"/>
      <c r="M115" s="200" t="s">
        <v>21</v>
      </c>
      <c r="N115" s="201" t="s">
        <v>47</v>
      </c>
      <c r="O115" s="42"/>
      <c r="P115" s="202">
        <f t="shared" si="11"/>
        <v>0</v>
      </c>
      <c r="Q115" s="202">
        <v>0</v>
      </c>
      <c r="R115" s="202">
        <f t="shared" si="12"/>
        <v>0</v>
      </c>
      <c r="S115" s="202">
        <v>0</v>
      </c>
      <c r="T115" s="203">
        <f t="shared" si="13"/>
        <v>0</v>
      </c>
      <c r="AR115" s="24" t="s">
        <v>285</v>
      </c>
      <c r="AT115" s="24" t="s">
        <v>161</v>
      </c>
      <c r="AU115" s="24" t="s">
        <v>182</v>
      </c>
      <c r="AY115" s="24" t="s">
        <v>159</v>
      </c>
      <c r="BE115" s="204">
        <f t="shared" si="14"/>
        <v>0</v>
      </c>
      <c r="BF115" s="204">
        <f t="shared" si="15"/>
        <v>0</v>
      </c>
      <c r="BG115" s="204">
        <f t="shared" si="16"/>
        <v>0</v>
      </c>
      <c r="BH115" s="204">
        <f t="shared" si="17"/>
        <v>0</v>
      </c>
      <c r="BI115" s="204">
        <f t="shared" si="18"/>
        <v>0</v>
      </c>
      <c r="BJ115" s="24" t="s">
        <v>84</v>
      </c>
      <c r="BK115" s="204">
        <f t="shared" si="19"/>
        <v>0</v>
      </c>
      <c r="BL115" s="24" t="s">
        <v>285</v>
      </c>
      <c r="BM115" s="24" t="s">
        <v>1876</v>
      </c>
    </row>
    <row r="116" spans="2:65" s="1" customFormat="1" ht="22.5" customHeight="1">
      <c r="B116" s="41"/>
      <c r="C116" s="193" t="s">
        <v>413</v>
      </c>
      <c r="D116" s="193" t="s">
        <v>161</v>
      </c>
      <c r="E116" s="194" t="s">
        <v>1637</v>
      </c>
      <c r="F116" s="195" t="s">
        <v>1877</v>
      </c>
      <c r="G116" s="196" t="s">
        <v>1508</v>
      </c>
      <c r="H116" s="197">
        <v>6</v>
      </c>
      <c r="I116" s="198"/>
      <c r="J116" s="199">
        <f t="shared" si="10"/>
        <v>0</v>
      </c>
      <c r="K116" s="195" t="s">
        <v>21</v>
      </c>
      <c r="L116" s="61"/>
      <c r="M116" s="200" t="s">
        <v>21</v>
      </c>
      <c r="N116" s="201" t="s">
        <v>47</v>
      </c>
      <c r="O116" s="42"/>
      <c r="P116" s="202">
        <f t="shared" si="11"/>
        <v>0</v>
      </c>
      <c r="Q116" s="202">
        <v>0</v>
      </c>
      <c r="R116" s="202">
        <f t="shared" si="12"/>
        <v>0</v>
      </c>
      <c r="S116" s="202">
        <v>0</v>
      </c>
      <c r="T116" s="203">
        <f t="shared" si="13"/>
        <v>0</v>
      </c>
      <c r="AR116" s="24" t="s">
        <v>285</v>
      </c>
      <c r="AT116" s="24" t="s">
        <v>161</v>
      </c>
      <c r="AU116" s="24" t="s">
        <v>182</v>
      </c>
      <c r="AY116" s="24" t="s">
        <v>159</v>
      </c>
      <c r="BE116" s="204">
        <f t="shared" si="14"/>
        <v>0</v>
      </c>
      <c r="BF116" s="204">
        <f t="shared" si="15"/>
        <v>0</v>
      </c>
      <c r="BG116" s="204">
        <f t="shared" si="16"/>
        <v>0</v>
      </c>
      <c r="BH116" s="204">
        <f t="shared" si="17"/>
        <v>0</v>
      </c>
      <c r="BI116" s="204">
        <f t="shared" si="18"/>
        <v>0</v>
      </c>
      <c r="BJ116" s="24" t="s">
        <v>84</v>
      </c>
      <c r="BK116" s="204">
        <f t="shared" si="19"/>
        <v>0</v>
      </c>
      <c r="BL116" s="24" t="s">
        <v>285</v>
      </c>
      <c r="BM116" s="24" t="s">
        <v>1878</v>
      </c>
    </row>
    <row r="117" spans="2:65" s="1" customFormat="1" ht="44.25" customHeight="1">
      <c r="B117" s="41"/>
      <c r="C117" s="193" t="s">
        <v>419</v>
      </c>
      <c r="D117" s="193" t="s">
        <v>161</v>
      </c>
      <c r="E117" s="194" t="s">
        <v>1640</v>
      </c>
      <c r="F117" s="195" t="s">
        <v>1845</v>
      </c>
      <c r="G117" s="196" t="s">
        <v>1508</v>
      </c>
      <c r="H117" s="197">
        <v>2</v>
      </c>
      <c r="I117" s="198"/>
      <c r="J117" s="199">
        <f t="shared" si="10"/>
        <v>0</v>
      </c>
      <c r="K117" s="195" t="s">
        <v>21</v>
      </c>
      <c r="L117" s="61"/>
      <c r="M117" s="200" t="s">
        <v>21</v>
      </c>
      <c r="N117" s="201" t="s">
        <v>47</v>
      </c>
      <c r="O117" s="42"/>
      <c r="P117" s="202">
        <f t="shared" si="11"/>
        <v>0</v>
      </c>
      <c r="Q117" s="202">
        <v>0</v>
      </c>
      <c r="R117" s="202">
        <f t="shared" si="12"/>
        <v>0</v>
      </c>
      <c r="S117" s="202">
        <v>0</v>
      </c>
      <c r="T117" s="203">
        <f t="shared" si="13"/>
        <v>0</v>
      </c>
      <c r="AR117" s="24" t="s">
        <v>285</v>
      </c>
      <c r="AT117" s="24" t="s">
        <v>161</v>
      </c>
      <c r="AU117" s="24" t="s">
        <v>182</v>
      </c>
      <c r="AY117" s="24" t="s">
        <v>159</v>
      </c>
      <c r="BE117" s="204">
        <f t="shared" si="14"/>
        <v>0</v>
      </c>
      <c r="BF117" s="204">
        <f t="shared" si="15"/>
        <v>0</v>
      </c>
      <c r="BG117" s="204">
        <f t="shared" si="16"/>
        <v>0</v>
      </c>
      <c r="BH117" s="204">
        <f t="shared" si="17"/>
        <v>0</v>
      </c>
      <c r="BI117" s="204">
        <f t="shared" si="18"/>
        <v>0</v>
      </c>
      <c r="BJ117" s="24" t="s">
        <v>84</v>
      </c>
      <c r="BK117" s="204">
        <f t="shared" si="19"/>
        <v>0</v>
      </c>
      <c r="BL117" s="24" t="s">
        <v>285</v>
      </c>
      <c r="BM117" s="24" t="s">
        <v>1879</v>
      </c>
    </row>
    <row r="118" spans="2:65" s="1" customFormat="1" ht="146.25" customHeight="1">
      <c r="B118" s="41"/>
      <c r="C118" s="193" t="s">
        <v>425</v>
      </c>
      <c r="D118" s="193" t="s">
        <v>161</v>
      </c>
      <c r="E118" s="194" t="s">
        <v>1643</v>
      </c>
      <c r="F118" s="195" t="s">
        <v>1847</v>
      </c>
      <c r="G118" s="196" t="s">
        <v>1508</v>
      </c>
      <c r="H118" s="197">
        <v>2</v>
      </c>
      <c r="I118" s="198"/>
      <c r="J118" s="199">
        <f t="shared" si="10"/>
        <v>0</v>
      </c>
      <c r="K118" s="195" t="s">
        <v>21</v>
      </c>
      <c r="L118" s="61"/>
      <c r="M118" s="200" t="s">
        <v>21</v>
      </c>
      <c r="N118" s="201" t="s">
        <v>47</v>
      </c>
      <c r="O118" s="42"/>
      <c r="P118" s="202">
        <f t="shared" si="11"/>
        <v>0</v>
      </c>
      <c r="Q118" s="202">
        <v>0</v>
      </c>
      <c r="R118" s="202">
        <f t="shared" si="12"/>
        <v>0</v>
      </c>
      <c r="S118" s="202">
        <v>0</v>
      </c>
      <c r="T118" s="203">
        <f t="shared" si="13"/>
        <v>0</v>
      </c>
      <c r="AR118" s="24" t="s">
        <v>285</v>
      </c>
      <c r="AT118" s="24" t="s">
        <v>161</v>
      </c>
      <c r="AU118" s="24" t="s">
        <v>182</v>
      </c>
      <c r="AY118" s="24" t="s">
        <v>159</v>
      </c>
      <c r="BE118" s="204">
        <f t="shared" si="14"/>
        <v>0</v>
      </c>
      <c r="BF118" s="204">
        <f t="shared" si="15"/>
        <v>0</v>
      </c>
      <c r="BG118" s="204">
        <f t="shared" si="16"/>
        <v>0</v>
      </c>
      <c r="BH118" s="204">
        <f t="shared" si="17"/>
        <v>0</v>
      </c>
      <c r="BI118" s="204">
        <f t="shared" si="18"/>
        <v>0</v>
      </c>
      <c r="BJ118" s="24" t="s">
        <v>84</v>
      </c>
      <c r="BK118" s="204">
        <f t="shared" si="19"/>
        <v>0</v>
      </c>
      <c r="BL118" s="24" t="s">
        <v>285</v>
      </c>
      <c r="BM118" s="24" t="s">
        <v>1880</v>
      </c>
    </row>
    <row r="119" spans="2:65" s="1" customFormat="1" ht="22.5" customHeight="1">
      <c r="B119" s="41"/>
      <c r="C119" s="193" t="s">
        <v>427</v>
      </c>
      <c r="D119" s="193" t="s">
        <v>161</v>
      </c>
      <c r="E119" s="194" t="s">
        <v>1646</v>
      </c>
      <c r="F119" s="195" t="s">
        <v>1701</v>
      </c>
      <c r="G119" s="196" t="s">
        <v>1702</v>
      </c>
      <c r="H119" s="197">
        <v>18</v>
      </c>
      <c r="I119" s="198"/>
      <c r="J119" s="199">
        <f t="shared" si="10"/>
        <v>0</v>
      </c>
      <c r="K119" s="195" t="s">
        <v>21</v>
      </c>
      <c r="L119" s="61"/>
      <c r="M119" s="200" t="s">
        <v>21</v>
      </c>
      <c r="N119" s="201" t="s">
        <v>47</v>
      </c>
      <c r="O119" s="42"/>
      <c r="P119" s="202">
        <f t="shared" si="11"/>
        <v>0</v>
      </c>
      <c r="Q119" s="202">
        <v>0</v>
      </c>
      <c r="R119" s="202">
        <f t="shared" si="12"/>
        <v>0</v>
      </c>
      <c r="S119" s="202">
        <v>0</v>
      </c>
      <c r="T119" s="203">
        <f t="shared" si="13"/>
        <v>0</v>
      </c>
      <c r="AR119" s="24" t="s">
        <v>285</v>
      </c>
      <c r="AT119" s="24" t="s">
        <v>161</v>
      </c>
      <c r="AU119" s="24" t="s">
        <v>182</v>
      </c>
      <c r="AY119" s="24" t="s">
        <v>159</v>
      </c>
      <c r="BE119" s="204">
        <f t="shared" si="14"/>
        <v>0</v>
      </c>
      <c r="BF119" s="204">
        <f t="shared" si="15"/>
        <v>0</v>
      </c>
      <c r="BG119" s="204">
        <f t="shared" si="16"/>
        <v>0</v>
      </c>
      <c r="BH119" s="204">
        <f t="shared" si="17"/>
        <v>0</v>
      </c>
      <c r="BI119" s="204">
        <f t="shared" si="18"/>
        <v>0</v>
      </c>
      <c r="BJ119" s="24" t="s">
        <v>84</v>
      </c>
      <c r="BK119" s="204">
        <f t="shared" si="19"/>
        <v>0</v>
      </c>
      <c r="BL119" s="24" t="s">
        <v>285</v>
      </c>
      <c r="BM119" s="24" t="s">
        <v>1881</v>
      </c>
    </row>
    <row r="120" spans="2:65" s="1" customFormat="1" ht="22.5" customHeight="1">
      <c r="B120" s="41"/>
      <c r="C120" s="193" t="s">
        <v>434</v>
      </c>
      <c r="D120" s="193" t="s">
        <v>161</v>
      </c>
      <c r="E120" s="194" t="s">
        <v>1649</v>
      </c>
      <c r="F120" s="195" t="s">
        <v>1705</v>
      </c>
      <c r="G120" s="196" t="s">
        <v>1702</v>
      </c>
      <c r="H120" s="197">
        <v>12</v>
      </c>
      <c r="I120" s="198"/>
      <c r="J120" s="199">
        <f t="shared" si="10"/>
        <v>0</v>
      </c>
      <c r="K120" s="195" t="s">
        <v>21</v>
      </c>
      <c r="L120" s="61"/>
      <c r="M120" s="200" t="s">
        <v>21</v>
      </c>
      <c r="N120" s="201" t="s">
        <v>47</v>
      </c>
      <c r="O120" s="42"/>
      <c r="P120" s="202">
        <f t="shared" si="11"/>
        <v>0</v>
      </c>
      <c r="Q120" s="202">
        <v>0</v>
      </c>
      <c r="R120" s="202">
        <f t="shared" si="12"/>
        <v>0</v>
      </c>
      <c r="S120" s="202">
        <v>0</v>
      </c>
      <c r="T120" s="203">
        <f t="shared" si="13"/>
        <v>0</v>
      </c>
      <c r="AR120" s="24" t="s">
        <v>285</v>
      </c>
      <c r="AT120" s="24" t="s">
        <v>161</v>
      </c>
      <c r="AU120" s="24" t="s">
        <v>182</v>
      </c>
      <c r="AY120" s="24" t="s">
        <v>159</v>
      </c>
      <c r="BE120" s="204">
        <f t="shared" si="14"/>
        <v>0</v>
      </c>
      <c r="BF120" s="204">
        <f t="shared" si="15"/>
        <v>0</v>
      </c>
      <c r="BG120" s="204">
        <f t="shared" si="16"/>
        <v>0</v>
      </c>
      <c r="BH120" s="204">
        <f t="shared" si="17"/>
        <v>0</v>
      </c>
      <c r="BI120" s="204">
        <f t="shared" si="18"/>
        <v>0</v>
      </c>
      <c r="BJ120" s="24" t="s">
        <v>84</v>
      </c>
      <c r="BK120" s="204">
        <f t="shared" si="19"/>
        <v>0</v>
      </c>
      <c r="BL120" s="24" t="s">
        <v>285</v>
      </c>
      <c r="BM120" s="24" t="s">
        <v>1882</v>
      </c>
    </row>
    <row r="121" spans="2:65" s="1" customFormat="1" ht="22.5" customHeight="1">
      <c r="B121" s="41"/>
      <c r="C121" s="193" t="s">
        <v>442</v>
      </c>
      <c r="D121" s="193" t="s">
        <v>161</v>
      </c>
      <c r="E121" s="194" t="s">
        <v>1652</v>
      </c>
      <c r="F121" s="195" t="s">
        <v>1708</v>
      </c>
      <c r="G121" s="196" t="s">
        <v>1702</v>
      </c>
      <c r="H121" s="197">
        <v>16</v>
      </c>
      <c r="I121" s="198"/>
      <c r="J121" s="199">
        <f t="shared" si="10"/>
        <v>0</v>
      </c>
      <c r="K121" s="195" t="s">
        <v>21</v>
      </c>
      <c r="L121" s="61"/>
      <c r="M121" s="200" t="s">
        <v>21</v>
      </c>
      <c r="N121" s="201" t="s">
        <v>47</v>
      </c>
      <c r="O121" s="42"/>
      <c r="P121" s="202">
        <f t="shared" si="11"/>
        <v>0</v>
      </c>
      <c r="Q121" s="202">
        <v>0</v>
      </c>
      <c r="R121" s="202">
        <f t="shared" si="12"/>
        <v>0</v>
      </c>
      <c r="S121" s="202">
        <v>0</v>
      </c>
      <c r="T121" s="203">
        <f t="shared" si="13"/>
        <v>0</v>
      </c>
      <c r="AR121" s="24" t="s">
        <v>285</v>
      </c>
      <c r="AT121" s="24" t="s">
        <v>161</v>
      </c>
      <c r="AU121" s="24" t="s">
        <v>182</v>
      </c>
      <c r="AY121" s="24" t="s">
        <v>159</v>
      </c>
      <c r="BE121" s="204">
        <f t="shared" si="14"/>
        <v>0</v>
      </c>
      <c r="BF121" s="204">
        <f t="shared" si="15"/>
        <v>0</v>
      </c>
      <c r="BG121" s="204">
        <f t="shared" si="16"/>
        <v>0</v>
      </c>
      <c r="BH121" s="204">
        <f t="shared" si="17"/>
        <v>0</v>
      </c>
      <c r="BI121" s="204">
        <f t="shared" si="18"/>
        <v>0</v>
      </c>
      <c r="BJ121" s="24" t="s">
        <v>84</v>
      </c>
      <c r="BK121" s="204">
        <f t="shared" si="19"/>
        <v>0</v>
      </c>
      <c r="BL121" s="24" t="s">
        <v>285</v>
      </c>
      <c r="BM121" s="24" t="s">
        <v>1883</v>
      </c>
    </row>
    <row r="122" spans="2:65" s="1" customFormat="1" ht="31.5" customHeight="1">
      <c r="B122" s="41"/>
      <c r="C122" s="193" t="s">
        <v>449</v>
      </c>
      <c r="D122" s="193" t="s">
        <v>161</v>
      </c>
      <c r="E122" s="194" t="s">
        <v>1710</v>
      </c>
      <c r="F122" s="195" t="s">
        <v>1711</v>
      </c>
      <c r="G122" s="196" t="s">
        <v>1508</v>
      </c>
      <c r="H122" s="197">
        <v>1</v>
      </c>
      <c r="I122" s="198"/>
      <c r="J122" s="199">
        <f t="shared" si="10"/>
        <v>0</v>
      </c>
      <c r="K122" s="195" t="s">
        <v>21</v>
      </c>
      <c r="L122" s="61"/>
      <c r="M122" s="200" t="s">
        <v>21</v>
      </c>
      <c r="N122" s="201" t="s">
        <v>47</v>
      </c>
      <c r="O122" s="42"/>
      <c r="P122" s="202">
        <f t="shared" si="11"/>
        <v>0</v>
      </c>
      <c r="Q122" s="202">
        <v>0</v>
      </c>
      <c r="R122" s="202">
        <f t="shared" si="12"/>
        <v>0</v>
      </c>
      <c r="S122" s="202">
        <v>0</v>
      </c>
      <c r="T122" s="203">
        <f t="shared" si="13"/>
        <v>0</v>
      </c>
      <c r="AR122" s="24" t="s">
        <v>285</v>
      </c>
      <c r="AT122" s="24" t="s">
        <v>161</v>
      </c>
      <c r="AU122" s="24" t="s">
        <v>182</v>
      </c>
      <c r="AY122" s="24" t="s">
        <v>159</v>
      </c>
      <c r="BE122" s="204">
        <f t="shared" si="14"/>
        <v>0</v>
      </c>
      <c r="BF122" s="204">
        <f t="shared" si="15"/>
        <v>0</v>
      </c>
      <c r="BG122" s="204">
        <f t="shared" si="16"/>
        <v>0</v>
      </c>
      <c r="BH122" s="204">
        <f t="shared" si="17"/>
        <v>0</v>
      </c>
      <c r="BI122" s="204">
        <f t="shared" si="18"/>
        <v>0</v>
      </c>
      <c r="BJ122" s="24" t="s">
        <v>84</v>
      </c>
      <c r="BK122" s="204">
        <f t="shared" si="19"/>
        <v>0</v>
      </c>
      <c r="BL122" s="24" t="s">
        <v>285</v>
      </c>
      <c r="BM122" s="24" t="s">
        <v>1884</v>
      </c>
    </row>
    <row r="123" spans="2:65" s="1" customFormat="1" ht="22.5" customHeight="1">
      <c r="B123" s="41"/>
      <c r="C123" s="193" t="s">
        <v>457</v>
      </c>
      <c r="D123" s="193" t="s">
        <v>161</v>
      </c>
      <c r="E123" s="194" t="s">
        <v>1655</v>
      </c>
      <c r="F123" s="195" t="s">
        <v>1714</v>
      </c>
      <c r="G123" s="196" t="s">
        <v>1508</v>
      </c>
      <c r="H123" s="197">
        <v>1</v>
      </c>
      <c r="I123" s="198"/>
      <c r="J123" s="199">
        <f t="shared" si="10"/>
        <v>0</v>
      </c>
      <c r="K123" s="195" t="s">
        <v>21</v>
      </c>
      <c r="L123" s="61"/>
      <c r="M123" s="200" t="s">
        <v>21</v>
      </c>
      <c r="N123" s="201" t="s">
        <v>47</v>
      </c>
      <c r="O123" s="42"/>
      <c r="P123" s="202">
        <f t="shared" si="11"/>
        <v>0</v>
      </c>
      <c r="Q123" s="202">
        <v>0</v>
      </c>
      <c r="R123" s="202">
        <f t="shared" si="12"/>
        <v>0</v>
      </c>
      <c r="S123" s="202">
        <v>0</v>
      </c>
      <c r="T123" s="203">
        <f t="shared" si="13"/>
        <v>0</v>
      </c>
      <c r="AR123" s="24" t="s">
        <v>285</v>
      </c>
      <c r="AT123" s="24" t="s">
        <v>161</v>
      </c>
      <c r="AU123" s="24" t="s">
        <v>182</v>
      </c>
      <c r="AY123" s="24" t="s">
        <v>159</v>
      </c>
      <c r="BE123" s="204">
        <f t="shared" si="14"/>
        <v>0</v>
      </c>
      <c r="BF123" s="204">
        <f t="shared" si="15"/>
        <v>0</v>
      </c>
      <c r="BG123" s="204">
        <f t="shared" si="16"/>
        <v>0</v>
      </c>
      <c r="BH123" s="204">
        <f t="shared" si="17"/>
        <v>0</v>
      </c>
      <c r="BI123" s="204">
        <f t="shared" si="18"/>
        <v>0</v>
      </c>
      <c r="BJ123" s="24" t="s">
        <v>84</v>
      </c>
      <c r="BK123" s="204">
        <f t="shared" si="19"/>
        <v>0</v>
      </c>
      <c r="BL123" s="24" t="s">
        <v>285</v>
      </c>
      <c r="BM123" s="24" t="s">
        <v>1885</v>
      </c>
    </row>
    <row r="124" spans="2:65" s="1" customFormat="1" ht="22.5" customHeight="1">
      <c r="B124" s="41"/>
      <c r="C124" s="193" t="s">
        <v>462</v>
      </c>
      <c r="D124" s="193" t="s">
        <v>161</v>
      </c>
      <c r="E124" s="194" t="s">
        <v>1657</v>
      </c>
      <c r="F124" s="195" t="s">
        <v>1717</v>
      </c>
      <c r="G124" s="196" t="s">
        <v>1508</v>
      </c>
      <c r="H124" s="197">
        <v>1</v>
      </c>
      <c r="I124" s="198"/>
      <c r="J124" s="199">
        <f t="shared" si="10"/>
        <v>0</v>
      </c>
      <c r="K124" s="195" t="s">
        <v>21</v>
      </c>
      <c r="L124" s="61"/>
      <c r="M124" s="200" t="s">
        <v>21</v>
      </c>
      <c r="N124" s="201" t="s">
        <v>47</v>
      </c>
      <c r="O124" s="42"/>
      <c r="P124" s="202">
        <f t="shared" si="11"/>
        <v>0</v>
      </c>
      <c r="Q124" s="202">
        <v>0</v>
      </c>
      <c r="R124" s="202">
        <f t="shared" si="12"/>
        <v>0</v>
      </c>
      <c r="S124" s="202">
        <v>0</v>
      </c>
      <c r="T124" s="203">
        <f t="shared" si="13"/>
        <v>0</v>
      </c>
      <c r="AR124" s="24" t="s">
        <v>285</v>
      </c>
      <c r="AT124" s="24" t="s">
        <v>161</v>
      </c>
      <c r="AU124" s="24" t="s">
        <v>182</v>
      </c>
      <c r="AY124" s="24" t="s">
        <v>159</v>
      </c>
      <c r="BE124" s="204">
        <f t="shared" si="14"/>
        <v>0</v>
      </c>
      <c r="BF124" s="204">
        <f t="shared" si="15"/>
        <v>0</v>
      </c>
      <c r="BG124" s="204">
        <f t="shared" si="16"/>
        <v>0</v>
      </c>
      <c r="BH124" s="204">
        <f t="shared" si="17"/>
        <v>0</v>
      </c>
      <c r="BI124" s="204">
        <f t="shared" si="18"/>
        <v>0</v>
      </c>
      <c r="BJ124" s="24" t="s">
        <v>84</v>
      </c>
      <c r="BK124" s="204">
        <f t="shared" si="19"/>
        <v>0</v>
      </c>
      <c r="BL124" s="24" t="s">
        <v>285</v>
      </c>
      <c r="BM124" s="24" t="s">
        <v>1886</v>
      </c>
    </row>
    <row r="125" spans="2:63" s="10" customFormat="1" ht="22.35" customHeight="1">
      <c r="B125" s="176"/>
      <c r="C125" s="177"/>
      <c r="D125" s="190" t="s">
        <v>75</v>
      </c>
      <c r="E125" s="191" t="s">
        <v>1887</v>
      </c>
      <c r="F125" s="191" t="s">
        <v>852</v>
      </c>
      <c r="G125" s="177"/>
      <c r="H125" s="177"/>
      <c r="I125" s="180"/>
      <c r="J125" s="192">
        <f>BK125</f>
        <v>0</v>
      </c>
      <c r="K125" s="177"/>
      <c r="L125" s="182"/>
      <c r="M125" s="183"/>
      <c r="N125" s="184"/>
      <c r="O125" s="184"/>
      <c r="P125" s="185">
        <f>SUM(P126:P140)</f>
        <v>0</v>
      </c>
      <c r="Q125" s="184"/>
      <c r="R125" s="185">
        <f>SUM(R126:R140)</f>
        <v>0</v>
      </c>
      <c r="S125" s="184"/>
      <c r="T125" s="186">
        <f>SUM(T126:T140)</f>
        <v>0</v>
      </c>
      <c r="AR125" s="187" t="s">
        <v>87</v>
      </c>
      <c r="AT125" s="188" t="s">
        <v>75</v>
      </c>
      <c r="AU125" s="188" t="s">
        <v>87</v>
      </c>
      <c r="AY125" s="187" t="s">
        <v>159</v>
      </c>
      <c r="BK125" s="189">
        <f>SUM(BK126:BK140)</f>
        <v>0</v>
      </c>
    </row>
    <row r="126" spans="2:65" s="1" customFormat="1" ht="22.5" customHeight="1">
      <c r="B126" s="41"/>
      <c r="C126" s="193" t="s">
        <v>467</v>
      </c>
      <c r="D126" s="193" t="s">
        <v>161</v>
      </c>
      <c r="E126" s="194" t="s">
        <v>1725</v>
      </c>
      <c r="F126" s="195" t="s">
        <v>1726</v>
      </c>
      <c r="G126" s="196" t="s">
        <v>1727</v>
      </c>
      <c r="H126" s="197">
        <v>0.2</v>
      </c>
      <c r="I126" s="198"/>
      <c r="J126" s="199">
        <f aca="true" t="shared" si="20" ref="J126:J140">ROUND(I126*H126,2)</f>
        <v>0</v>
      </c>
      <c r="K126" s="195" t="s">
        <v>21</v>
      </c>
      <c r="L126" s="61"/>
      <c r="M126" s="200" t="s">
        <v>21</v>
      </c>
      <c r="N126" s="201" t="s">
        <v>47</v>
      </c>
      <c r="O126" s="42"/>
      <c r="P126" s="202">
        <f aca="true" t="shared" si="21" ref="P126:P140">O126*H126</f>
        <v>0</v>
      </c>
      <c r="Q126" s="202">
        <v>0</v>
      </c>
      <c r="R126" s="202">
        <f aca="true" t="shared" si="22" ref="R126:R140">Q126*H126</f>
        <v>0</v>
      </c>
      <c r="S126" s="202">
        <v>0</v>
      </c>
      <c r="T126" s="203">
        <f aca="true" t="shared" si="23" ref="T126:T140">S126*H126</f>
        <v>0</v>
      </c>
      <c r="AR126" s="24" t="s">
        <v>285</v>
      </c>
      <c r="AT126" s="24" t="s">
        <v>161</v>
      </c>
      <c r="AU126" s="24" t="s">
        <v>182</v>
      </c>
      <c r="AY126" s="24" t="s">
        <v>159</v>
      </c>
      <c r="BE126" s="204">
        <f aca="true" t="shared" si="24" ref="BE126:BE140">IF(N126="základní",J126,0)</f>
        <v>0</v>
      </c>
      <c r="BF126" s="204">
        <f aca="true" t="shared" si="25" ref="BF126:BF140">IF(N126="snížená",J126,0)</f>
        <v>0</v>
      </c>
      <c r="BG126" s="204">
        <f aca="true" t="shared" si="26" ref="BG126:BG140">IF(N126="zákl. přenesená",J126,0)</f>
        <v>0</v>
      </c>
      <c r="BH126" s="204">
        <f aca="true" t="shared" si="27" ref="BH126:BH140">IF(N126="sníž. přenesená",J126,0)</f>
        <v>0</v>
      </c>
      <c r="BI126" s="204">
        <f aca="true" t="shared" si="28" ref="BI126:BI140">IF(N126="nulová",J126,0)</f>
        <v>0</v>
      </c>
      <c r="BJ126" s="24" t="s">
        <v>84</v>
      </c>
      <c r="BK126" s="204">
        <f aca="true" t="shared" si="29" ref="BK126:BK140">ROUND(I126*H126,2)</f>
        <v>0</v>
      </c>
      <c r="BL126" s="24" t="s">
        <v>285</v>
      </c>
      <c r="BM126" s="24" t="s">
        <v>1888</v>
      </c>
    </row>
    <row r="127" spans="2:65" s="1" customFormat="1" ht="22.5" customHeight="1">
      <c r="B127" s="41"/>
      <c r="C127" s="193" t="s">
        <v>472</v>
      </c>
      <c r="D127" s="193" t="s">
        <v>161</v>
      </c>
      <c r="E127" s="194" t="s">
        <v>1889</v>
      </c>
      <c r="F127" s="195" t="s">
        <v>1890</v>
      </c>
      <c r="G127" s="196" t="s">
        <v>1508</v>
      </c>
      <c r="H127" s="197">
        <v>2</v>
      </c>
      <c r="I127" s="198"/>
      <c r="J127" s="199">
        <f t="shared" si="20"/>
        <v>0</v>
      </c>
      <c r="K127" s="195" t="s">
        <v>21</v>
      </c>
      <c r="L127" s="61"/>
      <c r="M127" s="200" t="s">
        <v>21</v>
      </c>
      <c r="N127" s="201" t="s">
        <v>47</v>
      </c>
      <c r="O127" s="42"/>
      <c r="P127" s="202">
        <f t="shared" si="21"/>
        <v>0</v>
      </c>
      <c r="Q127" s="202">
        <v>0</v>
      </c>
      <c r="R127" s="202">
        <f t="shared" si="22"/>
        <v>0</v>
      </c>
      <c r="S127" s="202">
        <v>0</v>
      </c>
      <c r="T127" s="203">
        <f t="shared" si="23"/>
        <v>0</v>
      </c>
      <c r="AR127" s="24" t="s">
        <v>285</v>
      </c>
      <c r="AT127" s="24" t="s">
        <v>161</v>
      </c>
      <c r="AU127" s="24" t="s">
        <v>182</v>
      </c>
      <c r="AY127" s="24" t="s">
        <v>159</v>
      </c>
      <c r="BE127" s="204">
        <f t="shared" si="24"/>
        <v>0</v>
      </c>
      <c r="BF127" s="204">
        <f t="shared" si="25"/>
        <v>0</v>
      </c>
      <c r="BG127" s="204">
        <f t="shared" si="26"/>
        <v>0</v>
      </c>
      <c r="BH127" s="204">
        <f t="shared" si="27"/>
        <v>0</v>
      </c>
      <c r="BI127" s="204">
        <f t="shared" si="28"/>
        <v>0</v>
      </c>
      <c r="BJ127" s="24" t="s">
        <v>84</v>
      </c>
      <c r="BK127" s="204">
        <f t="shared" si="29"/>
        <v>0</v>
      </c>
      <c r="BL127" s="24" t="s">
        <v>285</v>
      </c>
      <c r="BM127" s="24" t="s">
        <v>1891</v>
      </c>
    </row>
    <row r="128" spans="2:65" s="1" customFormat="1" ht="22.5" customHeight="1">
      <c r="B128" s="41"/>
      <c r="C128" s="193" t="s">
        <v>476</v>
      </c>
      <c r="D128" s="193" t="s">
        <v>161</v>
      </c>
      <c r="E128" s="194" t="s">
        <v>1892</v>
      </c>
      <c r="F128" s="195" t="s">
        <v>1893</v>
      </c>
      <c r="G128" s="196" t="s">
        <v>1508</v>
      </c>
      <c r="H128" s="197">
        <v>2</v>
      </c>
      <c r="I128" s="198"/>
      <c r="J128" s="199">
        <f t="shared" si="20"/>
        <v>0</v>
      </c>
      <c r="K128" s="195" t="s">
        <v>21</v>
      </c>
      <c r="L128" s="61"/>
      <c r="M128" s="200" t="s">
        <v>21</v>
      </c>
      <c r="N128" s="201" t="s">
        <v>47</v>
      </c>
      <c r="O128" s="42"/>
      <c r="P128" s="202">
        <f t="shared" si="21"/>
        <v>0</v>
      </c>
      <c r="Q128" s="202">
        <v>0</v>
      </c>
      <c r="R128" s="202">
        <f t="shared" si="22"/>
        <v>0</v>
      </c>
      <c r="S128" s="202">
        <v>0</v>
      </c>
      <c r="T128" s="203">
        <f t="shared" si="23"/>
        <v>0</v>
      </c>
      <c r="AR128" s="24" t="s">
        <v>285</v>
      </c>
      <c r="AT128" s="24" t="s">
        <v>161</v>
      </c>
      <c r="AU128" s="24" t="s">
        <v>182</v>
      </c>
      <c r="AY128" s="24" t="s">
        <v>159</v>
      </c>
      <c r="BE128" s="204">
        <f t="shared" si="24"/>
        <v>0</v>
      </c>
      <c r="BF128" s="204">
        <f t="shared" si="25"/>
        <v>0</v>
      </c>
      <c r="BG128" s="204">
        <f t="shared" si="26"/>
        <v>0</v>
      </c>
      <c r="BH128" s="204">
        <f t="shared" si="27"/>
        <v>0</v>
      </c>
      <c r="BI128" s="204">
        <f t="shared" si="28"/>
        <v>0</v>
      </c>
      <c r="BJ128" s="24" t="s">
        <v>84</v>
      </c>
      <c r="BK128" s="204">
        <f t="shared" si="29"/>
        <v>0</v>
      </c>
      <c r="BL128" s="24" t="s">
        <v>285</v>
      </c>
      <c r="BM128" s="24" t="s">
        <v>1894</v>
      </c>
    </row>
    <row r="129" spans="2:65" s="1" customFormat="1" ht="22.5" customHeight="1">
      <c r="B129" s="41"/>
      <c r="C129" s="193" t="s">
        <v>483</v>
      </c>
      <c r="D129" s="193" t="s">
        <v>161</v>
      </c>
      <c r="E129" s="194" t="s">
        <v>1895</v>
      </c>
      <c r="F129" s="195" t="s">
        <v>1757</v>
      </c>
      <c r="G129" s="196" t="s">
        <v>256</v>
      </c>
      <c r="H129" s="197">
        <v>4</v>
      </c>
      <c r="I129" s="198"/>
      <c r="J129" s="199">
        <f t="shared" si="20"/>
        <v>0</v>
      </c>
      <c r="K129" s="195" t="s">
        <v>21</v>
      </c>
      <c r="L129" s="61"/>
      <c r="M129" s="200" t="s">
        <v>21</v>
      </c>
      <c r="N129" s="201" t="s">
        <v>47</v>
      </c>
      <c r="O129" s="42"/>
      <c r="P129" s="202">
        <f t="shared" si="21"/>
        <v>0</v>
      </c>
      <c r="Q129" s="202">
        <v>0</v>
      </c>
      <c r="R129" s="202">
        <f t="shared" si="22"/>
        <v>0</v>
      </c>
      <c r="S129" s="202">
        <v>0</v>
      </c>
      <c r="T129" s="203">
        <f t="shared" si="23"/>
        <v>0</v>
      </c>
      <c r="AR129" s="24" t="s">
        <v>285</v>
      </c>
      <c r="AT129" s="24" t="s">
        <v>161</v>
      </c>
      <c r="AU129" s="24" t="s">
        <v>182</v>
      </c>
      <c r="AY129" s="24" t="s">
        <v>159</v>
      </c>
      <c r="BE129" s="204">
        <f t="shared" si="24"/>
        <v>0</v>
      </c>
      <c r="BF129" s="204">
        <f t="shared" si="25"/>
        <v>0</v>
      </c>
      <c r="BG129" s="204">
        <f t="shared" si="26"/>
        <v>0</v>
      </c>
      <c r="BH129" s="204">
        <f t="shared" si="27"/>
        <v>0</v>
      </c>
      <c r="BI129" s="204">
        <f t="shared" si="28"/>
        <v>0</v>
      </c>
      <c r="BJ129" s="24" t="s">
        <v>84</v>
      </c>
      <c r="BK129" s="204">
        <f t="shared" si="29"/>
        <v>0</v>
      </c>
      <c r="BL129" s="24" t="s">
        <v>285</v>
      </c>
      <c r="BM129" s="24" t="s">
        <v>1896</v>
      </c>
    </row>
    <row r="130" spans="2:65" s="1" customFormat="1" ht="22.5" customHeight="1">
      <c r="B130" s="41"/>
      <c r="C130" s="193" t="s">
        <v>493</v>
      </c>
      <c r="D130" s="193" t="s">
        <v>161</v>
      </c>
      <c r="E130" s="194" t="s">
        <v>1759</v>
      </c>
      <c r="F130" s="195" t="s">
        <v>1760</v>
      </c>
      <c r="G130" s="196" t="s">
        <v>245</v>
      </c>
      <c r="H130" s="197">
        <v>128</v>
      </c>
      <c r="I130" s="198"/>
      <c r="J130" s="199">
        <f t="shared" si="20"/>
        <v>0</v>
      </c>
      <c r="K130" s="195" t="s">
        <v>21</v>
      </c>
      <c r="L130" s="61"/>
      <c r="M130" s="200" t="s">
        <v>21</v>
      </c>
      <c r="N130" s="201" t="s">
        <v>47</v>
      </c>
      <c r="O130" s="42"/>
      <c r="P130" s="202">
        <f t="shared" si="21"/>
        <v>0</v>
      </c>
      <c r="Q130" s="202">
        <v>0</v>
      </c>
      <c r="R130" s="202">
        <f t="shared" si="22"/>
        <v>0</v>
      </c>
      <c r="S130" s="202">
        <v>0</v>
      </c>
      <c r="T130" s="203">
        <f t="shared" si="23"/>
        <v>0</v>
      </c>
      <c r="AR130" s="24" t="s">
        <v>285</v>
      </c>
      <c r="AT130" s="24" t="s">
        <v>161</v>
      </c>
      <c r="AU130" s="24" t="s">
        <v>182</v>
      </c>
      <c r="AY130" s="24" t="s">
        <v>159</v>
      </c>
      <c r="BE130" s="204">
        <f t="shared" si="24"/>
        <v>0</v>
      </c>
      <c r="BF130" s="204">
        <f t="shared" si="25"/>
        <v>0</v>
      </c>
      <c r="BG130" s="204">
        <f t="shared" si="26"/>
        <v>0</v>
      </c>
      <c r="BH130" s="204">
        <f t="shared" si="27"/>
        <v>0</v>
      </c>
      <c r="BI130" s="204">
        <f t="shared" si="28"/>
        <v>0</v>
      </c>
      <c r="BJ130" s="24" t="s">
        <v>84</v>
      </c>
      <c r="BK130" s="204">
        <f t="shared" si="29"/>
        <v>0</v>
      </c>
      <c r="BL130" s="24" t="s">
        <v>285</v>
      </c>
      <c r="BM130" s="24" t="s">
        <v>1897</v>
      </c>
    </row>
    <row r="131" spans="2:65" s="1" customFormat="1" ht="22.5" customHeight="1">
      <c r="B131" s="41"/>
      <c r="C131" s="193" t="s">
        <v>500</v>
      </c>
      <c r="D131" s="193" t="s">
        <v>161</v>
      </c>
      <c r="E131" s="194" t="s">
        <v>1762</v>
      </c>
      <c r="F131" s="195" t="s">
        <v>1763</v>
      </c>
      <c r="G131" s="196" t="s">
        <v>245</v>
      </c>
      <c r="H131" s="197">
        <v>52</v>
      </c>
      <c r="I131" s="198"/>
      <c r="J131" s="199">
        <f t="shared" si="20"/>
        <v>0</v>
      </c>
      <c r="K131" s="195" t="s">
        <v>21</v>
      </c>
      <c r="L131" s="61"/>
      <c r="M131" s="200" t="s">
        <v>21</v>
      </c>
      <c r="N131" s="201" t="s">
        <v>47</v>
      </c>
      <c r="O131" s="42"/>
      <c r="P131" s="202">
        <f t="shared" si="21"/>
        <v>0</v>
      </c>
      <c r="Q131" s="202">
        <v>0</v>
      </c>
      <c r="R131" s="202">
        <f t="shared" si="22"/>
        <v>0</v>
      </c>
      <c r="S131" s="202">
        <v>0</v>
      </c>
      <c r="T131" s="203">
        <f t="shared" si="23"/>
        <v>0</v>
      </c>
      <c r="AR131" s="24" t="s">
        <v>285</v>
      </c>
      <c r="AT131" s="24" t="s">
        <v>161</v>
      </c>
      <c r="AU131" s="24" t="s">
        <v>182</v>
      </c>
      <c r="AY131" s="24" t="s">
        <v>159</v>
      </c>
      <c r="BE131" s="204">
        <f t="shared" si="24"/>
        <v>0</v>
      </c>
      <c r="BF131" s="204">
        <f t="shared" si="25"/>
        <v>0</v>
      </c>
      <c r="BG131" s="204">
        <f t="shared" si="26"/>
        <v>0</v>
      </c>
      <c r="BH131" s="204">
        <f t="shared" si="27"/>
        <v>0</v>
      </c>
      <c r="BI131" s="204">
        <f t="shared" si="28"/>
        <v>0</v>
      </c>
      <c r="BJ131" s="24" t="s">
        <v>84</v>
      </c>
      <c r="BK131" s="204">
        <f t="shared" si="29"/>
        <v>0</v>
      </c>
      <c r="BL131" s="24" t="s">
        <v>285</v>
      </c>
      <c r="BM131" s="24" t="s">
        <v>1898</v>
      </c>
    </row>
    <row r="132" spans="2:65" s="1" customFormat="1" ht="22.5" customHeight="1">
      <c r="B132" s="41"/>
      <c r="C132" s="193" t="s">
        <v>505</v>
      </c>
      <c r="D132" s="193" t="s">
        <v>161</v>
      </c>
      <c r="E132" s="194" t="s">
        <v>1765</v>
      </c>
      <c r="F132" s="195" t="s">
        <v>1766</v>
      </c>
      <c r="G132" s="196" t="s">
        <v>245</v>
      </c>
      <c r="H132" s="197">
        <v>180</v>
      </c>
      <c r="I132" s="198"/>
      <c r="J132" s="199">
        <f t="shared" si="20"/>
        <v>0</v>
      </c>
      <c r="K132" s="195" t="s">
        <v>21</v>
      </c>
      <c r="L132" s="61"/>
      <c r="M132" s="200" t="s">
        <v>21</v>
      </c>
      <c r="N132" s="201" t="s">
        <v>47</v>
      </c>
      <c r="O132" s="42"/>
      <c r="P132" s="202">
        <f t="shared" si="21"/>
        <v>0</v>
      </c>
      <c r="Q132" s="202">
        <v>0</v>
      </c>
      <c r="R132" s="202">
        <f t="shared" si="22"/>
        <v>0</v>
      </c>
      <c r="S132" s="202">
        <v>0</v>
      </c>
      <c r="T132" s="203">
        <f t="shared" si="23"/>
        <v>0</v>
      </c>
      <c r="AR132" s="24" t="s">
        <v>285</v>
      </c>
      <c r="AT132" s="24" t="s">
        <v>161</v>
      </c>
      <c r="AU132" s="24" t="s">
        <v>182</v>
      </c>
      <c r="AY132" s="24" t="s">
        <v>159</v>
      </c>
      <c r="BE132" s="204">
        <f t="shared" si="24"/>
        <v>0</v>
      </c>
      <c r="BF132" s="204">
        <f t="shared" si="25"/>
        <v>0</v>
      </c>
      <c r="BG132" s="204">
        <f t="shared" si="26"/>
        <v>0</v>
      </c>
      <c r="BH132" s="204">
        <f t="shared" si="27"/>
        <v>0</v>
      </c>
      <c r="BI132" s="204">
        <f t="shared" si="28"/>
        <v>0</v>
      </c>
      <c r="BJ132" s="24" t="s">
        <v>84</v>
      </c>
      <c r="BK132" s="204">
        <f t="shared" si="29"/>
        <v>0</v>
      </c>
      <c r="BL132" s="24" t="s">
        <v>285</v>
      </c>
      <c r="BM132" s="24" t="s">
        <v>1899</v>
      </c>
    </row>
    <row r="133" spans="2:65" s="1" customFormat="1" ht="22.5" customHeight="1">
      <c r="B133" s="41"/>
      <c r="C133" s="193" t="s">
        <v>512</v>
      </c>
      <c r="D133" s="193" t="s">
        <v>161</v>
      </c>
      <c r="E133" s="194" t="s">
        <v>1768</v>
      </c>
      <c r="F133" s="195" t="s">
        <v>1769</v>
      </c>
      <c r="G133" s="196" t="s">
        <v>245</v>
      </c>
      <c r="H133" s="197">
        <v>180</v>
      </c>
      <c r="I133" s="198"/>
      <c r="J133" s="199">
        <f t="shared" si="20"/>
        <v>0</v>
      </c>
      <c r="K133" s="195" t="s">
        <v>21</v>
      </c>
      <c r="L133" s="61"/>
      <c r="M133" s="200" t="s">
        <v>21</v>
      </c>
      <c r="N133" s="201" t="s">
        <v>47</v>
      </c>
      <c r="O133" s="42"/>
      <c r="P133" s="202">
        <f t="shared" si="21"/>
        <v>0</v>
      </c>
      <c r="Q133" s="202">
        <v>0</v>
      </c>
      <c r="R133" s="202">
        <f t="shared" si="22"/>
        <v>0</v>
      </c>
      <c r="S133" s="202">
        <v>0</v>
      </c>
      <c r="T133" s="203">
        <f t="shared" si="23"/>
        <v>0</v>
      </c>
      <c r="AR133" s="24" t="s">
        <v>285</v>
      </c>
      <c r="AT133" s="24" t="s">
        <v>161</v>
      </c>
      <c r="AU133" s="24" t="s">
        <v>182</v>
      </c>
      <c r="AY133" s="24" t="s">
        <v>159</v>
      </c>
      <c r="BE133" s="204">
        <f t="shared" si="24"/>
        <v>0</v>
      </c>
      <c r="BF133" s="204">
        <f t="shared" si="25"/>
        <v>0</v>
      </c>
      <c r="BG133" s="204">
        <f t="shared" si="26"/>
        <v>0</v>
      </c>
      <c r="BH133" s="204">
        <f t="shared" si="27"/>
        <v>0</v>
      </c>
      <c r="BI133" s="204">
        <f t="shared" si="28"/>
        <v>0</v>
      </c>
      <c r="BJ133" s="24" t="s">
        <v>84</v>
      </c>
      <c r="BK133" s="204">
        <f t="shared" si="29"/>
        <v>0</v>
      </c>
      <c r="BL133" s="24" t="s">
        <v>285</v>
      </c>
      <c r="BM133" s="24" t="s">
        <v>1900</v>
      </c>
    </row>
    <row r="134" spans="2:65" s="1" customFormat="1" ht="22.5" customHeight="1">
      <c r="B134" s="41"/>
      <c r="C134" s="193" t="s">
        <v>518</v>
      </c>
      <c r="D134" s="193" t="s">
        <v>161</v>
      </c>
      <c r="E134" s="194" t="s">
        <v>1771</v>
      </c>
      <c r="F134" s="195" t="s">
        <v>1901</v>
      </c>
      <c r="G134" s="196" t="s">
        <v>245</v>
      </c>
      <c r="H134" s="197">
        <v>508</v>
      </c>
      <c r="I134" s="198"/>
      <c r="J134" s="199">
        <f t="shared" si="20"/>
        <v>0</v>
      </c>
      <c r="K134" s="195" t="s">
        <v>21</v>
      </c>
      <c r="L134" s="61"/>
      <c r="M134" s="200" t="s">
        <v>21</v>
      </c>
      <c r="N134" s="201" t="s">
        <v>47</v>
      </c>
      <c r="O134" s="42"/>
      <c r="P134" s="202">
        <f t="shared" si="21"/>
        <v>0</v>
      </c>
      <c r="Q134" s="202">
        <v>0</v>
      </c>
      <c r="R134" s="202">
        <f t="shared" si="22"/>
        <v>0</v>
      </c>
      <c r="S134" s="202">
        <v>0</v>
      </c>
      <c r="T134" s="203">
        <f t="shared" si="23"/>
        <v>0</v>
      </c>
      <c r="AR134" s="24" t="s">
        <v>285</v>
      </c>
      <c r="AT134" s="24" t="s">
        <v>161</v>
      </c>
      <c r="AU134" s="24" t="s">
        <v>182</v>
      </c>
      <c r="AY134" s="24" t="s">
        <v>159</v>
      </c>
      <c r="BE134" s="204">
        <f t="shared" si="24"/>
        <v>0</v>
      </c>
      <c r="BF134" s="204">
        <f t="shared" si="25"/>
        <v>0</v>
      </c>
      <c r="BG134" s="204">
        <f t="shared" si="26"/>
        <v>0</v>
      </c>
      <c r="BH134" s="204">
        <f t="shared" si="27"/>
        <v>0</v>
      </c>
      <c r="BI134" s="204">
        <f t="shared" si="28"/>
        <v>0</v>
      </c>
      <c r="BJ134" s="24" t="s">
        <v>84</v>
      </c>
      <c r="BK134" s="204">
        <f t="shared" si="29"/>
        <v>0</v>
      </c>
      <c r="BL134" s="24" t="s">
        <v>285</v>
      </c>
      <c r="BM134" s="24" t="s">
        <v>1902</v>
      </c>
    </row>
    <row r="135" spans="2:65" s="1" customFormat="1" ht="22.5" customHeight="1">
      <c r="B135" s="41"/>
      <c r="C135" s="193" t="s">
        <v>529</v>
      </c>
      <c r="D135" s="193" t="s">
        <v>161</v>
      </c>
      <c r="E135" s="194" t="s">
        <v>1903</v>
      </c>
      <c r="F135" s="195" t="s">
        <v>1775</v>
      </c>
      <c r="G135" s="196" t="s">
        <v>245</v>
      </c>
      <c r="H135" s="197">
        <v>52</v>
      </c>
      <c r="I135" s="198"/>
      <c r="J135" s="199">
        <f t="shared" si="20"/>
        <v>0</v>
      </c>
      <c r="K135" s="195" t="s">
        <v>21</v>
      </c>
      <c r="L135" s="61"/>
      <c r="M135" s="200" t="s">
        <v>21</v>
      </c>
      <c r="N135" s="201" t="s">
        <v>47</v>
      </c>
      <c r="O135" s="42"/>
      <c r="P135" s="202">
        <f t="shared" si="21"/>
        <v>0</v>
      </c>
      <c r="Q135" s="202">
        <v>0</v>
      </c>
      <c r="R135" s="202">
        <f t="shared" si="22"/>
        <v>0</v>
      </c>
      <c r="S135" s="202">
        <v>0</v>
      </c>
      <c r="T135" s="203">
        <f t="shared" si="23"/>
        <v>0</v>
      </c>
      <c r="AR135" s="24" t="s">
        <v>285</v>
      </c>
      <c r="AT135" s="24" t="s">
        <v>161</v>
      </c>
      <c r="AU135" s="24" t="s">
        <v>182</v>
      </c>
      <c r="AY135" s="24" t="s">
        <v>159</v>
      </c>
      <c r="BE135" s="204">
        <f t="shared" si="24"/>
        <v>0</v>
      </c>
      <c r="BF135" s="204">
        <f t="shared" si="25"/>
        <v>0</v>
      </c>
      <c r="BG135" s="204">
        <f t="shared" si="26"/>
        <v>0</v>
      </c>
      <c r="BH135" s="204">
        <f t="shared" si="27"/>
        <v>0</v>
      </c>
      <c r="BI135" s="204">
        <f t="shared" si="28"/>
        <v>0</v>
      </c>
      <c r="BJ135" s="24" t="s">
        <v>84</v>
      </c>
      <c r="BK135" s="204">
        <f t="shared" si="29"/>
        <v>0</v>
      </c>
      <c r="BL135" s="24" t="s">
        <v>285</v>
      </c>
      <c r="BM135" s="24" t="s">
        <v>1904</v>
      </c>
    </row>
    <row r="136" spans="2:65" s="1" customFormat="1" ht="22.5" customHeight="1">
      <c r="B136" s="41"/>
      <c r="C136" s="193" t="s">
        <v>537</v>
      </c>
      <c r="D136" s="193" t="s">
        <v>161</v>
      </c>
      <c r="E136" s="194" t="s">
        <v>1777</v>
      </c>
      <c r="F136" s="195" t="s">
        <v>1778</v>
      </c>
      <c r="G136" s="196" t="s">
        <v>1508</v>
      </c>
      <c r="H136" s="197">
        <v>6</v>
      </c>
      <c r="I136" s="198"/>
      <c r="J136" s="199">
        <f t="shared" si="20"/>
        <v>0</v>
      </c>
      <c r="K136" s="195" t="s">
        <v>21</v>
      </c>
      <c r="L136" s="61"/>
      <c r="M136" s="200" t="s">
        <v>21</v>
      </c>
      <c r="N136" s="201" t="s">
        <v>47</v>
      </c>
      <c r="O136" s="42"/>
      <c r="P136" s="202">
        <f t="shared" si="21"/>
        <v>0</v>
      </c>
      <c r="Q136" s="202">
        <v>0</v>
      </c>
      <c r="R136" s="202">
        <f t="shared" si="22"/>
        <v>0</v>
      </c>
      <c r="S136" s="202">
        <v>0</v>
      </c>
      <c r="T136" s="203">
        <f t="shared" si="23"/>
        <v>0</v>
      </c>
      <c r="AR136" s="24" t="s">
        <v>285</v>
      </c>
      <c r="AT136" s="24" t="s">
        <v>161</v>
      </c>
      <c r="AU136" s="24" t="s">
        <v>182</v>
      </c>
      <c r="AY136" s="24" t="s">
        <v>159</v>
      </c>
      <c r="BE136" s="204">
        <f t="shared" si="24"/>
        <v>0</v>
      </c>
      <c r="BF136" s="204">
        <f t="shared" si="25"/>
        <v>0</v>
      </c>
      <c r="BG136" s="204">
        <f t="shared" si="26"/>
        <v>0</v>
      </c>
      <c r="BH136" s="204">
        <f t="shared" si="27"/>
        <v>0</v>
      </c>
      <c r="BI136" s="204">
        <f t="shared" si="28"/>
        <v>0</v>
      </c>
      <c r="BJ136" s="24" t="s">
        <v>84</v>
      </c>
      <c r="BK136" s="204">
        <f t="shared" si="29"/>
        <v>0</v>
      </c>
      <c r="BL136" s="24" t="s">
        <v>285</v>
      </c>
      <c r="BM136" s="24" t="s">
        <v>1905</v>
      </c>
    </row>
    <row r="137" spans="2:65" s="1" customFormat="1" ht="22.5" customHeight="1">
      <c r="B137" s="41"/>
      <c r="C137" s="193" t="s">
        <v>542</v>
      </c>
      <c r="D137" s="193" t="s">
        <v>161</v>
      </c>
      <c r="E137" s="194" t="s">
        <v>1780</v>
      </c>
      <c r="F137" s="195" t="s">
        <v>1781</v>
      </c>
      <c r="G137" s="196" t="s">
        <v>245</v>
      </c>
      <c r="H137" s="197">
        <v>128</v>
      </c>
      <c r="I137" s="198"/>
      <c r="J137" s="199">
        <f t="shared" si="20"/>
        <v>0</v>
      </c>
      <c r="K137" s="195" t="s">
        <v>21</v>
      </c>
      <c r="L137" s="61"/>
      <c r="M137" s="200" t="s">
        <v>21</v>
      </c>
      <c r="N137" s="201" t="s">
        <v>47</v>
      </c>
      <c r="O137" s="42"/>
      <c r="P137" s="202">
        <f t="shared" si="21"/>
        <v>0</v>
      </c>
      <c r="Q137" s="202">
        <v>0</v>
      </c>
      <c r="R137" s="202">
        <f t="shared" si="22"/>
        <v>0</v>
      </c>
      <c r="S137" s="202">
        <v>0</v>
      </c>
      <c r="T137" s="203">
        <f t="shared" si="23"/>
        <v>0</v>
      </c>
      <c r="AR137" s="24" t="s">
        <v>285</v>
      </c>
      <c r="AT137" s="24" t="s">
        <v>161</v>
      </c>
      <c r="AU137" s="24" t="s">
        <v>182</v>
      </c>
      <c r="AY137" s="24" t="s">
        <v>159</v>
      </c>
      <c r="BE137" s="204">
        <f t="shared" si="24"/>
        <v>0</v>
      </c>
      <c r="BF137" s="204">
        <f t="shared" si="25"/>
        <v>0</v>
      </c>
      <c r="BG137" s="204">
        <f t="shared" si="26"/>
        <v>0</v>
      </c>
      <c r="BH137" s="204">
        <f t="shared" si="27"/>
        <v>0</v>
      </c>
      <c r="BI137" s="204">
        <f t="shared" si="28"/>
        <v>0</v>
      </c>
      <c r="BJ137" s="24" t="s">
        <v>84</v>
      </c>
      <c r="BK137" s="204">
        <f t="shared" si="29"/>
        <v>0</v>
      </c>
      <c r="BL137" s="24" t="s">
        <v>285</v>
      </c>
      <c r="BM137" s="24" t="s">
        <v>1906</v>
      </c>
    </row>
    <row r="138" spans="2:65" s="1" customFormat="1" ht="22.5" customHeight="1">
      <c r="B138" s="41"/>
      <c r="C138" s="193" t="s">
        <v>549</v>
      </c>
      <c r="D138" s="193" t="s">
        <v>161</v>
      </c>
      <c r="E138" s="194" t="s">
        <v>1783</v>
      </c>
      <c r="F138" s="195" t="s">
        <v>1784</v>
      </c>
      <c r="G138" s="196" t="s">
        <v>245</v>
      </c>
      <c r="H138" s="197">
        <v>52</v>
      </c>
      <c r="I138" s="198"/>
      <c r="J138" s="199">
        <f t="shared" si="20"/>
        <v>0</v>
      </c>
      <c r="K138" s="195" t="s">
        <v>21</v>
      </c>
      <c r="L138" s="61"/>
      <c r="M138" s="200" t="s">
        <v>21</v>
      </c>
      <c r="N138" s="201" t="s">
        <v>47</v>
      </c>
      <c r="O138" s="42"/>
      <c r="P138" s="202">
        <f t="shared" si="21"/>
        <v>0</v>
      </c>
      <c r="Q138" s="202">
        <v>0</v>
      </c>
      <c r="R138" s="202">
        <f t="shared" si="22"/>
        <v>0</v>
      </c>
      <c r="S138" s="202">
        <v>0</v>
      </c>
      <c r="T138" s="203">
        <f t="shared" si="23"/>
        <v>0</v>
      </c>
      <c r="AR138" s="24" t="s">
        <v>285</v>
      </c>
      <c r="AT138" s="24" t="s">
        <v>161</v>
      </c>
      <c r="AU138" s="24" t="s">
        <v>182</v>
      </c>
      <c r="AY138" s="24" t="s">
        <v>159</v>
      </c>
      <c r="BE138" s="204">
        <f t="shared" si="24"/>
        <v>0</v>
      </c>
      <c r="BF138" s="204">
        <f t="shared" si="25"/>
        <v>0</v>
      </c>
      <c r="BG138" s="204">
        <f t="shared" si="26"/>
        <v>0</v>
      </c>
      <c r="BH138" s="204">
        <f t="shared" si="27"/>
        <v>0</v>
      </c>
      <c r="BI138" s="204">
        <f t="shared" si="28"/>
        <v>0</v>
      </c>
      <c r="BJ138" s="24" t="s">
        <v>84</v>
      </c>
      <c r="BK138" s="204">
        <f t="shared" si="29"/>
        <v>0</v>
      </c>
      <c r="BL138" s="24" t="s">
        <v>285</v>
      </c>
      <c r="BM138" s="24" t="s">
        <v>1907</v>
      </c>
    </row>
    <row r="139" spans="2:65" s="1" customFormat="1" ht="22.5" customHeight="1">
      <c r="B139" s="41"/>
      <c r="C139" s="193" t="s">
        <v>553</v>
      </c>
      <c r="D139" s="193" t="s">
        <v>161</v>
      </c>
      <c r="E139" s="194" t="s">
        <v>1786</v>
      </c>
      <c r="F139" s="195" t="s">
        <v>1787</v>
      </c>
      <c r="G139" s="196" t="s">
        <v>256</v>
      </c>
      <c r="H139" s="197">
        <v>24</v>
      </c>
      <c r="I139" s="198"/>
      <c r="J139" s="199">
        <f t="shared" si="20"/>
        <v>0</v>
      </c>
      <c r="K139" s="195" t="s">
        <v>21</v>
      </c>
      <c r="L139" s="61"/>
      <c r="M139" s="200" t="s">
        <v>21</v>
      </c>
      <c r="N139" s="201" t="s">
        <v>47</v>
      </c>
      <c r="O139" s="42"/>
      <c r="P139" s="202">
        <f t="shared" si="21"/>
        <v>0</v>
      </c>
      <c r="Q139" s="202">
        <v>0</v>
      </c>
      <c r="R139" s="202">
        <f t="shared" si="22"/>
        <v>0</v>
      </c>
      <c r="S139" s="202">
        <v>0</v>
      </c>
      <c r="T139" s="203">
        <f t="shared" si="23"/>
        <v>0</v>
      </c>
      <c r="AR139" s="24" t="s">
        <v>285</v>
      </c>
      <c r="AT139" s="24" t="s">
        <v>161</v>
      </c>
      <c r="AU139" s="24" t="s">
        <v>182</v>
      </c>
      <c r="AY139" s="24" t="s">
        <v>159</v>
      </c>
      <c r="BE139" s="204">
        <f t="shared" si="24"/>
        <v>0</v>
      </c>
      <c r="BF139" s="204">
        <f t="shared" si="25"/>
        <v>0</v>
      </c>
      <c r="BG139" s="204">
        <f t="shared" si="26"/>
        <v>0</v>
      </c>
      <c r="BH139" s="204">
        <f t="shared" si="27"/>
        <v>0</v>
      </c>
      <c r="BI139" s="204">
        <f t="shared" si="28"/>
        <v>0</v>
      </c>
      <c r="BJ139" s="24" t="s">
        <v>84</v>
      </c>
      <c r="BK139" s="204">
        <f t="shared" si="29"/>
        <v>0</v>
      </c>
      <c r="BL139" s="24" t="s">
        <v>285</v>
      </c>
      <c r="BM139" s="24" t="s">
        <v>1908</v>
      </c>
    </row>
    <row r="140" spans="2:65" s="1" customFormat="1" ht="22.5" customHeight="1">
      <c r="B140" s="41"/>
      <c r="C140" s="193" t="s">
        <v>559</v>
      </c>
      <c r="D140" s="193" t="s">
        <v>161</v>
      </c>
      <c r="E140" s="194" t="s">
        <v>1798</v>
      </c>
      <c r="F140" s="195" t="s">
        <v>1799</v>
      </c>
      <c r="G140" s="196" t="s">
        <v>164</v>
      </c>
      <c r="H140" s="197">
        <v>72</v>
      </c>
      <c r="I140" s="198"/>
      <c r="J140" s="199">
        <f t="shared" si="20"/>
        <v>0</v>
      </c>
      <c r="K140" s="195" t="s">
        <v>21</v>
      </c>
      <c r="L140" s="61"/>
      <c r="M140" s="200" t="s">
        <v>21</v>
      </c>
      <c r="N140" s="272" t="s">
        <v>47</v>
      </c>
      <c r="O140" s="273"/>
      <c r="P140" s="274">
        <f t="shared" si="21"/>
        <v>0</v>
      </c>
      <c r="Q140" s="274">
        <v>0</v>
      </c>
      <c r="R140" s="274">
        <f t="shared" si="22"/>
        <v>0</v>
      </c>
      <c r="S140" s="274">
        <v>0</v>
      </c>
      <c r="T140" s="275">
        <f t="shared" si="23"/>
        <v>0</v>
      </c>
      <c r="AR140" s="24" t="s">
        <v>285</v>
      </c>
      <c r="AT140" s="24" t="s">
        <v>161</v>
      </c>
      <c r="AU140" s="24" t="s">
        <v>182</v>
      </c>
      <c r="AY140" s="24" t="s">
        <v>159</v>
      </c>
      <c r="BE140" s="204">
        <f t="shared" si="24"/>
        <v>0</v>
      </c>
      <c r="BF140" s="204">
        <f t="shared" si="25"/>
        <v>0</v>
      </c>
      <c r="BG140" s="204">
        <f t="shared" si="26"/>
        <v>0</v>
      </c>
      <c r="BH140" s="204">
        <f t="shared" si="27"/>
        <v>0</v>
      </c>
      <c r="BI140" s="204">
        <f t="shared" si="28"/>
        <v>0</v>
      </c>
      <c r="BJ140" s="24" t="s">
        <v>84</v>
      </c>
      <c r="BK140" s="204">
        <f t="shared" si="29"/>
        <v>0</v>
      </c>
      <c r="BL140" s="24" t="s">
        <v>285</v>
      </c>
      <c r="BM140" s="24" t="s">
        <v>1909</v>
      </c>
    </row>
    <row r="141" spans="2:12" s="1" customFormat="1" ht="6.95" customHeight="1">
      <c r="B141" s="56"/>
      <c r="C141" s="57"/>
      <c r="D141" s="57"/>
      <c r="E141" s="57"/>
      <c r="F141" s="57"/>
      <c r="G141" s="57"/>
      <c r="H141" s="57"/>
      <c r="I141" s="139"/>
      <c r="J141" s="57"/>
      <c r="K141" s="57"/>
      <c r="L141" s="61"/>
    </row>
  </sheetData>
  <sheetProtection password="CC77" sheet="1" objects="1" scenarios="1" formatCells="0" formatColumns="0" formatRows="0" sort="0" autoFilter="0"/>
  <autoFilter ref="C80:K140"/>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7"/>
  <sheetViews>
    <sheetView showGridLines="0" workbookViewId="0" topLeftCell="A1">
      <pane ySplit="1" topLeftCell="A74" activePane="bottomLeft" state="frozen"/>
      <selection pane="bottomLeft" activeCell="I83" sqref="I8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120</v>
      </c>
      <c r="G1" s="403" t="s">
        <v>121</v>
      </c>
      <c r="H1" s="403"/>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112</v>
      </c>
    </row>
    <row r="3" spans="2:46" ht="6.95" customHeight="1">
      <c r="B3" s="25"/>
      <c r="C3" s="26"/>
      <c r="D3" s="26"/>
      <c r="E3" s="26"/>
      <c r="F3" s="26"/>
      <c r="G3" s="26"/>
      <c r="H3" s="26"/>
      <c r="I3" s="116"/>
      <c r="J3" s="26"/>
      <c r="K3" s="27"/>
      <c r="AT3" s="24" t="s">
        <v>87</v>
      </c>
    </row>
    <row r="4" spans="2:46" ht="36.95" customHeight="1">
      <c r="B4" s="28"/>
      <c r="C4" s="29"/>
      <c r="D4" s="30" t="s">
        <v>125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4" t="str">
        <f>'Rekapitulace stavby'!K6</f>
        <v>Rekonstrukce historického středu města Nový Bor – III. etapa, změna stavby před dokončením</v>
      </c>
      <c r="F7" s="405"/>
      <c r="G7" s="405"/>
      <c r="H7" s="405"/>
      <c r="I7" s="117"/>
      <c r="J7" s="29"/>
      <c r="K7" s="31"/>
    </row>
    <row r="8" spans="2:11" s="1" customFormat="1" ht="15">
      <c r="B8" s="41"/>
      <c r="C8" s="42"/>
      <c r="D8" s="37" t="s">
        <v>126</v>
      </c>
      <c r="E8" s="42"/>
      <c r="F8" s="42"/>
      <c r="G8" s="42"/>
      <c r="H8" s="42"/>
      <c r="I8" s="118"/>
      <c r="J8" s="42"/>
      <c r="K8" s="45"/>
    </row>
    <row r="9" spans="2:11" s="1" customFormat="1" ht="36.95" customHeight="1">
      <c r="B9" s="41"/>
      <c r="C9" s="42"/>
      <c r="D9" s="42"/>
      <c r="E9" s="406" t="s">
        <v>1910</v>
      </c>
      <c r="F9" s="407"/>
      <c r="G9" s="407"/>
      <c r="H9" s="407"/>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113</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20. 4. 2017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22.5" customHeight="1">
      <c r="B24" s="121"/>
      <c r="C24" s="122"/>
      <c r="D24" s="122"/>
      <c r="E24" s="396" t="s">
        <v>21</v>
      </c>
      <c r="F24" s="396"/>
      <c r="G24" s="396"/>
      <c r="H24" s="39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ROUND(SUM(BE79:BE176),2)</f>
        <v>0</v>
      </c>
      <c r="G30" s="42"/>
      <c r="H30" s="42"/>
      <c r="I30" s="131">
        <v>0.21</v>
      </c>
      <c r="J30" s="130">
        <f>ROUND(ROUND((SUM(BE79:BE176)),2)*I30,2)</f>
        <v>0</v>
      </c>
      <c r="K30" s="45"/>
    </row>
    <row r="31" spans="2:11" s="1" customFormat="1" ht="14.45" customHeight="1">
      <c r="B31" s="41"/>
      <c r="C31" s="42"/>
      <c r="D31" s="42"/>
      <c r="E31" s="49" t="s">
        <v>48</v>
      </c>
      <c r="F31" s="130">
        <f>ROUND(SUM(BF79:BF176),2)</f>
        <v>0</v>
      </c>
      <c r="G31" s="42"/>
      <c r="H31" s="42"/>
      <c r="I31" s="131">
        <v>0.15</v>
      </c>
      <c r="J31" s="130">
        <f>ROUND(ROUND((SUM(BF79:BF176)),2)*I31,2)</f>
        <v>0</v>
      </c>
      <c r="K31" s="45"/>
    </row>
    <row r="32" spans="2:11" s="1" customFormat="1" ht="14.45" customHeight="1" hidden="1">
      <c r="B32" s="41"/>
      <c r="C32" s="42"/>
      <c r="D32" s="42"/>
      <c r="E32" s="49" t="s">
        <v>49</v>
      </c>
      <c r="F32" s="130">
        <f>ROUND(SUM(BG79:BG176),2)</f>
        <v>0</v>
      </c>
      <c r="G32" s="42"/>
      <c r="H32" s="42"/>
      <c r="I32" s="131">
        <v>0.21</v>
      </c>
      <c r="J32" s="130">
        <v>0</v>
      </c>
      <c r="K32" s="45"/>
    </row>
    <row r="33" spans="2:11" s="1" customFormat="1" ht="14.45" customHeight="1" hidden="1">
      <c r="B33" s="41"/>
      <c r="C33" s="42"/>
      <c r="D33" s="42"/>
      <c r="E33" s="49" t="s">
        <v>50</v>
      </c>
      <c r="F33" s="130">
        <f>ROUND(SUM(BH79:BH176),2)</f>
        <v>0</v>
      </c>
      <c r="G33" s="42"/>
      <c r="H33" s="42"/>
      <c r="I33" s="131">
        <v>0.15</v>
      </c>
      <c r="J33" s="130">
        <v>0</v>
      </c>
      <c r="K33" s="45"/>
    </row>
    <row r="34" spans="2:11" s="1" customFormat="1" ht="14.45" customHeight="1" hidden="1">
      <c r="B34" s="41"/>
      <c r="C34" s="42"/>
      <c r="D34" s="42"/>
      <c r="E34" s="49" t="s">
        <v>51</v>
      </c>
      <c r="F34" s="130">
        <f>ROUND(SUM(BI79:BI176),2)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128</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4" t="str">
        <f>E7</f>
        <v>Rekonstrukce historického středu města Nový Bor – III. etapa, změna stavby před dokončením</v>
      </c>
      <c r="F45" s="405"/>
      <c r="G45" s="405"/>
      <c r="H45" s="405"/>
      <c r="I45" s="118"/>
      <c r="J45" s="42"/>
      <c r="K45" s="45"/>
    </row>
    <row r="46" spans="2:11" s="1" customFormat="1" ht="14.45" customHeight="1">
      <c r="B46" s="41"/>
      <c r="C46" s="37" t="s">
        <v>126</v>
      </c>
      <c r="D46" s="42"/>
      <c r="E46" s="42"/>
      <c r="F46" s="42"/>
      <c r="G46" s="42"/>
      <c r="H46" s="42"/>
      <c r="I46" s="118"/>
      <c r="J46" s="42"/>
      <c r="K46" s="45"/>
    </row>
    <row r="47" spans="2:11" s="1" customFormat="1" ht="23.25" customHeight="1">
      <c r="B47" s="41"/>
      <c r="C47" s="42"/>
      <c r="D47" s="42"/>
      <c r="E47" s="406" t="str">
        <f>E9</f>
        <v>SO 801 - Výsadba dřevin</v>
      </c>
      <c r="F47" s="407"/>
      <c r="G47" s="407"/>
      <c r="H47" s="40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Nový Bor náměstí Míru</v>
      </c>
      <c r="G49" s="42"/>
      <c r="H49" s="42"/>
      <c r="I49" s="119" t="s">
        <v>25</v>
      </c>
      <c r="J49" s="120" t="str">
        <f>IF(J12="","",J12)</f>
        <v>20. 4. 2017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Nový Bor náměstí Míru 1, 473 01 Nový Bor</v>
      </c>
      <c r="G51" s="42"/>
      <c r="H51" s="42"/>
      <c r="I51" s="119" t="s">
        <v>35</v>
      </c>
      <c r="J51" s="35" t="str">
        <f>E21</f>
        <v>BKN,spol.s r.o.Vladislavova 29/I,566 01Vysoké Mýto</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129</v>
      </c>
      <c r="D54" s="132"/>
      <c r="E54" s="132"/>
      <c r="F54" s="132"/>
      <c r="G54" s="132"/>
      <c r="H54" s="132"/>
      <c r="I54" s="145"/>
      <c r="J54" s="146" t="s">
        <v>130</v>
      </c>
      <c r="K54" s="147"/>
    </row>
    <row r="55" spans="2:11" s="1" customFormat="1" ht="10.35" customHeight="1">
      <c r="B55" s="41"/>
      <c r="C55" s="42"/>
      <c r="D55" s="42"/>
      <c r="E55" s="42"/>
      <c r="F55" s="42"/>
      <c r="G55" s="42"/>
      <c r="H55" s="42"/>
      <c r="I55" s="118"/>
      <c r="J55" s="42"/>
      <c r="K55" s="45"/>
    </row>
    <row r="56" spans="2:47" s="1" customFormat="1" ht="29.25" customHeight="1">
      <c r="B56" s="41"/>
      <c r="C56" s="148" t="s">
        <v>131</v>
      </c>
      <c r="D56" s="42"/>
      <c r="E56" s="42"/>
      <c r="F56" s="42"/>
      <c r="G56" s="42"/>
      <c r="H56" s="42"/>
      <c r="I56" s="118"/>
      <c r="J56" s="128">
        <f>J79</f>
        <v>0</v>
      </c>
      <c r="K56" s="45"/>
      <c r="AU56" s="24" t="s">
        <v>132</v>
      </c>
    </row>
    <row r="57" spans="2:11" s="7" customFormat="1" ht="24.95" customHeight="1">
      <c r="B57" s="149"/>
      <c r="C57" s="150"/>
      <c r="D57" s="151" t="s">
        <v>845</v>
      </c>
      <c r="E57" s="152"/>
      <c r="F57" s="152"/>
      <c r="G57" s="152"/>
      <c r="H57" s="152"/>
      <c r="I57" s="153"/>
      <c r="J57" s="154">
        <f>J80</f>
        <v>0</v>
      </c>
      <c r="K57" s="155"/>
    </row>
    <row r="58" spans="2:11" s="8" customFormat="1" ht="19.9" customHeight="1">
      <c r="B58" s="156"/>
      <c r="C58" s="157"/>
      <c r="D58" s="158" t="s">
        <v>846</v>
      </c>
      <c r="E58" s="159"/>
      <c r="F58" s="159"/>
      <c r="G58" s="159"/>
      <c r="H58" s="159"/>
      <c r="I58" s="160"/>
      <c r="J58" s="161">
        <f>J81</f>
        <v>0</v>
      </c>
      <c r="K58" s="162"/>
    </row>
    <row r="59" spans="2:11" s="8" customFormat="1" ht="19.9" customHeight="1">
      <c r="B59" s="156"/>
      <c r="C59" s="157"/>
      <c r="D59" s="158" t="s">
        <v>850</v>
      </c>
      <c r="E59" s="159"/>
      <c r="F59" s="159"/>
      <c r="G59" s="159"/>
      <c r="H59" s="159"/>
      <c r="I59" s="160"/>
      <c r="J59" s="161">
        <f>J175</f>
        <v>0</v>
      </c>
      <c r="K59" s="162"/>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143</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22.5" customHeight="1">
      <c r="B69" s="41"/>
      <c r="C69" s="63"/>
      <c r="D69" s="63"/>
      <c r="E69" s="400" t="str">
        <f>E7</f>
        <v>Rekonstrukce historického středu města Nový Bor – III. etapa, změna stavby před dokončením</v>
      </c>
      <c r="F69" s="401"/>
      <c r="G69" s="401"/>
      <c r="H69" s="401"/>
      <c r="I69" s="163"/>
      <c r="J69" s="63"/>
      <c r="K69" s="63"/>
      <c r="L69" s="61"/>
    </row>
    <row r="70" spans="2:12" s="1" customFormat="1" ht="14.45" customHeight="1">
      <c r="B70" s="41"/>
      <c r="C70" s="65" t="s">
        <v>126</v>
      </c>
      <c r="D70" s="63"/>
      <c r="E70" s="63"/>
      <c r="F70" s="63"/>
      <c r="G70" s="63"/>
      <c r="H70" s="63"/>
      <c r="I70" s="163"/>
      <c r="J70" s="63"/>
      <c r="K70" s="63"/>
      <c r="L70" s="61"/>
    </row>
    <row r="71" spans="2:12" s="1" customFormat="1" ht="23.25" customHeight="1">
      <c r="B71" s="41"/>
      <c r="C71" s="63"/>
      <c r="D71" s="63"/>
      <c r="E71" s="368" t="str">
        <f>E9</f>
        <v>SO 801 - Výsadba dřevin</v>
      </c>
      <c r="F71" s="402"/>
      <c r="G71" s="402"/>
      <c r="H71" s="402"/>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23</v>
      </c>
      <c r="D73" s="63"/>
      <c r="E73" s="63"/>
      <c r="F73" s="164" t="str">
        <f>F12</f>
        <v>Nový Bor náměstí Míru</v>
      </c>
      <c r="G73" s="63"/>
      <c r="H73" s="63"/>
      <c r="I73" s="165" t="s">
        <v>25</v>
      </c>
      <c r="J73" s="73" t="str">
        <f>IF(J12="","",J12)</f>
        <v>20. 4. 2017</v>
      </c>
      <c r="K73" s="63"/>
      <c r="L73" s="61"/>
    </row>
    <row r="74" spans="2:12" s="1" customFormat="1" ht="6.95" customHeight="1">
      <c r="B74" s="41"/>
      <c r="C74" s="63"/>
      <c r="D74" s="63"/>
      <c r="E74" s="63"/>
      <c r="F74" s="63"/>
      <c r="G74" s="63"/>
      <c r="H74" s="63"/>
      <c r="I74" s="163"/>
      <c r="J74" s="63"/>
      <c r="K74" s="63"/>
      <c r="L74" s="61"/>
    </row>
    <row r="75" spans="2:12" s="1" customFormat="1" ht="15">
      <c r="B75" s="41"/>
      <c r="C75" s="65" t="s">
        <v>27</v>
      </c>
      <c r="D75" s="63"/>
      <c r="E75" s="63"/>
      <c r="F75" s="164" t="str">
        <f>E15</f>
        <v>Město Nový Bor náměstí Míru 1, 473 01 Nový Bor</v>
      </c>
      <c r="G75" s="63"/>
      <c r="H75" s="63"/>
      <c r="I75" s="165" t="s">
        <v>35</v>
      </c>
      <c r="J75" s="164" t="str">
        <f>E21</f>
        <v>BKN,spol.s r.o.Vladislavova 29/I,566 01Vysoké Mýto</v>
      </c>
      <c r="K75" s="63"/>
      <c r="L75" s="61"/>
    </row>
    <row r="76" spans="2:12" s="1" customFormat="1" ht="14.45" customHeight="1">
      <c r="B76" s="41"/>
      <c r="C76" s="65" t="s">
        <v>33</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144</v>
      </c>
      <c r="D78" s="168" t="s">
        <v>61</v>
      </c>
      <c r="E78" s="168" t="s">
        <v>57</v>
      </c>
      <c r="F78" s="168" t="s">
        <v>145</v>
      </c>
      <c r="G78" s="168" t="s">
        <v>146</v>
      </c>
      <c r="H78" s="168" t="s">
        <v>147</v>
      </c>
      <c r="I78" s="169" t="s">
        <v>148</v>
      </c>
      <c r="J78" s="168" t="s">
        <v>130</v>
      </c>
      <c r="K78" s="170" t="s">
        <v>149</v>
      </c>
      <c r="L78" s="171"/>
      <c r="M78" s="81" t="s">
        <v>150</v>
      </c>
      <c r="N78" s="82" t="s">
        <v>46</v>
      </c>
      <c r="O78" s="82" t="s">
        <v>151</v>
      </c>
      <c r="P78" s="82" t="s">
        <v>152</v>
      </c>
      <c r="Q78" s="82" t="s">
        <v>153</v>
      </c>
      <c r="R78" s="82" t="s">
        <v>154</v>
      </c>
      <c r="S78" s="82" t="s">
        <v>155</v>
      </c>
      <c r="T78" s="83" t="s">
        <v>156</v>
      </c>
    </row>
    <row r="79" spans="2:63" s="1" customFormat="1" ht="29.25" customHeight="1">
      <c r="B79" s="41"/>
      <c r="C79" s="87" t="s">
        <v>131</v>
      </c>
      <c r="D79" s="63"/>
      <c r="E79" s="63"/>
      <c r="F79" s="63"/>
      <c r="G79" s="63"/>
      <c r="H79" s="63"/>
      <c r="I79" s="163"/>
      <c r="J79" s="172">
        <f>BK79</f>
        <v>0</v>
      </c>
      <c r="K79" s="63"/>
      <c r="L79" s="61"/>
      <c r="M79" s="84"/>
      <c r="N79" s="85"/>
      <c r="O79" s="85"/>
      <c r="P79" s="173">
        <f>P80</f>
        <v>0</v>
      </c>
      <c r="Q79" s="85"/>
      <c r="R79" s="173">
        <f>R80</f>
        <v>9.7894446</v>
      </c>
      <c r="S79" s="85"/>
      <c r="T79" s="174">
        <f>T80</f>
        <v>0</v>
      </c>
      <c r="AT79" s="24" t="s">
        <v>75</v>
      </c>
      <c r="AU79" s="24" t="s">
        <v>132</v>
      </c>
      <c r="BK79" s="175">
        <f>BK80</f>
        <v>0</v>
      </c>
    </row>
    <row r="80" spans="2:63" s="10" customFormat="1" ht="37.35" customHeight="1">
      <c r="B80" s="176"/>
      <c r="C80" s="177"/>
      <c r="D80" s="178" t="s">
        <v>75</v>
      </c>
      <c r="E80" s="179" t="s">
        <v>157</v>
      </c>
      <c r="F80" s="179" t="s">
        <v>851</v>
      </c>
      <c r="G80" s="177"/>
      <c r="H80" s="177"/>
      <c r="I80" s="180"/>
      <c r="J80" s="181">
        <f>BK80</f>
        <v>0</v>
      </c>
      <c r="K80" s="177"/>
      <c r="L80" s="182"/>
      <c r="M80" s="183"/>
      <c r="N80" s="184"/>
      <c r="O80" s="184"/>
      <c r="P80" s="185">
        <f>P81+P175</f>
        <v>0</v>
      </c>
      <c r="Q80" s="184"/>
      <c r="R80" s="185">
        <f>R81+R175</f>
        <v>9.7894446</v>
      </c>
      <c r="S80" s="184"/>
      <c r="T80" s="186">
        <f>T81+T175</f>
        <v>0</v>
      </c>
      <c r="AR80" s="187" t="s">
        <v>84</v>
      </c>
      <c r="AT80" s="188" t="s">
        <v>75</v>
      </c>
      <c r="AU80" s="188" t="s">
        <v>76</v>
      </c>
      <c r="AY80" s="187" t="s">
        <v>159</v>
      </c>
      <c r="BK80" s="189">
        <f>BK81+BK175</f>
        <v>0</v>
      </c>
    </row>
    <row r="81" spans="2:63" s="10" customFormat="1" ht="19.9" customHeight="1">
      <c r="B81" s="176"/>
      <c r="C81" s="177"/>
      <c r="D81" s="190" t="s">
        <v>75</v>
      </c>
      <c r="E81" s="191" t="s">
        <v>84</v>
      </c>
      <c r="F81" s="191" t="s">
        <v>852</v>
      </c>
      <c r="G81" s="177"/>
      <c r="H81" s="177"/>
      <c r="I81" s="180"/>
      <c r="J81" s="192">
        <f>BK81</f>
        <v>0</v>
      </c>
      <c r="K81" s="177"/>
      <c r="L81" s="182"/>
      <c r="M81" s="183"/>
      <c r="N81" s="184"/>
      <c r="O81" s="184"/>
      <c r="P81" s="185">
        <f>SUM(P82:P174)</f>
        <v>0</v>
      </c>
      <c r="Q81" s="184"/>
      <c r="R81" s="185">
        <f>SUM(R82:R174)</f>
        <v>9.7894446</v>
      </c>
      <c r="S81" s="184"/>
      <c r="T81" s="186">
        <f>SUM(T82:T174)</f>
        <v>0</v>
      </c>
      <c r="AR81" s="187" t="s">
        <v>84</v>
      </c>
      <c r="AT81" s="188" t="s">
        <v>75</v>
      </c>
      <c r="AU81" s="188" t="s">
        <v>84</v>
      </c>
      <c r="AY81" s="187" t="s">
        <v>159</v>
      </c>
      <c r="BK81" s="189">
        <f>SUM(BK82:BK174)</f>
        <v>0</v>
      </c>
    </row>
    <row r="82" spans="2:65" s="1" customFormat="1" ht="31.5" customHeight="1">
      <c r="B82" s="41"/>
      <c r="C82" s="193" t="s">
        <v>84</v>
      </c>
      <c r="D82" s="193" t="s">
        <v>161</v>
      </c>
      <c r="E82" s="194" t="s">
        <v>1911</v>
      </c>
      <c r="F82" s="195" t="s">
        <v>1912</v>
      </c>
      <c r="G82" s="196" t="s">
        <v>595</v>
      </c>
      <c r="H82" s="197">
        <v>2</v>
      </c>
      <c r="I82" s="198"/>
      <c r="J82" s="199">
        <f>ROUND(I82*H82,2)</f>
        <v>0</v>
      </c>
      <c r="K82" s="195" t="s">
        <v>165</v>
      </c>
      <c r="L82" s="61"/>
      <c r="M82" s="200" t="s">
        <v>21</v>
      </c>
      <c r="N82" s="201" t="s">
        <v>47</v>
      </c>
      <c r="O82" s="42"/>
      <c r="P82" s="202">
        <f>O82*H82</f>
        <v>0</v>
      </c>
      <c r="Q82" s="202">
        <v>0</v>
      </c>
      <c r="R82" s="202">
        <f>Q82*H82</f>
        <v>0</v>
      </c>
      <c r="S82" s="202">
        <v>0</v>
      </c>
      <c r="T82" s="203">
        <f>S82*H82</f>
        <v>0</v>
      </c>
      <c r="AR82" s="24" t="s">
        <v>166</v>
      </c>
      <c r="AT82" s="24" t="s">
        <v>161</v>
      </c>
      <c r="AU82" s="24" t="s">
        <v>87</v>
      </c>
      <c r="AY82" s="24" t="s">
        <v>159</v>
      </c>
      <c r="BE82" s="204">
        <f>IF(N82="základní",J82,0)</f>
        <v>0</v>
      </c>
      <c r="BF82" s="204">
        <f>IF(N82="snížená",J82,0)</f>
        <v>0</v>
      </c>
      <c r="BG82" s="204">
        <f>IF(N82="zákl. přenesená",J82,0)</f>
        <v>0</v>
      </c>
      <c r="BH82" s="204">
        <f>IF(N82="sníž. přenesená",J82,0)</f>
        <v>0</v>
      </c>
      <c r="BI82" s="204">
        <f>IF(N82="nulová",J82,0)</f>
        <v>0</v>
      </c>
      <c r="BJ82" s="24" t="s">
        <v>84</v>
      </c>
      <c r="BK82" s="204">
        <f>ROUND(I82*H82,2)</f>
        <v>0</v>
      </c>
      <c r="BL82" s="24" t="s">
        <v>166</v>
      </c>
      <c r="BM82" s="24" t="s">
        <v>1913</v>
      </c>
    </row>
    <row r="83" spans="2:47" s="1" customFormat="1" ht="121.5">
      <c r="B83" s="41"/>
      <c r="C83" s="63"/>
      <c r="D83" s="205" t="s">
        <v>168</v>
      </c>
      <c r="E83" s="63"/>
      <c r="F83" s="206" t="s">
        <v>1914</v>
      </c>
      <c r="G83" s="63"/>
      <c r="H83" s="63"/>
      <c r="I83" s="163"/>
      <c r="J83" s="63"/>
      <c r="K83" s="63"/>
      <c r="L83" s="61"/>
      <c r="M83" s="207"/>
      <c r="N83" s="42"/>
      <c r="O83" s="42"/>
      <c r="P83" s="42"/>
      <c r="Q83" s="42"/>
      <c r="R83" s="42"/>
      <c r="S83" s="42"/>
      <c r="T83" s="78"/>
      <c r="AT83" s="24" t="s">
        <v>168</v>
      </c>
      <c r="AU83" s="24" t="s">
        <v>87</v>
      </c>
    </row>
    <row r="84" spans="2:51" s="12" customFormat="1" ht="13.5">
      <c r="B84" s="219"/>
      <c r="C84" s="220"/>
      <c r="D84" s="232" t="s">
        <v>170</v>
      </c>
      <c r="E84" s="242" t="s">
        <v>21</v>
      </c>
      <c r="F84" s="243" t="s">
        <v>1915</v>
      </c>
      <c r="G84" s="220"/>
      <c r="H84" s="244">
        <v>2</v>
      </c>
      <c r="I84" s="224"/>
      <c r="J84" s="220"/>
      <c r="K84" s="220"/>
      <c r="L84" s="225"/>
      <c r="M84" s="226"/>
      <c r="N84" s="227"/>
      <c r="O84" s="227"/>
      <c r="P84" s="227"/>
      <c r="Q84" s="227"/>
      <c r="R84" s="227"/>
      <c r="S84" s="227"/>
      <c r="T84" s="228"/>
      <c r="AT84" s="229" t="s">
        <v>170</v>
      </c>
      <c r="AU84" s="229" t="s">
        <v>87</v>
      </c>
      <c r="AV84" s="12" t="s">
        <v>87</v>
      </c>
      <c r="AW84" s="12" t="s">
        <v>39</v>
      </c>
      <c r="AX84" s="12" t="s">
        <v>84</v>
      </c>
      <c r="AY84" s="229" t="s">
        <v>159</v>
      </c>
    </row>
    <row r="85" spans="2:65" s="1" customFormat="1" ht="31.5" customHeight="1">
      <c r="B85" s="41"/>
      <c r="C85" s="193" t="s">
        <v>87</v>
      </c>
      <c r="D85" s="193" t="s">
        <v>161</v>
      </c>
      <c r="E85" s="194" t="s">
        <v>1916</v>
      </c>
      <c r="F85" s="195" t="s">
        <v>1917</v>
      </c>
      <c r="G85" s="196" t="s">
        <v>595</v>
      </c>
      <c r="H85" s="197">
        <v>2</v>
      </c>
      <c r="I85" s="198"/>
      <c r="J85" s="199">
        <f>ROUND(I85*H85,2)</f>
        <v>0</v>
      </c>
      <c r="K85" s="195" t="s">
        <v>165</v>
      </c>
      <c r="L85" s="61"/>
      <c r="M85" s="200" t="s">
        <v>21</v>
      </c>
      <c r="N85" s="201" t="s">
        <v>47</v>
      </c>
      <c r="O85" s="42"/>
      <c r="P85" s="202">
        <f>O85*H85</f>
        <v>0</v>
      </c>
      <c r="Q85" s="202">
        <v>5E-05</v>
      </c>
      <c r="R85" s="202">
        <f>Q85*H85</f>
        <v>0.0001</v>
      </c>
      <c r="S85" s="202">
        <v>0</v>
      </c>
      <c r="T85" s="203">
        <f>S85*H85</f>
        <v>0</v>
      </c>
      <c r="AR85" s="24" t="s">
        <v>166</v>
      </c>
      <c r="AT85" s="24" t="s">
        <v>161</v>
      </c>
      <c r="AU85" s="24" t="s">
        <v>87</v>
      </c>
      <c r="AY85" s="24" t="s">
        <v>159</v>
      </c>
      <c r="BE85" s="204">
        <f>IF(N85="základní",J85,0)</f>
        <v>0</v>
      </c>
      <c r="BF85" s="204">
        <f>IF(N85="snížená",J85,0)</f>
        <v>0</v>
      </c>
      <c r="BG85" s="204">
        <f>IF(N85="zákl. přenesená",J85,0)</f>
        <v>0</v>
      </c>
      <c r="BH85" s="204">
        <f>IF(N85="sníž. přenesená",J85,0)</f>
        <v>0</v>
      </c>
      <c r="BI85" s="204">
        <f>IF(N85="nulová",J85,0)</f>
        <v>0</v>
      </c>
      <c r="BJ85" s="24" t="s">
        <v>84</v>
      </c>
      <c r="BK85" s="204">
        <f>ROUND(I85*H85,2)</f>
        <v>0</v>
      </c>
      <c r="BL85" s="24" t="s">
        <v>166</v>
      </c>
      <c r="BM85" s="24" t="s">
        <v>1918</v>
      </c>
    </row>
    <row r="86" spans="2:47" s="1" customFormat="1" ht="108">
      <c r="B86" s="41"/>
      <c r="C86" s="63"/>
      <c r="D86" s="205" t="s">
        <v>168</v>
      </c>
      <c r="E86" s="63"/>
      <c r="F86" s="206" t="s">
        <v>1919</v>
      </c>
      <c r="G86" s="63"/>
      <c r="H86" s="63"/>
      <c r="I86" s="163"/>
      <c r="J86" s="63"/>
      <c r="K86" s="63"/>
      <c r="L86" s="61"/>
      <c r="M86" s="207"/>
      <c r="N86" s="42"/>
      <c r="O86" s="42"/>
      <c r="P86" s="42"/>
      <c r="Q86" s="42"/>
      <c r="R86" s="42"/>
      <c r="S86" s="42"/>
      <c r="T86" s="78"/>
      <c r="AT86" s="24" t="s">
        <v>168</v>
      </c>
      <c r="AU86" s="24" t="s">
        <v>87</v>
      </c>
    </row>
    <row r="87" spans="2:51" s="12" customFormat="1" ht="13.5">
      <c r="B87" s="219"/>
      <c r="C87" s="220"/>
      <c r="D87" s="232" t="s">
        <v>170</v>
      </c>
      <c r="E87" s="242" t="s">
        <v>21</v>
      </c>
      <c r="F87" s="243" t="s">
        <v>1915</v>
      </c>
      <c r="G87" s="220"/>
      <c r="H87" s="244">
        <v>2</v>
      </c>
      <c r="I87" s="224"/>
      <c r="J87" s="220"/>
      <c r="K87" s="220"/>
      <c r="L87" s="225"/>
      <c r="M87" s="226"/>
      <c r="N87" s="227"/>
      <c r="O87" s="227"/>
      <c r="P87" s="227"/>
      <c r="Q87" s="227"/>
      <c r="R87" s="227"/>
      <c r="S87" s="227"/>
      <c r="T87" s="228"/>
      <c r="AT87" s="229" t="s">
        <v>170</v>
      </c>
      <c r="AU87" s="229" t="s">
        <v>87</v>
      </c>
      <c r="AV87" s="12" t="s">
        <v>87</v>
      </c>
      <c r="AW87" s="12" t="s">
        <v>39</v>
      </c>
      <c r="AX87" s="12" t="s">
        <v>84</v>
      </c>
      <c r="AY87" s="229" t="s">
        <v>159</v>
      </c>
    </row>
    <row r="88" spans="2:65" s="1" customFormat="1" ht="31.5" customHeight="1">
      <c r="B88" s="41"/>
      <c r="C88" s="193" t="s">
        <v>182</v>
      </c>
      <c r="D88" s="193" t="s">
        <v>161</v>
      </c>
      <c r="E88" s="194" t="s">
        <v>1920</v>
      </c>
      <c r="F88" s="195" t="s">
        <v>1921</v>
      </c>
      <c r="G88" s="196" t="s">
        <v>595</v>
      </c>
      <c r="H88" s="197">
        <v>2</v>
      </c>
      <c r="I88" s="198"/>
      <c r="J88" s="199">
        <f>ROUND(I88*H88,2)</f>
        <v>0</v>
      </c>
      <c r="K88" s="195" t="s">
        <v>165</v>
      </c>
      <c r="L88" s="61"/>
      <c r="M88" s="200" t="s">
        <v>21</v>
      </c>
      <c r="N88" s="201" t="s">
        <v>47</v>
      </c>
      <c r="O88" s="42"/>
      <c r="P88" s="202">
        <f>O88*H88</f>
        <v>0</v>
      </c>
      <c r="Q88" s="202">
        <v>0</v>
      </c>
      <c r="R88" s="202">
        <f>Q88*H88</f>
        <v>0</v>
      </c>
      <c r="S88" s="202">
        <v>0</v>
      </c>
      <c r="T88" s="203">
        <f>S88*H88</f>
        <v>0</v>
      </c>
      <c r="AR88" s="24" t="s">
        <v>166</v>
      </c>
      <c r="AT88" s="24" t="s">
        <v>161</v>
      </c>
      <c r="AU88" s="24" t="s">
        <v>87</v>
      </c>
      <c r="AY88" s="24" t="s">
        <v>159</v>
      </c>
      <c r="BE88" s="204">
        <f>IF(N88="základní",J88,0)</f>
        <v>0</v>
      </c>
      <c r="BF88" s="204">
        <f>IF(N88="snížená",J88,0)</f>
        <v>0</v>
      </c>
      <c r="BG88" s="204">
        <f>IF(N88="zákl. přenesená",J88,0)</f>
        <v>0</v>
      </c>
      <c r="BH88" s="204">
        <f>IF(N88="sníž. přenesená",J88,0)</f>
        <v>0</v>
      </c>
      <c r="BI88" s="204">
        <f>IF(N88="nulová",J88,0)</f>
        <v>0</v>
      </c>
      <c r="BJ88" s="24" t="s">
        <v>84</v>
      </c>
      <c r="BK88" s="204">
        <f>ROUND(I88*H88,2)</f>
        <v>0</v>
      </c>
      <c r="BL88" s="24" t="s">
        <v>166</v>
      </c>
      <c r="BM88" s="24" t="s">
        <v>1922</v>
      </c>
    </row>
    <row r="89" spans="2:47" s="1" customFormat="1" ht="27">
      <c r="B89" s="41"/>
      <c r="C89" s="63"/>
      <c r="D89" s="205" t="s">
        <v>168</v>
      </c>
      <c r="E89" s="63"/>
      <c r="F89" s="206" t="s">
        <v>1923</v>
      </c>
      <c r="G89" s="63"/>
      <c r="H89" s="63"/>
      <c r="I89" s="163"/>
      <c r="J89" s="63"/>
      <c r="K89" s="63"/>
      <c r="L89" s="61"/>
      <c r="M89" s="207"/>
      <c r="N89" s="42"/>
      <c r="O89" s="42"/>
      <c r="P89" s="42"/>
      <c r="Q89" s="42"/>
      <c r="R89" s="42"/>
      <c r="S89" s="42"/>
      <c r="T89" s="78"/>
      <c r="AT89" s="24" t="s">
        <v>168</v>
      </c>
      <c r="AU89" s="24" t="s">
        <v>87</v>
      </c>
    </row>
    <row r="90" spans="2:51" s="12" customFormat="1" ht="13.5">
      <c r="B90" s="219"/>
      <c r="C90" s="220"/>
      <c r="D90" s="232" t="s">
        <v>170</v>
      </c>
      <c r="E90" s="242" t="s">
        <v>21</v>
      </c>
      <c r="F90" s="243" t="s">
        <v>1915</v>
      </c>
      <c r="G90" s="220"/>
      <c r="H90" s="244">
        <v>2</v>
      </c>
      <c r="I90" s="224"/>
      <c r="J90" s="220"/>
      <c r="K90" s="220"/>
      <c r="L90" s="225"/>
      <c r="M90" s="226"/>
      <c r="N90" s="227"/>
      <c r="O90" s="227"/>
      <c r="P90" s="227"/>
      <c r="Q90" s="227"/>
      <c r="R90" s="227"/>
      <c r="S90" s="227"/>
      <c r="T90" s="228"/>
      <c r="AT90" s="229" t="s">
        <v>170</v>
      </c>
      <c r="AU90" s="229" t="s">
        <v>87</v>
      </c>
      <c r="AV90" s="12" t="s">
        <v>87</v>
      </c>
      <c r="AW90" s="12" t="s">
        <v>39</v>
      </c>
      <c r="AX90" s="12" t="s">
        <v>84</v>
      </c>
      <c r="AY90" s="229" t="s">
        <v>159</v>
      </c>
    </row>
    <row r="91" spans="2:65" s="1" customFormat="1" ht="31.5" customHeight="1">
      <c r="B91" s="41"/>
      <c r="C91" s="193" t="s">
        <v>166</v>
      </c>
      <c r="D91" s="193" t="s">
        <v>161</v>
      </c>
      <c r="E91" s="194" t="s">
        <v>1924</v>
      </c>
      <c r="F91" s="195" t="s">
        <v>1925</v>
      </c>
      <c r="G91" s="196" t="s">
        <v>595</v>
      </c>
      <c r="H91" s="197">
        <v>2</v>
      </c>
      <c r="I91" s="198"/>
      <c r="J91" s="199">
        <f>ROUND(I91*H91,2)</f>
        <v>0</v>
      </c>
      <c r="K91" s="195" t="s">
        <v>165</v>
      </c>
      <c r="L91" s="61"/>
      <c r="M91" s="200" t="s">
        <v>21</v>
      </c>
      <c r="N91" s="201" t="s">
        <v>47</v>
      </c>
      <c r="O91" s="42"/>
      <c r="P91" s="202">
        <f>O91*H91</f>
        <v>0</v>
      </c>
      <c r="Q91" s="202">
        <v>0</v>
      </c>
      <c r="R91" s="202">
        <f>Q91*H91</f>
        <v>0</v>
      </c>
      <c r="S91" s="202">
        <v>0</v>
      </c>
      <c r="T91" s="203">
        <f>S91*H91</f>
        <v>0</v>
      </c>
      <c r="AR91" s="24" t="s">
        <v>166</v>
      </c>
      <c r="AT91" s="24" t="s">
        <v>161</v>
      </c>
      <c r="AU91" s="24" t="s">
        <v>87</v>
      </c>
      <c r="AY91" s="24" t="s">
        <v>159</v>
      </c>
      <c r="BE91" s="204">
        <f>IF(N91="základní",J91,0)</f>
        <v>0</v>
      </c>
      <c r="BF91" s="204">
        <f>IF(N91="snížená",J91,0)</f>
        <v>0</v>
      </c>
      <c r="BG91" s="204">
        <f>IF(N91="zákl. přenesená",J91,0)</f>
        <v>0</v>
      </c>
      <c r="BH91" s="204">
        <f>IF(N91="sníž. přenesená",J91,0)</f>
        <v>0</v>
      </c>
      <c r="BI91" s="204">
        <f>IF(N91="nulová",J91,0)</f>
        <v>0</v>
      </c>
      <c r="BJ91" s="24" t="s">
        <v>84</v>
      </c>
      <c r="BK91" s="204">
        <f>ROUND(I91*H91,2)</f>
        <v>0</v>
      </c>
      <c r="BL91" s="24" t="s">
        <v>166</v>
      </c>
      <c r="BM91" s="24" t="s">
        <v>1926</v>
      </c>
    </row>
    <row r="92" spans="2:47" s="1" customFormat="1" ht="27">
      <c r="B92" s="41"/>
      <c r="C92" s="63"/>
      <c r="D92" s="205" t="s">
        <v>168</v>
      </c>
      <c r="E92" s="63"/>
      <c r="F92" s="206" t="s">
        <v>1923</v>
      </c>
      <c r="G92" s="63"/>
      <c r="H92" s="63"/>
      <c r="I92" s="163"/>
      <c r="J92" s="63"/>
      <c r="K92" s="63"/>
      <c r="L92" s="61"/>
      <c r="M92" s="207"/>
      <c r="N92" s="42"/>
      <c r="O92" s="42"/>
      <c r="P92" s="42"/>
      <c r="Q92" s="42"/>
      <c r="R92" s="42"/>
      <c r="S92" s="42"/>
      <c r="T92" s="78"/>
      <c r="AT92" s="24" t="s">
        <v>168</v>
      </c>
      <c r="AU92" s="24" t="s">
        <v>87</v>
      </c>
    </row>
    <row r="93" spans="2:51" s="12" customFormat="1" ht="13.5">
      <c r="B93" s="219"/>
      <c r="C93" s="220"/>
      <c r="D93" s="232" t="s">
        <v>170</v>
      </c>
      <c r="E93" s="242" t="s">
        <v>21</v>
      </c>
      <c r="F93" s="243" t="s">
        <v>1915</v>
      </c>
      <c r="G93" s="220"/>
      <c r="H93" s="244">
        <v>2</v>
      </c>
      <c r="I93" s="224"/>
      <c r="J93" s="220"/>
      <c r="K93" s="220"/>
      <c r="L93" s="225"/>
      <c r="M93" s="226"/>
      <c r="N93" s="227"/>
      <c r="O93" s="227"/>
      <c r="P93" s="227"/>
      <c r="Q93" s="227"/>
      <c r="R93" s="227"/>
      <c r="S93" s="227"/>
      <c r="T93" s="228"/>
      <c r="AT93" s="229" t="s">
        <v>170</v>
      </c>
      <c r="AU93" s="229" t="s">
        <v>87</v>
      </c>
      <c r="AV93" s="12" t="s">
        <v>87</v>
      </c>
      <c r="AW93" s="12" t="s">
        <v>39</v>
      </c>
      <c r="AX93" s="12" t="s">
        <v>84</v>
      </c>
      <c r="AY93" s="229" t="s">
        <v>159</v>
      </c>
    </row>
    <row r="94" spans="2:65" s="1" customFormat="1" ht="31.5" customHeight="1">
      <c r="B94" s="41"/>
      <c r="C94" s="193" t="s">
        <v>196</v>
      </c>
      <c r="D94" s="193" t="s">
        <v>161</v>
      </c>
      <c r="E94" s="194" t="s">
        <v>1927</v>
      </c>
      <c r="F94" s="195" t="s">
        <v>1928</v>
      </c>
      <c r="G94" s="196" t="s">
        <v>595</v>
      </c>
      <c r="H94" s="197">
        <v>2</v>
      </c>
      <c r="I94" s="198"/>
      <c r="J94" s="199">
        <f>ROUND(I94*H94,2)</f>
        <v>0</v>
      </c>
      <c r="K94" s="195" t="s">
        <v>165</v>
      </c>
      <c r="L94" s="61"/>
      <c r="M94" s="200" t="s">
        <v>21</v>
      </c>
      <c r="N94" s="201" t="s">
        <v>47</v>
      </c>
      <c r="O94" s="42"/>
      <c r="P94" s="202">
        <f>O94*H94</f>
        <v>0</v>
      </c>
      <c r="Q94" s="202">
        <v>0</v>
      </c>
      <c r="R94" s="202">
        <f>Q94*H94</f>
        <v>0</v>
      </c>
      <c r="S94" s="202">
        <v>0</v>
      </c>
      <c r="T94" s="203">
        <f>S94*H94</f>
        <v>0</v>
      </c>
      <c r="AR94" s="24" t="s">
        <v>166</v>
      </c>
      <c r="AT94" s="24" t="s">
        <v>161</v>
      </c>
      <c r="AU94" s="24" t="s">
        <v>87</v>
      </c>
      <c r="AY94" s="24" t="s">
        <v>159</v>
      </c>
      <c r="BE94" s="204">
        <f>IF(N94="základní",J94,0)</f>
        <v>0</v>
      </c>
      <c r="BF94" s="204">
        <f>IF(N94="snížená",J94,0)</f>
        <v>0</v>
      </c>
      <c r="BG94" s="204">
        <f>IF(N94="zákl. přenesená",J94,0)</f>
        <v>0</v>
      </c>
      <c r="BH94" s="204">
        <f>IF(N94="sníž. přenesená",J94,0)</f>
        <v>0</v>
      </c>
      <c r="BI94" s="204">
        <f>IF(N94="nulová",J94,0)</f>
        <v>0</v>
      </c>
      <c r="BJ94" s="24" t="s">
        <v>84</v>
      </c>
      <c r="BK94" s="204">
        <f>ROUND(I94*H94,2)</f>
        <v>0</v>
      </c>
      <c r="BL94" s="24" t="s">
        <v>166</v>
      </c>
      <c r="BM94" s="24" t="s">
        <v>1929</v>
      </c>
    </row>
    <row r="95" spans="2:47" s="1" customFormat="1" ht="27">
      <c r="B95" s="41"/>
      <c r="C95" s="63"/>
      <c r="D95" s="205" t="s">
        <v>168</v>
      </c>
      <c r="E95" s="63"/>
      <c r="F95" s="206" t="s">
        <v>1923</v>
      </c>
      <c r="G95" s="63"/>
      <c r="H95" s="63"/>
      <c r="I95" s="163"/>
      <c r="J95" s="63"/>
      <c r="K95" s="63"/>
      <c r="L95" s="61"/>
      <c r="M95" s="207"/>
      <c r="N95" s="42"/>
      <c r="O95" s="42"/>
      <c r="P95" s="42"/>
      <c r="Q95" s="42"/>
      <c r="R95" s="42"/>
      <c r="S95" s="42"/>
      <c r="T95" s="78"/>
      <c r="AT95" s="24" t="s">
        <v>168</v>
      </c>
      <c r="AU95" s="24" t="s">
        <v>87</v>
      </c>
    </row>
    <row r="96" spans="2:51" s="12" customFormat="1" ht="13.5">
      <c r="B96" s="219"/>
      <c r="C96" s="220"/>
      <c r="D96" s="232" t="s">
        <v>170</v>
      </c>
      <c r="E96" s="242" t="s">
        <v>21</v>
      </c>
      <c r="F96" s="243" t="s">
        <v>1915</v>
      </c>
      <c r="G96" s="220"/>
      <c r="H96" s="244">
        <v>2</v>
      </c>
      <c r="I96" s="224"/>
      <c r="J96" s="220"/>
      <c r="K96" s="220"/>
      <c r="L96" s="225"/>
      <c r="M96" s="226"/>
      <c r="N96" s="227"/>
      <c r="O96" s="227"/>
      <c r="P96" s="227"/>
      <c r="Q96" s="227"/>
      <c r="R96" s="227"/>
      <c r="S96" s="227"/>
      <c r="T96" s="228"/>
      <c r="AT96" s="229" t="s">
        <v>170</v>
      </c>
      <c r="AU96" s="229" t="s">
        <v>87</v>
      </c>
      <c r="AV96" s="12" t="s">
        <v>87</v>
      </c>
      <c r="AW96" s="12" t="s">
        <v>39</v>
      </c>
      <c r="AX96" s="12" t="s">
        <v>84</v>
      </c>
      <c r="AY96" s="229" t="s">
        <v>159</v>
      </c>
    </row>
    <row r="97" spans="2:65" s="1" customFormat="1" ht="44.25" customHeight="1">
      <c r="B97" s="41"/>
      <c r="C97" s="193" t="s">
        <v>202</v>
      </c>
      <c r="D97" s="193" t="s">
        <v>161</v>
      </c>
      <c r="E97" s="194" t="s">
        <v>1930</v>
      </c>
      <c r="F97" s="195" t="s">
        <v>1931</v>
      </c>
      <c r="G97" s="196" t="s">
        <v>595</v>
      </c>
      <c r="H97" s="197">
        <v>4</v>
      </c>
      <c r="I97" s="198"/>
      <c r="J97" s="199">
        <f>ROUND(I97*H97,2)</f>
        <v>0</v>
      </c>
      <c r="K97" s="195" t="s">
        <v>165</v>
      </c>
      <c r="L97" s="61"/>
      <c r="M97" s="200" t="s">
        <v>21</v>
      </c>
      <c r="N97" s="201" t="s">
        <v>47</v>
      </c>
      <c r="O97" s="42"/>
      <c r="P97" s="202">
        <f>O97*H97</f>
        <v>0</v>
      </c>
      <c r="Q97" s="202">
        <v>0</v>
      </c>
      <c r="R97" s="202">
        <f>Q97*H97</f>
        <v>0</v>
      </c>
      <c r="S97" s="202">
        <v>0</v>
      </c>
      <c r="T97" s="203">
        <f>S97*H97</f>
        <v>0</v>
      </c>
      <c r="AR97" s="24" t="s">
        <v>166</v>
      </c>
      <c r="AT97" s="24" t="s">
        <v>161</v>
      </c>
      <c r="AU97" s="24" t="s">
        <v>87</v>
      </c>
      <c r="AY97" s="24" t="s">
        <v>159</v>
      </c>
      <c r="BE97" s="204">
        <f>IF(N97="základní",J97,0)</f>
        <v>0</v>
      </c>
      <c r="BF97" s="204">
        <f>IF(N97="snížená",J97,0)</f>
        <v>0</v>
      </c>
      <c r="BG97" s="204">
        <f>IF(N97="zákl. přenesená",J97,0)</f>
        <v>0</v>
      </c>
      <c r="BH97" s="204">
        <f>IF(N97="sníž. přenesená",J97,0)</f>
        <v>0</v>
      </c>
      <c r="BI97" s="204">
        <f>IF(N97="nulová",J97,0)</f>
        <v>0</v>
      </c>
      <c r="BJ97" s="24" t="s">
        <v>84</v>
      </c>
      <c r="BK97" s="204">
        <f>ROUND(I97*H97,2)</f>
        <v>0</v>
      </c>
      <c r="BL97" s="24" t="s">
        <v>166</v>
      </c>
      <c r="BM97" s="24" t="s">
        <v>1932</v>
      </c>
    </row>
    <row r="98" spans="2:47" s="1" customFormat="1" ht="27">
      <c r="B98" s="41"/>
      <c r="C98" s="63"/>
      <c r="D98" s="205" t="s">
        <v>168</v>
      </c>
      <c r="E98" s="63"/>
      <c r="F98" s="206" t="s">
        <v>1923</v>
      </c>
      <c r="G98" s="63"/>
      <c r="H98" s="63"/>
      <c r="I98" s="163"/>
      <c r="J98" s="63"/>
      <c r="K98" s="63"/>
      <c r="L98" s="61"/>
      <c r="M98" s="207"/>
      <c r="N98" s="42"/>
      <c r="O98" s="42"/>
      <c r="P98" s="42"/>
      <c r="Q98" s="42"/>
      <c r="R98" s="42"/>
      <c r="S98" s="42"/>
      <c r="T98" s="78"/>
      <c r="AT98" s="24" t="s">
        <v>168</v>
      </c>
      <c r="AU98" s="24" t="s">
        <v>87</v>
      </c>
    </row>
    <row r="99" spans="2:51" s="12" customFormat="1" ht="13.5">
      <c r="B99" s="219"/>
      <c r="C99" s="220"/>
      <c r="D99" s="232" t="s">
        <v>170</v>
      </c>
      <c r="E99" s="242" t="s">
        <v>21</v>
      </c>
      <c r="F99" s="243" t="s">
        <v>1933</v>
      </c>
      <c r="G99" s="220"/>
      <c r="H99" s="244">
        <v>4</v>
      </c>
      <c r="I99" s="224"/>
      <c r="J99" s="220"/>
      <c r="K99" s="220"/>
      <c r="L99" s="225"/>
      <c r="M99" s="226"/>
      <c r="N99" s="227"/>
      <c r="O99" s="227"/>
      <c r="P99" s="227"/>
      <c r="Q99" s="227"/>
      <c r="R99" s="227"/>
      <c r="S99" s="227"/>
      <c r="T99" s="228"/>
      <c r="AT99" s="229" t="s">
        <v>170</v>
      </c>
      <c r="AU99" s="229" t="s">
        <v>87</v>
      </c>
      <c r="AV99" s="12" t="s">
        <v>87</v>
      </c>
      <c r="AW99" s="12" t="s">
        <v>39</v>
      </c>
      <c r="AX99" s="12" t="s">
        <v>84</v>
      </c>
      <c r="AY99" s="229" t="s">
        <v>159</v>
      </c>
    </row>
    <row r="100" spans="2:65" s="1" customFormat="1" ht="44.25" customHeight="1">
      <c r="B100" s="41"/>
      <c r="C100" s="193" t="s">
        <v>209</v>
      </c>
      <c r="D100" s="193" t="s">
        <v>161</v>
      </c>
      <c r="E100" s="194" t="s">
        <v>1934</v>
      </c>
      <c r="F100" s="195" t="s">
        <v>1935</v>
      </c>
      <c r="G100" s="196" t="s">
        <v>595</v>
      </c>
      <c r="H100" s="197">
        <v>4</v>
      </c>
      <c r="I100" s="198"/>
      <c r="J100" s="199">
        <f>ROUND(I100*H100,2)</f>
        <v>0</v>
      </c>
      <c r="K100" s="195" t="s">
        <v>165</v>
      </c>
      <c r="L100" s="61"/>
      <c r="M100" s="200" t="s">
        <v>21</v>
      </c>
      <c r="N100" s="201" t="s">
        <v>47</v>
      </c>
      <c r="O100" s="42"/>
      <c r="P100" s="202">
        <f>O100*H100</f>
        <v>0</v>
      </c>
      <c r="Q100" s="202">
        <v>0</v>
      </c>
      <c r="R100" s="202">
        <f>Q100*H100</f>
        <v>0</v>
      </c>
      <c r="S100" s="202">
        <v>0</v>
      </c>
      <c r="T100" s="203">
        <f>S100*H100</f>
        <v>0</v>
      </c>
      <c r="AR100" s="24" t="s">
        <v>166</v>
      </c>
      <c r="AT100" s="24" t="s">
        <v>161</v>
      </c>
      <c r="AU100" s="24" t="s">
        <v>87</v>
      </c>
      <c r="AY100" s="24" t="s">
        <v>159</v>
      </c>
      <c r="BE100" s="204">
        <f>IF(N100="základní",J100,0)</f>
        <v>0</v>
      </c>
      <c r="BF100" s="204">
        <f>IF(N100="snížená",J100,0)</f>
        <v>0</v>
      </c>
      <c r="BG100" s="204">
        <f>IF(N100="zákl. přenesená",J100,0)</f>
        <v>0</v>
      </c>
      <c r="BH100" s="204">
        <f>IF(N100="sníž. přenesená",J100,0)</f>
        <v>0</v>
      </c>
      <c r="BI100" s="204">
        <f>IF(N100="nulová",J100,0)</f>
        <v>0</v>
      </c>
      <c r="BJ100" s="24" t="s">
        <v>84</v>
      </c>
      <c r="BK100" s="204">
        <f>ROUND(I100*H100,2)</f>
        <v>0</v>
      </c>
      <c r="BL100" s="24" t="s">
        <v>166</v>
      </c>
      <c r="BM100" s="24" t="s">
        <v>1936</v>
      </c>
    </row>
    <row r="101" spans="2:47" s="1" customFormat="1" ht="27">
      <c r="B101" s="41"/>
      <c r="C101" s="63"/>
      <c r="D101" s="205" t="s">
        <v>168</v>
      </c>
      <c r="E101" s="63"/>
      <c r="F101" s="206" t="s">
        <v>1923</v>
      </c>
      <c r="G101" s="63"/>
      <c r="H101" s="63"/>
      <c r="I101" s="163"/>
      <c r="J101" s="63"/>
      <c r="K101" s="63"/>
      <c r="L101" s="61"/>
      <c r="M101" s="207"/>
      <c r="N101" s="42"/>
      <c r="O101" s="42"/>
      <c r="P101" s="42"/>
      <c r="Q101" s="42"/>
      <c r="R101" s="42"/>
      <c r="S101" s="42"/>
      <c r="T101" s="78"/>
      <c r="AT101" s="24" t="s">
        <v>168</v>
      </c>
      <c r="AU101" s="24" t="s">
        <v>87</v>
      </c>
    </row>
    <row r="102" spans="2:51" s="12" customFormat="1" ht="13.5">
      <c r="B102" s="219"/>
      <c r="C102" s="220"/>
      <c r="D102" s="232" t="s">
        <v>170</v>
      </c>
      <c r="E102" s="242" t="s">
        <v>21</v>
      </c>
      <c r="F102" s="243" t="s">
        <v>1933</v>
      </c>
      <c r="G102" s="220"/>
      <c r="H102" s="244">
        <v>4</v>
      </c>
      <c r="I102" s="224"/>
      <c r="J102" s="220"/>
      <c r="K102" s="220"/>
      <c r="L102" s="225"/>
      <c r="M102" s="226"/>
      <c r="N102" s="227"/>
      <c r="O102" s="227"/>
      <c r="P102" s="227"/>
      <c r="Q102" s="227"/>
      <c r="R102" s="227"/>
      <c r="S102" s="227"/>
      <c r="T102" s="228"/>
      <c r="AT102" s="229" t="s">
        <v>170</v>
      </c>
      <c r="AU102" s="229" t="s">
        <v>87</v>
      </c>
      <c r="AV102" s="12" t="s">
        <v>87</v>
      </c>
      <c r="AW102" s="12" t="s">
        <v>39</v>
      </c>
      <c r="AX102" s="12" t="s">
        <v>84</v>
      </c>
      <c r="AY102" s="229" t="s">
        <v>159</v>
      </c>
    </row>
    <row r="103" spans="2:65" s="1" customFormat="1" ht="44.25" customHeight="1">
      <c r="B103" s="41"/>
      <c r="C103" s="193" t="s">
        <v>214</v>
      </c>
      <c r="D103" s="193" t="s">
        <v>161</v>
      </c>
      <c r="E103" s="194" t="s">
        <v>1937</v>
      </c>
      <c r="F103" s="195" t="s">
        <v>1938</v>
      </c>
      <c r="G103" s="196" t="s">
        <v>595</v>
      </c>
      <c r="H103" s="197">
        <v>4</v>
      </c>
      <c r="I103" s="198"/>
      <c r="J103" s="199">
        <f>ROUND(I103*H103,2)</f>
        <v>0</v>
      </c>
      <c r="K103" s="195" t="s">
        <v>165</v>
      </c>
      <c r="L103" s="61"/>
      <c r="M103" s="200" t="s">
        <v>21</v>
      </c>
      <c r="N103" s="201" t="s">
        <v>47</v>
      </c>
      <c r="O103" s="42"/>
      <c r="P103" s="202">
        <f>O103*H103</f>
        <v>0</v>
      </c>
      <c r="Q103" s="202">
        <v>0</v>
      </c>
      <c r="R103" s="202">
        <f>Q103*H103</f>
        <v>0</v>
      </c>
      <c r="S103" s="202">
        <v>0</v>
      </c>
      <c r="T103" s="203">
        <f>S103*H103</f>
        <v>0</v>
      </c>
      <c r="AR103" s="24" t="s">
        <v>166</v>
      </c>
      <c r="AT103" s="24" t="s">
        <v>161</v>
      </c>
      <c r="AU103" s="24" t="s">
        <v>87</v>
      </c>
      <c r="AY103" s="24" t="s">
        <v>159</v>
      </c>
      <c r="BE103" s="204">
        <f>IF(N103="základní",J103,0)</f>
        <v>0</v>
      </c>
      <c r="BF103" s="204">
        <f>IF(N103="snížená",J103,0)</f>
        <v>0</v>
      </c>
      <c r="BG103" s="204">
        <f>IF(N103="zákl. přenesená",J103,0)</f>
        <v>0</v>
      </c>
      <c r="BH103" s="204">
        <f>IF(N103="sníž. přenesená",J103,0)</f>
        <v>0</v>
      </c>
      <c r="BI103" s="204">
        <f>IF(N103="nulová",J103,0)</f>
        <v>0</v>
      </c>
      <c r="BJ103" s="24" t="s">
        <v>84</v>
      </c>
      <c r="BK103" s="204">
        <f>ROUND(I103*H103,2)</f>
        <v>0</v>
      </c>
      <c r="BL103" s="24" t="s">
        <v>166</v>
      </c>
      <c r="BM103" s="24" t="s">
        <v>1939</v>
      </c>
    </row>
    <row r="104" spans="2:47" s="1" customFormat="1" ht="27">
      <c r="B104" s="41"/>
      <c r="C104" s="63"/>
      <c r="D104" s="205" t="s">
        <v>168</v>
      </c>
      <c r="E104" s="63"/>
      <c r="F104" s="206" t="s">
        <v>1923</v>
      </c>
      <c r="G104" s="63"/>
      <c r="H104" s="63"/>
      <c r="I104" s="163"/>
      <c r="J104" s="63"/>
      <c r="K104" s="63"/>
      <c r="L104" s="61"/>
      <c r="M104" s="207"/>
      <c r="N104" s="42"/>
      <c r="O104" s="42"/>
      <c r="P104" s="42"/>
      <c r="Q104" s="42"/>
      <c r="R104" s="42"/>
      <c r="S104" s="42"/>
      <c r="T104" s="78"/>
      <c r="AT104" s="24" t="s">
        <v>168</v>
      </c>
      <c r="AU104" s="24" t="s">
        <v>87</v>
      </c>
    </row>
    <row r="105" spans="2:51" s="12" customFormat="1" ht="13.5">
      <c r="B105" s="219"/>
      <c r="C105" s="220"/>
      <c r="D105" s="232" t="s">
        <v>170</v>
      </c>
      <c r="E105" s="242" t="s">
        <v>21</v>
      </c>
      <c r="F105" s="243" t="s">
        <v>1933</v>
      </c>
      <c r="G105" s="220"/>
      <c r="H105" s="244">
        <v>4</v>
      </c>
      <c r="I105" s="224"/>
      <c r="J105" s="220"/>
      <c r="K105" s="220"/>
      <c r="L105" s="225"/>
      <c r="M105" s="226"/>
      <c r="N105" s="227"/>
      <c r="O105" s="227"/>
      <c r="P105" s="227"/>
      <c r="Q105" s="227"/>
      <c r="R105" s="227"/>
      <c r="S105" s="227"/>
      <c r="T105" s="228"/>
      <c r="AT105" s="229" t="s">
        <v>170</v>
      </c>
      <c r="AU105" s="229" t="s">
        <v>87</v>
      </c>
      <c r="AV105" s="12" t="s">
        <v>87</v>
      </c>
      <c r="AW105" s="12" t="s">
        <v>39</v>
      </c>
      <c r="AX105" s="12" t="s">
        <v>84</v>
      </c>
      <c r="AY105" s="229" t="s">
        <v>159</v>
      </c>
    </row>
    <row r="106" spans="2:65" s="1" customFormat="1" ht="31.5" customHeight="1">
      <c r="B106" s="41"/>
      <c r="C106" s="193" t="s">
        <v>219</v>
      </c>
      <c r="D106" s="193" t="s">
        <v>161</v>
      </c>
      <c r="E106" s="194" t="s">
        <v>1940</v>
      </c>
      <c r="F106" s="195" t="s">
        <v>1941</v>
      </c>
      <c r="G106" s="196" t="s">
        <v>595</v>
      </c>
      <c r="H106" s="197">
        <v>2</v>
      </c>
      <c r="I106" s="198"/>
      <c r="J106" s="199">
        <f>ROUND(I106*H106,2)</f>
        <v>0</v>
      </c>
      <c r="K106" s="195" t="s">
        <v>21</v>
      </c>
      <c r="L106" s="61"/>
      <c r="M106" s="200" t="s">
        <v>21</v>
      </c>
      <c r="N106" s="201" t="s">
        <v>47</v>
      </c>
      <c r="O106" s="42"/>
      <c r="P106" s="202">
        <f>O106*H106</f>
        <v>0</v>
      </c>
      <c r="Q106" s="202">
        <v>0</v>
      </c>
      <c r="R106" s="202">
        <f>Q106*H106</f>
        <v>0</v>
      </c>
      <c r="S106" s="202">
        <v>0</v>
      </c>
      <c r="T106" s="203">
        <f>S106*H106</f>
        <v>0</v>
      </c>
      <c r="AR106" s="24" t="s">
        <v>166</v>
      </c>
      <c r="AT106" s="24" t="s">
        <v>161</v>
      </c>
      <c r="AU106" s="24" t="s">
        <v>87</v>
      </c>
      <c r="AY106" s="24" t="s">
        <v>159</v>
      </c>
      <c r="BE106" s="204">
        <f>IF(N106="základní",J106,0)</f>
        <v>0</v>
      </c>
      <c r="BF106" s="204">
        <f>IF(N106="snížená",J106,0)</f>
        <v>0</v>
      </c>
      <c r="BG106" s="204">
        <f>IF(N106="zákl. přenesená",J106,0)</f>
        <v>0</v>
      </c>
      <c r="BH106" s="204">
        <f>IF(N106="sníž. přenesená",J106,0)</f>
        <v>0</v>
      </c>
      <c r="BI106" s="204">
        <f>IF(N106="nulová",J106,0)</f>
        <v>0</v>
      </c>
      <c r="BJ106" s="24" t="s">
        <v>84</v>
      </c>
      <c r="BK106" s="204">
        <f>ROUND(I106*H106,2)</f>
        <v>0</v>
      </c>
      <c r="BL106" s="24" t="s">
        <v>166</v>
      </c>
      <c r="BM106" s="24" t="s">
        <v>1942</v>
      </c>
    </row>
    <row r="107" spans="2:51" s="12" customFormat="1" ht="13.5">
      <c r="B107" s="219"/>
      <c r="C107" s="220"/>
      <c r="D107" s="232" t="s">
        <v>170</v>
      </c>
      <c r="E107" s="242" t="s">
        <v>21</v>
      </c>
      <c r="F107" s="243" t="s">
        <v>1915</v>
      </c>
      <c r="G107" s="220"/>
      <c r="H107" s="244">
        <v>2</v>
      </c>
      <c r="I107" s="224"/>
      <c r="J107" s="220"/>
      <c r="K107" s="220"/>
      <c r="L107" s="225"/>
      <c r="M107" s="226"/>
      <c r="N107" s="227"/>
      <c r="O107" s="227"/>
      <c r="P107" s="227"/>
      <c r="Q107" s="227"/>
      <c r="R107" s="227"/>
      <c r="S107" s="227"/>
      <c r="T107" s="228"/>
      <c r="AT107" s="229" t="s">
        <v>170</v>
      </c>
      <c r="AU107" s="229" t="s">
        <v>87</v>
      </c>
      <c r="AV107" s="12" t="s">
        <v>87</v>
      </c>
      <c r="AW107" s="12" t="s">
        <v>39</v>
      </c>
      <c r="AX107" s="12" t="s">
        <v>84</v>
      </c>
      <c r="AY107" s="229" t="s">
        <v>159</v>
      </c>
    </row>
    <row r="108" spans="2:65" s="1" customFormat="1" ht="22.5" customHeight="1">
      <c r="B108" s="41"/>
      <c r="C108" s="193" t="s">
        <v>225</v>
      </c>
      <c r="D108" s="193" t="s">
        <v>161</v>
      </c>
      <c r="E108" s="194" t="s">
        <v>349</v>
      </c>
      <c r="F108" s="195" t="s">
        <v>350</v>
      </c>
      <c r="G108" s="196" t="s">
        <v>256</v>
      </c>
      <c r="H108" s="197">
        <v>20.76</v>
      </c>
      <c r="I108" s="198"/>
      <c r="J108" s="199">
        <f>ROUND(I108*H108,2)</f>
        <v>0</v>
      </c>
      <c r="K108" s="195" t="s">
        <v>165</v>
      </c>
      <c r="L108" s="61"/>
      <c r="M108" s="200" t="s">
        <v>21</v>
      </c>
      <c r="N108" s="201" t="s">
        <v>47</v>
      </c>
      <c r="O108" s="42"/>
      <c r="P108" s="202">
        <f>O108*H108</f>
        <v>0</v>
      </c>
      <c r="Q108" s="202">
        <v>0</v>
      </c>
      <c r="R108" s="202">
        <f>Q108*H108</f>
        <v>0</v>
      </c>
      <c r="S108" s="202">
        <v>0</v>
      </c>
      <c r="T108" s="203">
        <f>S108*H108</f>
        <v>0</v>
      </c>
      <c r="AR108" s="24" t="s">
        <v>166</v>
      </c>
      <c r="AT108" s="24" t="s">
        <v>161</v>
      </c>
      <c r="AU108" s="24" t="s">
        <v>87</v>
      </c>
      <c r="AY108" s="24" t="s">
        <v>159</v>
      </c>
      <c r="BE108" s="204">
        <f>IF(N108="základní",J108,0)</f>
        <v>0</v>
      </c>
      <c r="BF108" s="204">
        <f>IF(N108="snížená",J108,0)</f>
        <v>0</v>
      </c>
      <c r="BG108" s="204">
        <f>IF(N108="zákl. přenesená",J108,0)</f>
        <v>0</v>
      </c>
      <c r="BH108" s="204">
        <f>IF(N108="sníž. přenesená",J108,0)</f>
        <v>0</v>
      </c>
      <c r="BI108" s="204">
        <f>IF(N108="nulová",J108,0)</f>
        <v>0</v>
      </c>
      <c r="BJ108" s="24" t="s">
        <v>84</v>
      </c>
      <c r="BK108" s="204">
        <f>ROUND(I108*H108,2)</f>
        <v>0</v>
      </c>
      <c r="BL108" s="24" t="s">
        <v>166</v>
      </c>
      <c r="BM108" s="24" t="s">
        <v>1943</v>
      </c>
    </row>
    <row r="109" spans="2:47" s="1" customFormat="1" ht="297">
      <c r="B109" s="41"/>
      <c r="C109" s="63"/>
      <c r="D109" s="205" t="s">
        <v>168</v>
      </c>
      <c r="E109" s="63"/>
      <c r="F109" s="206" t="s">
        <v>352</v>
      </c>
      <c r="G109" s="63"/>
      <c r="H109" s="63"/>
      <c r="I109" s="163"/>
      <c r="J109" s="63"/>
      <c r="K109" s="63"/>
      <c r="L109" s="61"/>
      <c r="M109" s="207"/>
      <c r="N109" s="42"/>
      <c r="O109" s="42"/>
      <c r="P109" s="42"/>
      <c r="Q109" s="42"/>
      <c r="R109" s="42"/>
      <c r="S109" s="42"/>
      <c r="T109" s="78"/>
      <c r="AT109" s="24" t="s">
        <v>168</v>
      </c>
      <c r="AU109" s="24" t="s">
        <v>87</v>
      </c>
    </row>
    <row r="110" spans="2:51" s="12" customFormat="1" ht="13.5">
      <c r="B110" s="219"/>
      <c r="C110" s="220"/>
      <c r="D110" s="232" t="s">
        <v>170</v>
      </c>
      <c r="E110" s="242" t="s">
        <v>21</v>
      </c>
      <c r="F110" s="243" t="s">
        <v>1944</v>
      </c>
      <c r="G110" s="220"/>
      <c r="H110" s="244">
        <v>20.76</v>
      </c>
      <c r="I110" s="224"/>
      <c r="J110" s="220"/>
      <c r="K110" s="220"/>
      <c r="L110" s="225"/>
      <c r="M110" s="226"/>
      <c r="N110" s="227"/>
      <c r="O110" s="227"/>
      <c r="P110" s="227"/>
      <c r="Q110" s="227"/>
      <c r="R110" s="227"/>
      <c r="S110" s="227"/>
      <c r="T110" s="228"/>
      <c r="AT110" s="229" t="s">
        <v>170</v>
      </c>
      <c r="AU110" s="229" t="s">
        <v>87</v>
      </c>
      <c r="AV110" s="12" t="s">
        <v>87</v>
      </c>
      <c r="AW110" s="12" t="s">
        <v>39</v>
      </c>
      <c r="AX110" s="12" t="s">
        <v>84</v>
      </c>
      <c r="AY110" s="229" t="s">
        <v>159</v>
      </c>
    </row>
    <row r="111" spans="2:65" s="1" customFormat="1" ht="22.5" customHeight="1">
      <c r="B111" s="41"/>
      <c r="C111" s="193" t="s">
        <v>230</v>
      </c>
      <c r="D111" s="193" t="s">
        <v>161</v>
      </c>
      <c r="E111" s="194" t="s">
        <v>355</v>
      </c>
      <c r="F111" s="195" t="s">
        <v>356</v>
      </c>
      <c r="G111" s="196" t="s">
        <v>345</v>
      </c>
      <c r="H111" s="197">
        <v>39.444</v>
      </c>
      <c r="I111" s="198"/>
      <c r="J111" s="199">
        <f>ROUND(I111*H111,2)</f>
        <v>0</v>
      </c>
      <c r="K111" s="195" t="s">
        <v>165</v>
      </c>
      <c r="L111" s="61"/>
      <c r="M111" s="200" t="s">
        <v>21</v>
      </c>
      <c r="N111" s="201" t="s">
        <v>47</v>
      </c>
      <c r="O111" s="42"/>
      <c r="P111" s="202">
        <f>O111*H111</f>
        <v>0</v>
      </c>
      <c r="Q111" s="202">
        <v>0</v>
      </c>
      <c r="R111" s="202">
        <f>Q111*H111</f>
        <v>0</v>
      </c>
      <c r="S111" s="202">
        <v>0</v>
      </c>
      <c r="T111" s="203">
        <f>S111*H111</f>
        <v>0</v>
      </c>
      <c r="AR111" s="24" t="s">
        <v>166</v>
      </c>
      <c r="AT111" s="24" t="s">
        <v>161</v>
      </c>
      <c r="AU111" s="24" t="s">
        <v>87</v>
      </c>
      <c r="AY111" s="24" t="s">
        <v>159</v>
      </c>
      <c r="BE111" s="204">
        <f>IF(N111="základní",J111,0)</f>
        <v>0</v>
      </c>
      <c r="BF111" s="204">
        <f>IF(N111="snížená",J111,0)</f>
        <v>0</v>
      </c>
      <c r="BG111" s="204">
        <f>IF(N111="zákl. přenesená",J111,0)</f>
        <v>0</v>
      </c>
      <c r="BH111" s="204">
        <f>IF(N111="sníž. přenesená",J111,0)</f>
        <v>0</v>
      </c>
      <c r="BI111" s="204">
        <f>IF(N111="nulová",J111,0)</f>
        <v>0</v>
      </c>
      <c r="BJ111" s="24" t="s">
        <v>84</v>
      </c>
      <c r="BK111" s="204">
        <f>ROUND(I111*H111,2)</f>
        <v>0</v>
      </c>
      <c r="BL111" s="24" t="s">
        <v>166</v>
      </c>
      <c r="BM111" s="24" t="s">
        <v>1945</v>
      </c>
    </row>
    <row r="112" spans="2:47" s="1" customFormat="1" ht="297">
      <c r="B112" s="41"/>
      <c r="C112" s="63"/>
      <c r="D112" s="205" t="s">
        <v>168</v>
      </c>
      <c r="E112" s="63"/>
      <c r="F112" s="206" t="s">
        <v>352</v>
      </c>
      <c r="G112" s="63"/>
      <c r="H112" s="63"/>
      <c r="I112" s="163"/>
      <c r="J112" s="63"/>
      <c r="K112" s="63"/>
      <c r="L112" s="61"/>
      <c r="M112" s="207"/>
      <c r="N112" s="42"/>
      <c r="O112" s="42"/>
      <c r="P112" s="42"/>
      <c r="Q112" s="42"/>
      <c r="R112" s="42"/>
      <c r="S112" s="42"/>
      <c r="T112" s="78"/>
      <c r="AT112" s="24" t="s">
        <v>168</v>
      </c>
      <c r="AU112" s="24" t="s">
        <v>87</v>
      </c>
    </row>
    <row r="113" spans="2:51" s="12" customFormat="1" ht="13.5">
      <c r="B113" s="219"/>
      <c r="C113" s="220"/>
      <c r="D113" s="232" t="s">
        <v>170</v>
      </c>
      <c r="E113" s="242" t="s">
        <v>21</v>
      </c>
      <c r="F113" s="243" t="s">
        <v>1946</v>
      </c>
      <c r="G113" s="220"/>
      <c r="H113" s="244">
        <v>39.444</v>
      </c>
      <c r="I113" s="224"/>
      <c r="J113" s="220"/>
      <c r="K113" s="220"/>
      <c r="L113" s="225"/>
      <c r="M113" s="226"/>
      <c r="N113" s="227"/>
      <c r="O113" s="227"/>
      <c r="P113" s="227"/>
      <c r="Q113" s="227"/>
      <c r="R113" s="227"/>
      <c r="S113" s="227"/>
      <c r="T113" s="228"/>
      <c r="AT113" s="229" t="s">
        <v>170</v>
      </c>
      <c r="AU113" s="229" t="s">
        <v>87</v>
      </c>
      <c r="AV113" s="12" t="s">
        <v>87</v>
      </c>
      <c r="AW113" s="12" t="s">
        <v>39</v>
      </c>
      <c r="AX113" s="12" t="s">
        <v>84</v>
      </c>
      <c r="AY113" s="229" t="s">
        <v>159</v>
      </c>
    </row>
    <row r="114" spans="2:65" s="1" customFormat="1" ht="31.5" customHeight="1">
      <c r="B114" s="41"/>
      <c r="C114" s="193" t="s">
        <v>236</v>
      </c>
      <c r="D114" s="193" t="s">
        <v>161</v>
      </c>
      <c r="E114" s="194" t="s">
        <v>1947</v>
      </c>
      <c r="F114" s="195" t="s">
        <v>1948</v>
      </c>
      <c r="G114" s="196" t="s">
        <v>595</v>
      </c>
      <c r="H114" s="197">
        <v>18</v>
      </c>
      <c r="I114" s="198"/>
      <c r="J114" s="199">
        <f>ROUND(I114*H114,2)</f>
        <v>0</v>
      </c>
      <c r="K114" s="195" t="s">
        <v>165</v>
      </c>
      <c r="L114" s="61"/>
      <c r="M114" s="200" t="s">
        <v>21</v>
      </c>
      <c r="N114" s="201" t="s">
        <v>47</v>
      </c>
      <c r="O114" s="42"/>
      <c r="P114" s="202">
        <f>O114*H114</f>
        <v>0</v>
      </c>
      <c r="Q114" s="202">
        <v>0</v>
      </c>
      <c r="R114" s="202">
        <f>Q114*H114</f>
        <v>0</v>
      </c>
      <c r="S114" s="202">
        <v>0</v>
      </c>
      <c r="T114" s="203">
        <f>S114*H114</f>
        <v>0</v>
      </c>
      <c r="AR114" s="24" t="s">
        <v>166</v>
      </c>
      <c r="AT114" s="24" t="s">
        <v>161</v>
      </c>
      <c r="AU114" s="24" t="s">
        <v>87</v>
      </c>
      <c r="AY114" s="24" t="s">
        <v>159</v>
      </c>
      <c r="BE114" s="204">
        <f>IF(N114="základní",J114,0)</f>
        <v>0</v>
      </c>
      <c r="BF114" s="204">
        <f>IF(N114="snížená",J114,0)</f>
        <v>0</v>
      </c>
      <c r="BG114" s="204">
        <f>IF(N114="zákl. přenesená",J114,0)</f>
        <v>0</v>
      </c>
      <c r="BH114" s="204">
        <f>IF(N114="sníž. přenesená",J114,0)</f>
        <v>0</v>
      </c>
      <c r="BI114" s="204">
        <f>IF(N114="nulová",J114,0)</f>
        <v>0</v>
      </c>
      <c r="BJ114" s="24" t="s">
        <v>84</v>
      </c>
      <c r="BK114" s="204">
        <f>ROUND(I114*H114,2)</f>
        <v>0</v>
      </c>
      <c r="BL114" s="24" t="s">
        <v>166</v>
      </c>
      <c r="BM114" s="24" t="s">
        <v>1949</v>
      </c>
    </row>
    <row r="115" spans="2:47" s="1" customFormat="1" ht="81">
      <c r="B115" s="41"/>
      <c r="C115" s="63"/>
      <c r="D115" s="205" t="s">
        <v>168</v>
      </c>
      <c r="E115" s="63"/>
      <c r="F115" s="206" t="s">
        <v>1950</v>
      </c>
      <c r="G115" s="63"/>
      <c r="H115" s="63"/>
      <c r="I115" s="163"/>
      <c r="J115" s="63"/>
      <c r="K115" s="63"/>
      <c r="L115" s="61"/>
      <c r="M115" s="207"/>
      <c r="N115" s="42"/>
      <c r="O115" s="42"/>
      <c r="P115" s="42"/>
      <c r="Q115" s="42"/>
      <c r="R115" s="42"/>
      <c r="S115" s="42"/>
      <c r="T115" s="78"/>
      <c r="AT115" s="24" t="s">
        <v>168</v>
      </c>
      <c r="AU115" s="24" t="s">
        <v>87</v>
      </c>
    </row>
    <row r="116" spans="2:51" s="12" customFormat="1" ht="13.5">
      <c r="B116" s="219"/>
      <c r="C116" s="220"/>
      <c r="D116" s="232" t="s">
        <v>170</v>
      </c>
      <c r="E116" s="242" t="s">
        <v>21</v>
      </c>
      <c r="F116" s="243" t="s">
        <v>1951</v>
      </c>
      <c r="G116" s="220"/>
      <c r="H116" s="244">
        <v>18</v>
      </c>
      <c r="I116" s="224"/>
      <c r="J116" s="220"/>
      <c r="K116" s="220"/>
      <c r="L116" s="225"/>
      <c r="M116" s="226"/>
      <c r="N116" s="227"/>
      <c r="O116" s="227"/>
      <c r="P116" s="227"/>
      <c r="Q116" s="227"/>
      <c r="R116" s="227"/>
      <c r="S116" s="227"/>
      <c r="T116" s="228"/>
      <c r="AT116" s="229" t="s">
        <v>170</v>
      </c>
      <c r="AU116" s="229" t="s">
        <v>87</v>
      </c>
      <c r="AV116" s="12" t="s">
        <v>87</v>
      </c>
      <c r="AW116" s="12" t="s">
        <v>39</v>
      </c>
      <c r="AX116" s="12" t="s">
        <v>84</v>
      </c>
      <c r="AY116" s="229" t="s">
        <v>159</v>
      </c>
    </row>
    <row r="117" spans="2:65" s="1" customFormat="1" ht="31.5" customHeight="1">
      <c r="B117" s="41"/>
      <c r="C117" s="193" t="s">
        <v>242</v>
      </c>
      <c r="D117" s="193" t="s">
        <v>161</v>
      </c>
      <c r="E117" s="194" t="s">
        <v>1952</v>
      </c>
      <c r="F117" s="195" t="s">
        <v>1953</v>
      </c>
      <c r="G117" s="196" t="s">
        <v>595</v>
      </c>
      <c r="H117" s="197">
        <v>276</v>
      </c>
      <c r="I117" s="198"/>
      <c r="J117" s="199">
        <f>ROUND(I117*H117,2)</f>
        <v>0</v>
      </c>
      <c r="K117" s="195" t="s">
        <v>165</v>
      </c>
      <c r="L117" s="61"/>
      <c r="M117" s="200" t="s">
        <v>21</v>
      </c>
      <c r="N117" s="201" t="s">
        <v>47</v>
      </c>
      <c r="O117" s="42"/>
      <c r="P117" s="202">
        <f>O117*H117</f>
        <v>0</v>
      </c>
      <c r="Q117" s="202">
        <v>0</v>
      </c>
      <c r="R117" s="202">
        <f>Q117*H117</f>
        <v>0</v>
      </c>
      <c r="S117" s="202">
        <v>0</v>
      </c>
      <c r="T117" s="203">
        <f>S117*H117</f>
        <v>0</v>
      </c>
      <c r="AR117" s="24" t="s">
        <v>166</v>
      </c>
      <c r="AT117" s="24" t="s">
        <v>161</v>
      </c>
      <c r="AU117" s="24" t="s">
        <v>87</v>
      </c>
      <c r="AY117" s="24" t="s">
        <v>159</v>
      </c>
      <c r="BE117" s="204">
        <f>IF(N117="základní",J117,0)</f>
        <v>0</v>
      </c>
      <c r="BF117" s="204">
        <f>IF(N117="snížená",J117,0)</f>
        <v>0</v>
      </c>
      <c r="BG117" s="204">
        <f>IF(N117="zákl. přenesená",J117,0)</f>
        <v>0</v>
      </c>
      <c r="BH117" s="204">
        <f>IF(N117="sníž. přenesená",J117,0)</f>
        <v>0</v>
      </c>
      <c r="BI117" s="204">
        <f>IF(N117="nulová",J117,0)</f>
        <v>0</v>
      </c>
      <c r="BJ117" s="24" t="s">
        <v>84</v>
      </c>
      <c r="BK117" s="204">
        <f>ROUND(I117*H117,2)</f>
        <v>0</v>
      </c>
      <c r="BL117" s="24" t="s">
        <v>166</v>
      </c>
      <c r="BM117" s="24" t="s">
        <v>1954</v>
      </c>
    </row>
    <row r="118" spans="2:47" s="1" customFormat="1" ht="81">
      <c r="B118" s="41"/>
      <c r="C118" s="63"/>
      <c r="D118" s="205" t="s">
        <v>168</v>
      </c>
      <c r="E118" s="63"/>
      <c r="F118" s="206" t="s">
        <v>1950</v>
      </c>
      <c r="G118" s="63"/>
      <c r="H118" s="63"/>
      <c r="I118" s="163"/>
      <c r="J118" s="63"/>
      <c r="K118" s="63"/>
      <c r="L118" s="61"/>
      <c r="M118" s="207"/>
      <c r="N118" s="42"/>
      <c r="O118" s="42"/>
      <c r="P118" s="42"/>
      <c r="Q118" s="42"/>
      <c r="R118" s="42"/>
      <c r="S118" s="42"/>
      <c r="T118" s="78"/>
      <c r="AT118" s="24" t="s">
        <v>168</v>
      </c>
      <c r="AU118" s="24" t="s">
        <v>87</v>
      </c>
    </row>
    <row r="119" spans="2:51" s="12" customFormat="1" ht="13.5">
      <c r="B119" s="219"/>
      <c r="C119" s="220"/>
      <c r="D119" s="232" t="s">
        <v>170</v>
      </c>
      <c r="E119" s="242" t="s">
        <v>21</v>
      </c>
      <c r="F119" s="243" t="s">
        <v>1955</v>
      </c>
      <c r="G119" s="220"/>
      <c r="H119" s="244">
        <v>276</v>
      </c>
      <c r="I119" s="224"/>
      <c r="J119" s="220"/>
      <c r="K119" s="220"/>
      <c r="L119" s="225"/>
      <c r="M119" s="226"/>
      <c r="N119" s="227"/>
      <c r="O119" s="227"/>
      <c r="P119" s="227"/>
      <c r="Q119" s="227"/>
      <c r="R119" s="227"/>
      <c r="S119" s="227"/>
      <c r="T119" s="228"/>
      <c r="AT119" s="229" t="s">
        <v>170</v>
      </c>
      <c r="AU119" s="229" t="s">
        <v>87</v>
      </c>
      <c r="AV119" s="12" t="s">
        <v>87</v>
      </c>
      <c r="AW119" s="12" t="s">
        <v>39</v>
      </c>
      <c r="AX119" s="12" t="s">
        <v>84</v>
      </c>
      <c r="AY119" s="229" t="s">
        <v>159</v>
      </c>
    </row>
    <row r="120" spans="2:65" s="1" customFormat="1" ht="22.5" customHeight="1">
      <c r="B120" s="41"/>
      <c r="C120" s="256" t="s">
        <v>253</v>
      </c>
      <c r="D120" s="256" t="s">
        <v>342</v>
      </c>
      <c r="E120" s="257" t="s">
        <v>1956</v>
      </c>
      <c r="F120" s="258" t="s">
        <v>1957</v>
      </c>
      <c r="G120" s="259" t="s">
        <v>256</v>
      </c>
      <c r="H120" s="260">
        <v>21.383</v>
      </c>
      <c r="I120" s="261"/>
      <c r="J120" s="262">
        <f>ROUND(I120*H120,2)</f>
        <v>0</v>
      </c>
      <c r="K120" s="258" t="s">
        <v>165</v>
      </c>
      <c r="L120" s="263"/>
      <c r="M120" s="264" t="s">
        <v>21</v>
      </c>
      <c r="N120" s="265" t="s">
        <v>47</v>
      </c>
      <c r="O120" s="42"/>
      <c r="P120" s="202">
        <f>O120*H120</f>
        <v>0</v>
      </c>
      <c r="Q120" s="202">
        <v>0.22</v>
      </c>
      <c r="R120" s="202">
        <f>Q120*H120</f>
        <v>4.70426</v>
      </c>
      <c r="S120" s="202">
        <v>0</v>
      </c>
      <c r="T120" s="203">
        <f>S120*H120</f>
        <v>0</v>
      </c>
      <c r="AR120" s="24" t="s">
        <v>214</v>
      </c>
      <c r="AT120" s="24" t="s">
        <v>342</v>
      </c>
      <c r="AU120" s="24" t="s">
        <v>87</v>
      </c>
      <c r="AY120" s="24" t="s">
        <v>159</v>
      </c>
      <c r="BE120" s="204">
        <f>IF(N120="základní",J120,0)</f>
        <v>0</v>
      </c>
      <c r="BF120" s="204">
        <f>IF(N120="snížená",J120,0)</f>
        <v>0</v>
      </c>
      <c r="BG120" s="204">
        <f>IF(N120="zákl. přenesená",J120,0)</f>
        <v>0</v>
      </c>
      <c r="BH120" s="204">
        <f>IF(N120="sníž. přenesená",J120,0)</f>
        <v>0</v>
      </c>
      <c r="BI120" s="204">
        <f>IF(N120="nulová",J120,0)</f>
        <v>0</v>
      </c>
      <c r="BJ120" s="24" t="s">
        <v>84</v>
      </c>
      <c r="BK120" s="204">
        <f>ROUND(I120*H120,2)</f>
        <v>0</v>
      </c>
      <c r="BL120" s="24" t="s">
        <v>166</v>
      </c>
      <c r="BM120" s="24" t="s">
        <v>1958</v>
      </c>
    </row>
    <row r="121" spans="2:51" s="12" customFormat="1" ht="13.5">
      <c r="B121" s="219"/>
      <c r="C121" s="220"/>
      <c r="D121" s="232" t="s">
        <v>170</v>
      </c>
      <c r="E121" s="242" t="s">
        <v>21</v>
      </c>
      <c r="F121" s="243" t="s">
        <v>1959</v>
      </c>
      <c r="G121" s="220"/>
      <c r="H121" s="244">
        <v>21.383</v>
      </c>
      <c r="I121" s="224"/>
      <c r="J121" s="220"/>
      <c r="K121" s="220"/>
      <c r="L121" s="225"/>
      <c r="M121" s="226"/>
      <c r="N121" s="227"/>
      <c r="O121" s="227"/>
      <c r="P121" s="227"/>
      <c r="Q121" s="227"/>
      <c r="R121" s="227"/>
      <c r="S121" s="227"/>
      <c r="T121" s="228"/>
      <c r="AT121" s="229" t="s">
        <v>170</v>
      </c>
      <c r="AU121" s="229" t="s">
        <v>87</v>
      </c>
      <c r="AV121" s="12" t="s">
        <v>87</v>
      </c>
      <c r="AW121" s="12" t="s">
        <v>39</v>
      </c>
      <c r="AX121" s="12" t="s">
        <v>84</v>
      </c>
      <c r="AY121" s="229" t="s">
        <v>159</v>
      </c>
    </row>
    <row r="122" spans="2:65" s="1" customFormat="1" ht="22.5" customHeight="1">
      <c r="B122" s="41"/>
      <c r="C122" s="193" t="s">
        <v>10</v>
      </c>
      <c r="D122" s="193" t="s">
        <v>161</v>
      </c>
      <c r="E122" s="194" t="s">
        <v>1960</v>
      </c>
      <c r="F122" s="195" t="s">
        <v>1961</v>
      </c>
      <c r="G122" s="196" t="s">
        <v>164</v>
      </c>
      <c r="H122" s="197">
        <v>92</v>
      </c>
      <c r="I122" s="198"/>
      <c r="J122" s="199">
        <f>ROUND(I122*H122,2)</f>
        <v>0</v>
      </c>
      <c r="K122" s="195" t="s">
        <v>165</v>
      </c>
      <c r="L122" s="61"/>
      <c r="M122" s="200" t="s">
        <v>21</v>
      </c>
      <c r="N122" s="201" t="s">
        <v>47</v>
      </c>
      <c r="O122" s="42"/>
      <c r="P122" s="202">
        <f>O122*H122</f>
        <v>0</v>
      </c>
      <c r="Q122" s="202">
        <v>0</v>
      </c>
      <c r="R122" s="202">
        <f>Q122*H122</f>
        <v>0</v>
      </c>
      <c r="S122" s="202">
        <v>0</v>
      </c>
      <c r="T122" s="203">
        <f>S122*H122</f>
        <v>0</v>
      </c>
      <c r="AR122" s="24" t="s">
        <v>166</v>
      </c>
      <c r="AT122" s="24" t="s">
        <v>161</v>
      </c>
      <c r="AU122" s="24" t="s">
        <v>87</v>
      </c>
      <c r="AY122" s="24" t="s">
        <v>159</v>
      </c>
      <c r="BE122" s="204">
        <f>IF(N122="základní",J122,0)</f>
        <v>0</v>
      </c>
      <c r="BF122" s="204">
        <f>IF(N122="snížená",J122,0)</f>
        <v>0</v>
      </c>
      <c r="BG122" s="204">
        <f>IF(N122="zákl. přenesená",J122,0)</f>
        <v>0</v>
      </c>
      <c r="BH122" s="204">
        <f>IF(N122="sníž. přenesená",J122,0)</f>
        <v>0</v>
      </c>
      <c r="BI122" s="204">
        <f>IF(N122="nulová",J122,0)</f>
        <v>0</v>
      </c>
      <c r="BJ122" s="24" t="s">
        <v>84</v>
      </c>
      <c r="BK122" s="204">
        <f>ROUND(I122*H122,2)</f>
        <v>0</v>
      </c>
      <c r="BL122" s="24" t="s">
        <v>166</v>
      </c>
      <c r="BM122" s="24" t="s">
        <v>1962</v>
      </c>
    </row>
    <row r="123" spans="2:47" s="1" customFormat="1" ht="40.5">
      <c r="B123" s="41"/>
      <c r="C123" s="63"/>
      <c r="D123" s="205" t="s">
        <v>168</v>
      </c>
      <c r="E123" s="63"/>
      <c r="F123" s="206" t="s">
        <v>1963</v>
      </c>
      <c r="G123" s="63"/>
      <c r="H123" s="63"/>
      <c r="I123" s="163"/>
      <c r="J123" s="63"/>
      <c r="K123" s="63"/>
      <c r="L123" s="61"/>
      <c r="M123" s="207"/>
      <c r="N123" s="42"/>
      <c r="O123" s="42"/>
      <c r="P123" s="42"/>
      <c r="Q123" s="42"/>
      <c r="R123" s="42"/>
      <c r="S123" s="42"/>
      <c r="T123" s="78"/>
      <c r="AT123" s="24" t="s">
        <v>168</v>
      </c>
      <c r="AU123" s="24" t="s">
        <v>87</v>
      </c>
    </row>
    <row r="124" spans="2:51" s="12" customFormat="1" ht="13.5">
      <c r="B124" s="219"/>
      <c r="C124" s="220"/>
      <c r="D124" s="232" t="s">
        <v>170</v>
      </c>
      <c r="E124" s="242" t="s">
        <v>21</v>
      </c>
      <c r="F124" s="243" t="s">
        <v>1964</v>
      </c>
      <c r="G124" s="220"/>
      <c r="H124" s="244">
        <v>92</v>
      </c>
      <c r="I124" s="224"/>
      <c r="J124" s="220"/>
      <c r="K124" s="220"/>
      <c r="L124" s="225"/>
      <c r="M124" s="226"/>
      <c r="N124" s="227"/>
      <c r="O124" s="227"/>
      <c r="P124" s="227"/>
      <c r="Q124" s="227"/>
      <c r="R124" s="227"/>
      <c r="S124" s="227"/>
      <c r="T124" s="228"/>
      <c r="AT124" s="229" t="s">
        <v>170</v>
      </c>
      <c r="AU124" s="229" t="s">
        <v>87</v>
      </c>
      <c r="AV124" s="12" t="s">
        <v>87</v>
      </c>
      <c r="AW124" s="12" t="s">
        <v>39</v>
      </c>
      <c r="AX124" s="12" t="s">
        <v>84</v>
      </c>
      <c r="AY124" s="229" t="s">
        <v>159</v>
      </c>
    </row>
    <row r="125" spans="2:65" s="1" customFormat="1" ht="22.5" customHeight="1">
      <c r="B125" s="41"/>
      <c r="C125" s="193" t="s">
        <v>285</v>
      </c>
      <c r="D125" s="193" t="s">
        <v>161</v>
      </c>
      <c r="E125" s="194" t="s">
        <v>1965</v>
      </c>
      <c r="F125" s="195" t="s">
        <v>1966</v>
      </c>
      <c r="G125" s="196" t="s">
        <v>164</v>
      </c>
      <c r="H125" s="197">
        <v>184</v>
      </c>
      <c r="I125" s="198"/>
      <c r="J125" s="199">
        <f>ROUND(I125*H125,2)</f>
        <v>0</v>
      </c>
      <c r="K125" s="195" t="s">
        <v>165</v>
      </c>
      <c r="L125" s="61"/>
      <c r="M125" s="200" t="s">
        <v>21</v>
      </c>
      <c r="N125" s="201" t="s">
        <v>47</v>
      </c>
      <c r="O125" s="42"/>
      <c r="P125" s="202">
        <f>O125*H125</f>
        <v>0</v>
      </c>
      <c r="Q125" s="202">
        <v>0</v>
      </c>
      <c r="R125" s="202">
        <f>Q125*H125</f>
        <v>0</v>
      </c>
      <c r="S125" s="202">
        <v>0</v>
      </c>
      <c r="T125" s="203">
        <f>S125*H125</f>
        <v>0</v>
      </c>
      <c r="AR125" s="24" t="s">
        <v>166</v>
      </c>
      <c r="AT125" s="24" t="s">
        <v>161</v>
      </c>
      <c r="AU125" s="24" t="s">
        <v>87</v>
      </c>
      <c r="AY125" s="24" t="s">
        <v>159</v>
      </c>
      <c r="BE125" s="204">
        <f>IF(N125="základní",J125,0)</f>
        <v>0</v>
      </c>
      <c r="BF125" s="204">
        <f>IF(N125="snížená",J125,0)</f>
        <v>0</v>
      </c>
      <c r="BG125" s="204">
        <f>IF(N125="zákl. přenesená",J125,0)</f>
        <v>0</v>
      </c>
      <c r="BH125" s="204">
        <f>IF(N125="sníž. přenesená",J125,0)</f>
        <v>0</v>
      </c>
      <c r="BI125" s="204">
        <f>IF(N125="nulová",J125,0)</f>
        <v>0</v>
      </c>
      <c r="BJ125" s="24" t="s">
        <v>84</v>
      </c>
      <c r="BK125" s="204">
        <f>ROUND(I125*H125,2)</f>
        <v>0</v>
      </c>
      <c r="BL125" s="24" t="s">
        <v>166</v>
      </c>
      <c r="BM125" s="24" t="s">
        <v>1967</v>
      </c>
    </row>
    <row r="126" spans="2:47" s="1" customFormat="1" ht="40.5">
      <c r="B126" s="41"/>
      <c r="C126" s="63"/>
      <c r="D126" s="205" t="s">
        <v>168</v>
      </c>
      <c r="E126" s="63"/>
      <c r="F126" s="206" t="s">
        <v>1963</v>
      </c>
      <c r="G126" s="63"/>
      <c r="H126" s="63"/>
      <c r="I126" s="163"/>
      <c r="J126" s="63"/>
      <c r="K126" s="63"/>
      <c r="L126" s="61"/>
      <c r="M126" s="207"/>
      <c r="N126" s="42"/>
      <c r="O126" s="42"/>
      <c r="P126" s="42"/>
      <c r="Q126" s="42"/>
      <c r="R126" s="42"/>
      <c r="S126" s="42"/>
      <c r="T126" s="78"/>
      <c r="AT126" s="24" t="s">
        <v>168</v>
      </c>
      <c r="AU126" s="24" t="s">
        <v>87</v>
      </c>
    </row>
    <row r="127" spans="2:51" s="12" customFormat="1" ht="13.5">
      <c r="B127" s="219"/>
      <c r="C127" s="220"/>
      <c r="D127" s="232" t="s">
        <v>170</v>
      </c>
      <c r="E127" s="242" t="s">
        <v>21</v>
      </c>
      <c r="F127" s="243" t="s">
        <v>1968</v>
      </c>
      <c r="G127" s="220"/>
      <c r="H127" s="244">
        <v>184</v>
      </c>
      <c r="I127" s="224"/>
      <c r="J127" s="220"/>
      <c r="K127" s="220"/>
      <c r="L127" s="225"/>
      <c r="M127" s="226"/>
      <c r="N127" s="227"/>
      <c r="O127" s="227"/>
      <c r="P127" s="227"/>
      <c r="Q127" s="227"/>
      <c r="R127" s="227"/>
      <c r="S127" s="227"/>
      <c r="T127" s="228"/>
      <c r="AT127" s="229" t="s">
        <v>170</v>
      </c>
      <c r="AU127" s="229" t="s">
        <v>87</v>
      </c>
      <c r="AV127" s="12" t="s">
        <v>87</v>
      </c>
      <c r="AW127" s="12" t="s">
        <v>39</v>
      </c>
      <c r="AX127" s="12" t="s">
        <v>84</v>
      </c>
      <c r="AY127" s="229" t="s">
        <v>159</v>
      </c>
    </row>
    <row r="128" spans="2:65" s="1" customFormat="1" ht="22.5" customHeight="1">
      <c r="B128" s="41"/>
      <c r="C128" s="193" t="s">
        <v>303</v>
      </c>
      <c r="D128" s="193" t="s">
        <v>161</v>
      </c>
      <c r="E128" s="194" t="s">
        <v>1969</v>
      </c>
      <c r="F128" s="195" t="s">
        <v>1970</v>
      </c>
      <c r="G128" s="196" t="s">
        <v>595</v>
      </c>
      <c r="H128" s="197">
        <v>276</v>
      </c>
      <c r="I128" s="198"/>
      <c r="J128" s="199">
        <f>ROUND(I128*H128,2)</f>
        <v>0</v>
      </c>
      <c r="K128" s="195" t="s">
        <v>165</v>
      </c>
      <c r="L128" s="61"/>
      <c r="M128" s="200" t="s">
        <v>21</v>
      </c>
      <c r="N128" s="201" t="s">
        <v>47</v>
      </c>
      <c r="O128" s="42"/>
      <c r="P128" s="202">
        <f>O128*H128</f>
        <v>0</v>
      </c>
      <c r="Q128" s="202">
        <v>0</v>
      </c>
      <c r="R128" s="202">
        <f>Q128*H128</f>
        <v>0</v>
      </c>
      <c r="S128" s="202">
        <v>0</v>
      </c>
      <c r="T128" s="203">
        <f>S128*H128</f>
        <v>0</v>
      </c>
      <c r="AR128" s="24" t="s">
        <v>166</v>
      </c>
      <c r="AT128" s="24" t="s">
        <v>161</v>
      </c>
      <c r="AU128" s="24" t="s">
        <v>87</v>
      </c>
      <c r="AY128" s="24" t="s">
        <v>159</v>
      </c>
      <c r="BE128" s="204">
        <f>IF(N128="základní",J128,0)</f>
        <v>0</v>
      </c>
      <c r="BF128" s="204">
        <f>IF(N128="snížená",J128,0)</f>
        <v>0</v>
      </c>
      <c r="BG128" s="204">
        <f>IF(N128="zákl. přenesená",J128,0)</f>
        <v>0</v>
      </c>
      <c r="BH128" s="204">
        <f>IF(N128="sníž. přenesená",J128,0)</f>
        <v>0</v>
      </c>
      <c r="BI128" s="204">
        <f>IF(N128="nulová",J128,0)</f>
        <v>0</v>
      </c>
      <c r="BJ128" s="24" t="s">
        <v>84</v>
      </c>
      <c r="BK128" s="204">
        <f>ROUND(I128*H128,2)</f>
        <v>0</v>
      </c>
      <c r="BL128" s="24" t="s">
        <v>166</v>
      </c>
      <c r="BM128" s="24" t="s">
        <v>1971</v>
      </c>
    </row>
    <row r="129" spans="2:47" s="1" customFormat="1" ht="108">
      <c r="B129" s="41"/>
      <c r="C129" s="63"/>
      <c r="D129" s="205" t="s">
        <v>168</v>
      </c>
      <c r="E129" s="63"/>
      <c r="F129" s="206" t="s">
        <v>1972</v>
      </c>
      <c r="G129" s="63"/>
      <c r="H129" s="63"/>
      <c r="I129" s="163"/>
      <c r="J129" s="63"/>
      <c r="K129" s="63"/>
      <c r="L129" s="61"/>
      <c r="M129" s="207"/>
      <c r="N129" s="42"/>
      <c r="O129" s="42"/>
      <c r="P129" s="42"/>
      <c r="Q129" s="42"/>
      <c r="R129" s="42"/>
      <c r="S129" s="42"/>
      <c r="T129" s="78"/>
      <c r="AT129" s="24" t="s">
        <v>168</v>
      </c>
      <c r="AU129" s="24" t="s">
        <v>87</v>
      </c>
    </row>
    <row r="130" spans="2:51" s="12" customFormat="1" ht="13.5">
      <c r="B130" s="219"/>
      <c r="C130" s="220"/>
      <c r="D130" s="232" t="s">
        <v>170</v>
      </c>
      <c r="E130" s="242" t="s">
        <v>21</v>
      </c>
      <c r="F130" s="243" t="s">
        <v>1955</v>
      </c>
      <c r="G130" s="220"/>
      <c r="H130" s="244">
        <v>276</v>
      </c>
      <c r="I130" s="224"/>
      <c r="J130" s="220"/>
      <c r="K130" s="220"/>
      <c r="L130" s="225"/>
      <c r="M130" s="226"/>
      <c r="N130" s="227"/>
      <c r="O130" s="227"/>
      <c r="P130" s="227"/>
      <c r="Q130" s="227"/>
      <c r="R130" s="227"/>
      <c r="S130" s="227"/>
      <c r="T130" s="228"/>
      <c r="AT130" s="229" t="s">
        <v>170</v>
      </c>
      <c r="AU130" s="229" t="s">
        <v>87</v>
      </c>
      <c r="AV130" s="12" t="s">
        <v>87</v>
      </c>
      <c r="AW130" s="12" t="s">
        <v>39</v>
      </c>
      <c r="AX130" s="12" t="s">
        <v>84</v>
      </c>
      <c r="AY130" s="229" t="s">
        <v>159</v>
      </c>
    </row>
    <row r="131" spans="2:65" s="1" customFormat="1" ht="22.5" customHeight="1">
      <c r="B131" s="41"/>
      <c r="C131" s="256" t="s">
        <v>310</v>
      </c>
      <c r="D131" s="256" t="s">
        <v>342</v>
      </c>
      <c r="E131" s="257" t="s">
        <v>1973</v>
      </c>
      <c r="F131" s="258" t="s">
        <v>1974</v>
      </c>
      <c r="G131" s="259" t="s">
        <v>595</v>
      </c>
      <c r="H131" s="260">
        <v>284.28</v>
      </c>
      <c r="I131" s="261"/>
      <c r="J131" s="262">
        <f>ROUND(I131*H131,2)</f>
        <v>0</v>
      </c>
      <c r="K131" s="258" t="s">
        <v>21</v>
      </c>
      <c r="L131" s="263"/>
      <c r="M131" s="264" t="s">
        <v>21</v>
      </c>
      <c r="N131" s="265" t="s">
        <v>47</v>
      </c>
      <c r="O131" s="42"/>
      <c r="P131" s="202">
        <f>O131*H131</f>
        <v>0</v>
      </c>
      <c r="Q131" s="202">
        <v>0.003</v>
      </c>
      <c r="R131" s="202">
        <f>Q131*H131</f>
        <v>0.8528399999999999</v>
      </c>
      <c r="S131" s="202">
        <v>0</v>
      </c>
      <c r="T131" s="203">
        <f>S131*H131</f>
        <v>0</v>
      </c>
      <c r="AR131" s="24" t="s">
        <v>214</v>
      </c>
      <c r="AT131" s="24" t="s">
        <v>342</v>
      </c>
      <c r="AU131" s="24" t="s">
        <v>87</v>
      </c>
      <c r="AY131" s="24" t="s">
        <v>159</v>
      </c>
      <c r="BE131" s="204">
        <f>IF(N131="základní",J131,0)</f>
        <v>0</v>
      </c>
      <c r="BF131" s="204">
        <f>IF(N131="snížená",J131,0)</f>
        <v>0</v>
      </c>
      <c r="BG131" s="204">
        <f>IF(N131="zákl. přenesená",J131,0)</f>
        <v>0</v>
      </c>
      <c r="BH131" s="204">
        <f>IF(N131="sníž. přenesená",J131,0)</f>
        <v>0</v>
      </c>
      <c r="BI131" s="204">
        <f>IF(N131="nulová",J131,0)</f>
        <v>0</v>
      </c>
      <c r="BJ131" s="24" t="s">
        <v>84</v>
      </c>
      <c r="BK131" s="204">
        <f>ROUND(I131*H131,2)</f>
        <v>0</v>
      </c>
      <c r="BL131" s="24" t="s">
        <v>166</v>
      </c>
      <c r="BM131" s="24" t="s">
        <v>1975</v>
      </c>
    </row>
    <row r="132" spans="2:51" s="12" customFormat="1" ht="13.5">
      <c r="B132" s="219"/>
      <c r="C132" s="220"/>
      <c r="D132" s="232" t="s">
        <v>170</v>
      </c>
      <c r="E132" s="242" t="s">
        <v>21</v>
      </c>
      <c r="F132" s="243" t="s">
        <v>1976</v>
      </c>
      <c r="G132" s="220"/>
      <c r="H132" s="244">
        <v>284.28</v>
      </c>
      <c r="I132" s="224"/>
      <c r="J132" s="220"/>
      <c r="K132" s="220"/>
      <c r="L132" s="225"/>
      <c r="M132" s="226"/>
      <c r="N132" s="227"/>
      <c r="O132" s="227"/>
      <c r="P132" s="227"/>
      <c r="Q132" s="227"/>
      <c r="R132" s="227"/>
      <c r="S132" s="227"/>
      <c r="T132" s="228"/>
      <c r="AT132" s="229" t="s">
        <v>170</v>
      </c>
      <c r="AU132" s="229" t="s">
        <v>87</v>
      </c>
      <c r="AV132" s="12" t="s">
        <v>87</v>
      </c>
      <c r="AW132" s="12" t="s">
        <v>39</v>
      </c>
      <c r="AX132" s="12" t="s">
        <v>84</v>
      </c>
      <c r="AY132" s="229" t="s">
        <v>159</v>
      </c>
    </row>
    <row r="133" spans="2:65" s="1" customFormat="1" ht="31.5" customHeight="1">
      <c r="B133" s="41"/>
      <c r="C133" s="193" t="s">
        <v>317</v>
      </c>
      <c r="D133" s="193" t="s">
        <v>161</v>
      </c>
      <c r="E133" s="194" t="s">
        <v>1977</v>
      </c>
      <c r="F133" s="195" t="s">
        <v>1978</v>
      </c>
      <c r="G133" s="196" t="s">
        <v>595</v>
      </c>
      <c r="H133" s="197">
        <v>18</v>
      </c>
      <c r="I133" s="198"/>
      <c r="J133" s="199">
        <f>ROUND(I133*H133,2)</f>
        <v>0</v>
      </c>
      <c r="K133" s="195" t="s">
        <v>165</v>
      </c>
      <c r="L133" s="61"/>
      <c r="M133" s="200" t="s">
        <v>21</v>
      </c>
      <c r="N133" s="201" t="s">
        <v>47</v>
      </c>
      <c r="O133" s="42"/>
      <c r="P133" s="202">
        <f>O133*H133</f>
        <v>0</v>
      </c>
      <c r="Q133" s="202">
        <v>0</v>
      </c>
      <c r="R133" s="202">
        <f>Q133*H133</f>
        <v>0</v>
      </c>
      <c r="S133" s="202">
        <v>0</v>
      </c>
      <c r="T133" s="203">
        <f>S133*H133</f>
        <v>0</v>
      </c>
      <c r="AR133" s="24" t="s">
        <v>166</v>
      </c>
      <c r="AT133" s="24" t="s">
        <v>161</v>
      </c>
      <c r="AU133" s="24" t="s">
        <v>87</v>
      </c>
      <c r="AY133" s="24" t="s">
        <v>159</v>
      </c>
      <c r="BE133" s="204">
        <f>IF(N133="základní",J133,0)</f>
        <v>0</v>
      </c>
      <c r="BF133" s="204">
        <f>IF(N133="snížená",J133,0)</f>
        <v>0</v>
      </c>
      <c r="BG133" s="204">
        <f>IF(N133="zákl. přenesená",J133,0)</f>
        <v>0</v>
      </c>
      <c r="BH133" s="204">
        <f>IF(N133="sníž. přenesená",J133,0)</f>
        <v>0</v>
      </c>
      <c r="BI133" s="204">
        <f>IF(N133="nulová",J133,0)</f>
        <v>0</v>
      </c>
      <c r="BJ133" s="24" t="s">
        <v>84</v>
      </c>
      <c r="BK133" s="204">
        <f>ROUND(I133*H133,2)</f>
        <v>0</v>
      </c>
      <c r="BL133" s="24" t="s">
        <v>166</v>
      </c>
      <c r="BM133" s="24" t="s">
        <v>1979</v>
      </c>
    </row>
    <row r="134" spans="2:47" s="1" customFormat="1" ht="67.5">
      <c r="B134" s="41"/>
      <c r="C134" s="63"/>
      <c r="D134" s="205" t="s">
        <v>168</v>
      </c>
      <c r="E134" s="63"/>
      <c r="F134" s="206" t="s">
        <v>1980</v>
      </c>
      <c r="G134" s="63"/>
      <c r="H134" s="63"/>
      <c r="I134" s="163"/>
      <c r="J134" s="63"/>
      <c r="K134" s="63"/>
      <c r="L134" s="61"/>
      <c r="M134" s="207"/>
      <c r="N134" s="42"/>
      <c r="O134" s="42"/>
      <c r="P134" s="42"/>
      <c r="Q134" s="42"/>
      <c r="R134" s="42"/>
      <c r="S134" s="42"/>
      <c r="T134" s="78"/>
      <c r="AT134" s="24" t="s">
        <v>168</v>
      </c>
      <c r="AU134" s="24" t="s">
        <v>87</v>
      </c>
    </row>
    <row r="135" spans="2:51" s="12" customFormat="1" ht="13.5">
      <c r="B135" s="219"/>
      <c r="C135" s="220"/>
      <c r="D135" s="232" t="s">
        <v>170</v>
      </c>
      <c r="E135" s="242" t="s">
        <v>21</v>
      </c>
      <c r="F135" s="243" t="s">
        <v>1951</v>
      </c>
      <c r="G135" s="220"/>
      <c r="H135" s="244">
        <v>18</v>
      </c>
      <c r="I135" s="224"/>
      <c r="J135" s="220"/>
      <c r="K135" s="220"/>
      <c r="L135" s="225"/>
      <c r="M135" s="226"/>
      <c r="N135" s="227"/>
      <c r="O135" s="227"/>
      <c r="P135" s="227"/>
      <c r="Q135" s="227"/>
      <c r="R135" s="227"/>
      <c r="S135" s="227"/>
      <c r="T135" s="228"/>
      <c r="AT135" s="229" t="s">
        <v>170</v>
      </c>
      <c r="AU135" s="229" t="s">
        <v>87</v>
      </c>
      <c r="AV135" s="12" t="s">
        <v>87</v>
      </c>
      <c r="AW135" s="12" t="s">
        <v>39</v>
      </c>
      <c r="AX135" s="12" t="s">
        <v>84</v>
      </c>
      <c r="AY135" s="229" t="s">
        <v>159</v>
      </c>
    </row>
    <row r="136" spans="2:65" s="1" customFormat="1" ht="31.5" customHeight="1">
      <c r="B136" s="41"/>
      <c r="C136" s="256" t="s">
        <v>330</v>
      </c>
      <c r="D136" s="256" t="s">
        <v>342</v>
      </c>
      <c r="E136" s="257" t="s">
        <v>1981</v>
      </c>
      <c r="F136" s="258" t="s">
        <v>1982</v>
      </c>
      <c r="G136" s="259" t="s">
        <v>595</v>
      </c>
      <c r="H136" s="260">
        <v>4.12</v>
      </c>
      <c r="I136" s="261"/>
      <c r="J136" s="262">
        <f>ROUND(I136*H136,2)</f>
        <v>0</v>
      </c>
      <c r="K136" s="258" t="s">
        <v>21</v>
      </c>
      <c r="L136" s="263"/>
      <c r="M136" s="264" t="s">
        <v>21</v>
      </c>
      <c r="N136" s="265" t="s">
        <v>47</v>
      </c>
      <c r="O136" s="42"/>
      <c r="P136" s="202">
        <f>O136*H136</f>
        <v>0</v>
      </c>
      <c r="Q136" s="202">
        <v>0.018</v>
      </c>
      <c r="R136" s="202">
        <f>Q136*H136</f>
        <v>0.07415999999999999</v>
      </c>
      <c r="S136" s="202">
        <v>0</v>
      </c>
      <c r="T136" s="203">
        <f>S136*H136</f>
        <v>0</v>
      </c>
      <c r="AR136" s="24" t="s">
        <v>214</v>
      </c>
      <c r="AT136" s="24" t="s">
        <v>342</v>
      </c>
      <c r="AU136" s="24" t="s">
        <v>87</v>
      </c>
      <c r="AY136" s="24" t="s">
        <v>159</v>
      </c>
      <c r="BE136" s="204">
        <f>IF(N136="základní",J136,0)</f>
        <v>0</v>
      </c>
      <c r="BF136" s="204">
        <f>IF(N136="snížená",J136,0)</f>
        <v>0</v>
      </c>
      <c r="BG136" s="204">
        <f>IF(N136="zákl. přenesená",J136,0)</f>
        <v>0</v>
      </c>
      <c r="BH136" s="204">
        <f>IF(N136="sníž. přenesená",J136,0)</f>
        <v>0</v>
      </c>
      <c r="BI136" s="204">
        <f>IF(N136="nulová",J136,0)</f>
        <v>0</v>
      </c>
      <c r="BJ136" s="24" t="s">
        <v>84</v>
      </c>
      <c r="BK136" s="204">
        <f>ROUND(I136*H136,2)</f>
        <v>0</v>
      </c>
      <c r="BL136" s="24" t="s">
        <v>166</v>
      </c>
      <c r="BM136" s="24" t="s">
        <v>1983</v>
      </c>
    </row>
    <row r="137" spans="2:51" s="12" customFormat="1" ht="13.5">
      <c r="B137" s="219"/>
      <c r="C137" s="220"/>
      <c r="D137" s="232" t="s">
        <v>170</v>
      </c>
      <c r="E137" s="242" t="s">
        <v>21</v>
      </c>
      <c r="F137" s="243" t="s">
        <v>1984</v>
      </c>
      <c r="G137" s="220"/>
      <c r="H137" s="244">
        <v>4.12</v>
      </c>
      <c r="I137" s="224"/>
      <c r="J137" s="220"/>
      <c r="K137" s="220"/>
      <c r="L137" s="225"/>
      <c r="M137" s="226"/>
      <c r="N137" s="227"/>
      <c r="O137" s="227"/>
      <c r="P137" s="227"/>
      <c r="Q137" s="227"/>
      <c r="R137" s="227"/>
      <c r="S137" s="227"/>
      <c r="T137" s="228"/>
      <c r="AT137" s="229" t="s">
        <v>170</v>
      </c>
      <c r="AU137" s="229" t="s">
        <v>87</v>
      </c>
      <c r="AV137" s="12" t="s">
        <v>87</v>
      </c>
      <c r="AW137" s="12" t="s">
        <v>39</v>
      </c>
      <c r="AX137" s="12" t="s">
        <v>84</v>
      </c>
      <c r="AY137" s="229" t="s">
        <v>159</v>
      </c>
    </row>
    <row r="138" spans="2:65" s="1" customFormat="1" ht="22.5" customHeight="1">
      <c r="B138" s="41"/>
      <c r="C138" s="256" t="s">
        <v>9</v>
      </c>
      <c r="D138" s="256" t="s">
        <v>342</v>
      </c>
      <c r="E138" s="257" t="s">
        <v>1985</v>
      </c>
      <c r="F138" s="258" t="s">
        <v>1986</v>
      </c>
      <c r="G138" s="259" t="s">
        <v>595</v>
      </c>
      <c r="H138" s="260">
        <v>14.42</v>
      </c>
      <c r="I138" s="261"/>
      <c r="J138" s="262">
        <f>ROUND(I138*H138,2)</f>
        <v>0</v>
      </c>
      <c r="K138" s="258" t="s">
        <v>21</v>
      </c>
      <c r="L138" s="263"/>
      <c r="M138" s="264" t="s">
        <v>21</v>
      </c>
      <c r="N138" s="265" t="s">
        <v>47</v>
      </c>
      <c r="O138" s="42"/>
      <c r="P138" s="202">
        <f>O138*H138</f>
        <v>0</v>
      </c>
      <c r="Q138" s="202">
        <v>0.018</v>
      </c>
      <c r="R138" s="202">
        <f>Q138*H138</f>
        <v>0.25955999999999996</v>
      </c>
      <c r="S138" s="202">
        <v>0</v>
      </c>
      <c r="T138" s="203">
        <f>S138*H138</f>
        <v>0</v>
      </c>
      <c r="AR138" s="24" t="s">
        <v>214</v>
      </c>
      <c r="AT138" s="24" t="s">
        <v>342</v>
      </c>
      <c r="AU138" s="24" t="s">
        <v>87</v>
      </c>
      <c r="AY138" s="24" t="s">
        <v>159</v>
      </c>
      <c r="BE138" s="204">
        <f>IF(N138="základní",J138,0)</f>
        <v>0</v>
      </c>
      <c r="BF138" s="204">
        <f>IF(N138="snížená",J138,0)</f>
        <v>0</v>
      </c>
      <c r="BG138" s="204">
        <f>IF(N138="zákl. přenesená",J138,0)</f>
        <v>0</v>
      </c>
      <c r="BH138" s="204">
        <f>IF(N138="sníž. přenesená",J138,0)</f>
        <v>0</v>
      </c>
      <c r="BI138" s="204">
        <f>IF(N138="nulová",J138,0)</f>
        <v>0</v>
      </c>
      <c r="BJ138" s="24" t="s">
        <v>84</v>
      </c>
      <c r="BK138" s="204">
        <f>ROUND(I138*H138,2)</f>
        <v>0</v>
      </c>
      <c r="BL138" s="24" t="s">
        <v>166</v>
      </c>
      <c r="BM138" s="24" t="s">
        <v>1987</v>
      </c>
    </row>
    <row r="139" spans="2:51" s="12" customFormat="1" ht="13.5">
      <c r="B139" s="219"/>
      <c r="C139" s="220"/>
      <c r="D139" s="232" t="s">
        <v>170</v>
      </c>
      <c r="E139" s="242" t="s">
        <v>21</v>
      </c>
      <c r="F139" s="243" t="s">
        <v>1988</v>
      </c>
      <c r="G139" s="220"/>
      <c r="H139" s="244">
        <v>14.42</v>
      </c>
      <c r="I139" s="224"/>
      <c r="J139" s="220"/>
      <c r="K139" s="220"/>
      <c r="L139" s="225"/>
      <c r="M139" s="226"/>
      <c r="N139" s="227"/>
      <c r="O139" s="227"/>
      <c r="P139" s="227"/>
      <c r="Q139" s="227"/>
      <c r="R139" s="227"/>
      <c r="S139" s="227"/>
      <c r="T139" s="228"/>
      <c r="AT139" s="229" t="s">
        <v>170</v>
      </c>
      <c r="AU139" s="229" t="s">
        <v>87</v>
      </c>
      <c r="AV139" s="12" t="s">
        <v>87</v>
      </c>
      <c r="AW139" s="12" t="s">
        <v>39</v>
      </c>
      <c r="AX139" s="12" t="s">
        <v>84</v>
      </c>
      <c r="AY139" s="229" t="s">
        <v>159</v>
      </c>
    </row>
    <row r="140" spans="2:65" s="1" customFormat="1" ht="22.5" customHeight="1">
      <c r="B140" s="41"/>
      <c r="C140" s="193" t="s">
        <v>341</v>
      </c>
      <c r="D140" s="193" t="s">
        <v>161</v>
      </c>
      <c r="E140" s="194" t="s">
        <v>1989</v>
      </c>
      <c r="F140" s="195" t="s">
        <v>1990</v>
      </c>
      <c r="G140" s="196" t="s">
        <v>595</v>
      </c>
      <c r="H140" s="197">
        <v>18</v>
      </c>
      <c r="I140" s="198"/>
      <c r="J140" s="199">
        <f>ROUND(I140*H140,2)</f>
        <v>0</v>
      </c>
      <c r="K140" s="195" t="s">
        <v>165</v>
      </c>
      <c r="L140" s="61"/>
      <c r="M140" s="200" t="s">
        <v>21</v>
      </c>
      <c r="N140" s="201" t="s">
        <v>47</v>
      </c>
      <c r="O140" s="42"/>
      <c r="P140" s="202">
        <f>O140*H140</f>
        <v>0</v>
      </c>
      <c r="Q140" s="202">
        <v>6E-05</v>
      </c>
      <c r="R140" s="202">
        <f>Q140*H140</f>
        <v>0.00108</v>
      </c>
      <c r="S140" s="202">
        <v>0</v>
      </c>
      <c r="T140" s="203">
        <f>S140*H140</f>
        <v>0</v>
      </c>
      <c r="AR140" s="24" t="s">
        <v>166</v>
      </c>
      <c r="AT140" s="24" t="s">
        <v>161</v>
      </c>
      <c r="AU140" s="24" t="s">
        <v>87</v>
      </c>
      <c r="AY140" s="24" t="s">
        <v>159</v>
      </c>
      <c r="BE140" s="204">
        <f>IF(N140="základní",J140,0)</f>
        <v>0</v>
      </c>
      <c r="BF140" s="204">
        <f>IF(N140="snížená",J140,0)</f>
        <v>0</v>
      </c>
      <c r="BG140" s="204">
        <f>IF(N140="zákl. přenesená",J140,0)</f>
        <v>0</v>
      </c>
      <c r="BH140" s="204">
        <f>IF(N140="sníž. přenesená",J140,0)</f>
        <v>0</v>
      </c>
      <c r="BI140" s="204">
        <f>IF(N140="nulová",J140,0)</f>
        <v>0</v>
      </c>
      <c r="BJ140" s="24" t="s">
        <v>84</v>
      </c>
      <c r="BK140" s="204">
        <f>ROUND(I140*H140,2)</f>
        <v>0</v>
      </c>
      <c r="BL140" s="24" t="s">
        <v>166</v>
      </c>
      <c r="BM140" s="24" t="s">
        <v>1991</v>
      </c>
    </row>
    <row r="141" spans="2:47" s="1" customFormat="1" ht="54">
      <c r="B141" s="41"/>
      <c r="C141" s="63"/>
      <c r="D141" s="205" t="s">
        <v>168</v>
      </c>
      <c r="E141" s="63"/>
      <c r="F141" s="206" t="s">
        <v>1992</v>
      </c>
      <c r="G141" s="63"/>
      <c r="H141" s="63"/>
      <c r="I141" s="163"/>
      <c r="J141" s="63"/>
      <c r="K141" s="63"/>
      <c r="L141" s="61"/>
      <c r="M141" s="207"/>
      <c r="N141" s="42"/>
      <c r="O141" s="42"/>
      <c r="P141" s="42"/>
      <c r="Q141" s="42"/>
      <c r="R141" s="42"/>
      <c r="S141" s="42"/>
      <c r="T141" s="78"/>
      <c r="AT141" s="24" t="s">
        <v>168</v>
      </c>
      <c r="AU141" s="24" t="s">
        <v>87</v>
      </c>
    </row>
    <row r="142" spans="2:51" s="12" customFormat="1" ht="13.5">
      <c r="B142" s="219"/>
      <c r="C142" s="220"/>
      <c r="D142" s="232" t="s">
        <v>170</v>
      </c>
      <c r="E142" s="242" t="s">
        <v>21</v>
      </c>
      <c r="F142" s="243" t="s">
        <v>1951</v>
      </c>
      <c r="G142" s="220"/>
      <c r="H142" s="244">
        <v>18</v>
      </c>
      <c r="I142" s="224"/>
      <c r="J142" s="220"/>
      <c r="K142" s="220"/>
      <c r="L142" s="225"/>
      <c r="M142" s="226"/>
      <c r="N142" s="227"/>
      <c r="O142" s="227"/>
      <c r="P142" s="227"/>
      <c r="Q142" s="227"/>
      <c r="R142" s="227"/>
      <c r="S142" s="227"/>
      <c r="T142" s="228"/>
      <c r="AT142" s="229" t="s">
        <v>170</v>
      </c>
      <c r="AU142" s="229" t="s">
        <v>87</v>
      </c>
      <c r="AV142" s="12" t="s">
        <v>87</v>
      </c>
      <c r="AW142" s="12" t="s">
        <v>39</v>
      </c>
      <c r="AX142" s="12" t="s">
        <v>84</v>
      </c>
      <c r="AY142" s="229" t="s">
        <v>159</v>
      </c>
    </row>
    <row r="143" spans="2:65" s="1" customFormat="1" ht="22.5" customHeight="1">
      <c r="B143" s="41"/>
      <c r="C143" s="256" t="s">
        <v>348</v>
      </c>
      <c r="D143" s="256" t="s">
        <v>342</v>
      </c>
      <c r="E143" s="257" t="s">
        <v>1993</v>
      </c>
      <c r="F143" s="258" t="s">
        <v>1994</v>
      </c>
      <c r="G143" s="259" t="s">
        <v>595</v>
      </c>
      <c r="H143" s="260">
        <v>54.54</v>
      </c>
      <c r="I143" s="261"/>
      <c r="J143" s="262">
        <f>ROUND(I143*H143,2)</f>
        <v>0</v>
      </c>
      <c r="K143" s="258" t="s">
        <v>165</v>
      </c>
      <c r="L143" s="263"/>
      <c r="M143" s="264" t="s">
        <v>21</v>
      </c>
      <c r="N143" s="265" t="s">
        <v>47</v>
      </c>
      <c r="O143" s="42"/>
      <c r="P143" s="202">
        <f>O143*H143</f>
        <v>0</v>
      </c>
      <c r="Q143" s="202">
        <v>0.00709</v>
      </c>
      <c r="R143" s="202">
        <f>Q143*H143</f>
        <v>0.3866886</v>
      </c>
      <c r="S143" s="202">
        <v>0</v>
      </c>
      <c r="T143" s="203">
        <f>S143*H143</f>
        <v>0</v>
      </c>
      <c r="AR143" s="24" t="s">
        <v>214</v>
      </c>
      <c r="AT143" s="24" t="s">
        <v>342</v>
      </c>
      <c r="AU143" s="24" t="s">
        <v>87</v>
      </c>
      <c r="AY143" s="24" t="s">
        <v>159</v>
      </c>
      <c r="BE143" s="204">
        <f>IF(N143="základní",J143,0)</f>
        <v>0</v>
      </c>
      <c r="BF143" s="204">
        <f>IF(N143="snížená",J143,0)</f>
        <v>0</v>
      </c>
      <c r="BG143" s="204">
        <f>IF(N143="zákl. přenesená",J143,0)</f>
        <v>0</v>
      </c>
      <c r="BH143" s="204">
        <f>IF(N143="sníž. přenesená",J143,0)</f>
        <v>0</v>
      </c>
      <c r="BI143" s="204">
        <f>IF(N143="nulová",J143,0)</f>
        <v>0</v>
      </c>
      <c r="BJ143" s="24" t="s">
        <v>84</v>
      </c>
      <c r="BK143" s="204">
        <f>ROUND(I143*H143,2)</f>
        <v>0</v>
      </c>
      <c r="BL143" s="24" t="s">
        <v>166</v>
      </c>
      <c r="BM143" s="24" t="s">
        <v>1995</v>
      </c>
    </row>
    <row r="144" spans="2:51" s="12" customFormat="1" ht="13.5">
      <c r="B144" s="219"/>
      <c r="C144" s="220"/>
      <c r="D144" s="232" t="s">
        <v>170</v>
      </c>
      <c r="E144" s="242" t="s">
        <v>21</v>
      </c>
      <c r="F144" s="243" t="s">
        <v>1996</v>
      </c>
      <c r="G144" s="220"/>
      <c r="H144" s="244">
        <v>54.54</v>
      </c>
      <c r="I144" s="224"/>
      <c r="J144" s="220"/>
      <c r="K144" s="220"/>
      <c r="L144" s="225"/>
      <c r="M144" s="226"/>
      <c r="N144" s="227"/>
      <c r="O144" s="227"/>
      <c r="P144" s="227"/>
      <c r="Q144" s="227"/>
      <c r="R144" s="227"/>
      <c r="S144" s="227"/>
      <c r="T144" s="228"/>
      <c r="AT144" s="229" t="s">
        <v>170</v>
      </c>
      <c r="AU144" s="229" t="s">
        <v>87</v>
      </c>
      <c r="AV144" s="12" t="s">
        <v>87</v>
      </c>
      <c r="AW144" s="12" t="s">
        <v>39</v>
      </c>
      <c r="AX144" s="12" t="s">
        <v>84</v>
      </c>
      <c r="AY144" s="229" t="s">
        <v>159</v>
      </c>
    </row>
    <row r="145" spans="2:65" s="1" customFormat="1" ht="22.5" customHeight="1">
      <c r="B145" s="41"/>
      <c r="C145" s="256" t="s">
        <v>354</v>
      </c>
      <c r="D145" s="256" t="s">
        <v>342</v>
      </c>
      <c r="E145" s="257" t="s">
        <v>1997</v>
      </c>
      <c r="F145" s="258" t="s">
        <v>1998</v>
      </c>
      <c r="G145" s="259" t="s">
        <v>245</v>
      </c>
      <c r="H145" s="260">
        <v>27.27</v>
      </c>
      <c r="I145" s="261"/>
      <c r="J145" s="262">
        <f>ROUND(I145*H145,2)</f>
        <v>0</v>
      </c>
      <c r="K145" s="258" t="s">
        <v>165</v>
      </c>
      <c r="L145" s="263"/>
      <c r="M145" s="264" t="s">
        <v>21</v>
      </c>
      <c r="N145" s="265" t="s">
        <v>47</v>
      </c>
      <c r="O145" s="42"/>
      <c r="P145" s="202">
        <f>O145*H145</f>
        <v>0</v>
      </c>
      <c r="Q145" s="202">
        <v>0.0038</v>
      </c>
      <c r="R145" s="202">
        <f>Q145*H145</f>
        <v>0.103626</v>
      </c>
      <c r="S145" s="202">
        <v>0</v>
      </c>
      <c r="T145" s="203">
        <f>S145*H145</f>
        <v>0</v>
      </c>
      <c r="AR145" s="24" t="s">
        <v>214</v>
      </c>
      <c r="AT145" s="24" t="s">
        <v>342</v>
      </c>
      <c r="AU145" s="24" t="s">
        <v>87</v>
      </c>
      <c r="AY145" s="24" t="s">
        <v>159</v>
      </c>
      <c r="BE145" s="204">
        <f>IF(N145="základní",J145,0)</f>
        <v>0</v>
      </c>
      <c r="BF145" s="204">
        <f>IF(N145="snížená",J145,0)</f>
        <v>0</v>
      </c>
      <c r="BG145" s="204">
        <f>IF(N145="zákl. přenesená",J145,0)</f>
        <v>0</v>
      </c>
      <c r="BH145" s="204">
        <f>IF(N145="sníž. přenesená",J145,0)</f>
        <v>0</v>
      </c>
      <c r="BI145" s="204">
        <f>IF(N145="nulová",J145,0)</f>
        <v>0</v>
      </c>
      <c r="BJ145" s="24" t="s">
        <v>84</v>
      </c>
      <c r="BK145" s="204">
        <f>ROUND(I145*H145,2)</f>
        <v>0</v>
      </c>
      <c r="BL145" s="24" t="s">
        <v>166</v>
      </c>
      <c r="BM145" s="24" t="s">
        <v>1999</v>
      </c>
    </row>
    <row r="146" spans="2:51" s="12" customFormat="1" ht="13.5">
      <c r="B146" s="219"/>
      <c r="C146" s="220"/>
      <c r="D146" s="232" t="s">
        <v>170</v>
      </c>
      <c r="E146" s="242" t="s">
        <v>21</v>
      </c>
      <c r="F146" s="243" t="s">
        <v>2000</v>
      </c>
      <c r="G146" s="220"/>
      <c r="H146" s="244">
        <v>27.27</v>
      </c>
      <c r="I146" s="224"/>
      <c r="J146" s="220"/>
      <c r="K146" s="220"/>
      <c r="L146" s="225"/>
      <c r="M146" s="226"/>
      <c r="N146" s="227"/>
      <c r="O146" s="227"/>
      <c r="P146" s="227"/>
      <c r="Q146" s="227"/>
      <c r="R146" s="227"/>
      <c r="S146" s="227"/>
      <c r="T146" s="228"/>
      <c r="AT146" s="229" t="s">
        <v>170</v>
      </c>
      <c r="AU146" s="229" t="s">
        <v>87</v>
      </c>
      <c r="AV146" s="12" t="s">
        <v>87</v>
      </c>
      <c r="AW146" s="12" t="s">
        <v>39</v>
      </c>
      <c r="AX146" s="12" t="s">
        <v>84</v>
      </c>
      <c r="AY146" s="229" t="s">
        <v>159</v>
      </c>
    </row>
    <row r="147" spans="2:65" s="1" customFormat="1" ht="31.5" customHeight="1">
      <c r="B147" s="41"/>
      <c r="C147" s="193" t="s">
        <v>363</v>
      </c>
      <c r="D147" s="193" t="s">
        <v>161</v>
      </c>
      <c r="E147" s="194" t="s">
        <v>2001</v>
      </c>
      <c r="F147" s="195" t="s">
        <v>2002</v>
      </c>
      <c r="G147" s="196" t="s">
        <v>595</v>
      </c>
      <c r="H147" s="197">
        <v>14</v>
      </c>
      <c r="I147" s="198"/>
      <c r="J147" s="199">
        <f>ROUND(I147*H147,2)</f>
        <v>0</v>
      </c>
      <c r="K147" s="195" t="s">
        <v>165</v>
      </c>
      <c r="L147" s="61"/>
      <c r="M147" s="200" t="s">
        <v>21</v>
      </c>
      <c r="N147" s="201" t="s">
        <v>47</v>
      </c>
      <c r="O147" s="42"/>
      <c r="P147" s="202">
        <f>O147*H147</f>
        <v>0</v>
      </c>
      <c r="Q147" s="202">
        <v>0</v>
      </c>
      <c r="R147" s="202">
        <f>Q147*H147</f>
        <v>0</v>
      </c>
      <c r="S147" s="202">
        <v>0</v>
      </c>
      <c r="T147" s="203">
        <f>S147*H147</f>
        <v>0</v>
      </c>
      <c r="AR147" s="24" t="s">
        <v>166</v>
      </c>
      <c r="AT147" s="24" t="s">
        <v>161</v>
      </c>
      <c r="AU147" s="24" t="s">
        <v>87</v>
      </c>
      <c r="AY147" s="24" t="s">
        <v>159</v>
      </c>
      <c r="BE147" s="204">
        <f>IF(N147="základní",J147,0)</f>
        <v>0</v>
      </c>
      <c r="BF147" s="204">
        <f>IF(N147="snížená",J147,0)</f>
        <v>0</v>
      </c>
      <c r="BG147" s="204">
        <f>IF(N147="zákl. přenesená",J147,0)</f>
        <v>0</v>
      </c>
      <c r="BH147" s="204">
        <f>IF(N147="sníž. přenesená",J147,0)</f>
        <v>0</v>
      </c>
      <c r="BI147" s="204">
        <f>IF(N147="nulová",J147,0)</f>
        <v>0</v>
      </c>
      <c r="BJ147" s="24" t="s">
        <v>84</v>
      </c>
      <c r="BK147" s="204">
        <f>ROUND(I147*H147,2)</f>
        <v>0</v>
      </c>
      <c r="BL147" s="24" t="s">
        <v>166</v>
      </c>
      <c r="BM147" s="24" t="s">
        <v>2003</v>
      </c>
    </row>
    <row r="148" spans="2:47" s="1" customFormat="1" ht="81">
      <c r="B148" s="41"/>
      <c r="C148" s="63"/>
      <c r="D148" s="205" t="s">
        <v>168</v>
      </c>
      <c r="E148" s="63"/>
      <c r="F148" s="206" t="s">
        <v>2004</v>
      </c>
      <c r="G148" s="63"/>
      <c r="H148" s="63"/>
      <c r="I148" s="163"/>
      <c r="J148" s="63"/>
      <c r="K148" s="63"/>
      <c r="L148" s="61"/>
      <c r="M148" s="207"/>
      <c r="N148" s="42"/>
      <c r="O148" s="42"/>
      <c r="P148" s="42"/>
      <c r="Q148" s="42"/>
      <c r="R148" s="42"/>
      <c r="S148" s="42"/>
      <c r="T148" s="78"/>
      <c r="AT148" s="24" t="s">
        <v>168</v>
      </c>
      <c r="AU148" s="24" t="s">
        <v>87</v>
      </c>
    </row>
    <row r="149" spans="2:51" s="12" customFormat="1" ht="13.5">
      <c r="B149" s="219"/>
      <c r="C149" s="220"/>
      <c r="D149" s="232" t="s">
        <v>170</v>
      </c>
      <c r="E149" s="242" t="s">
        <v>21</v>
      </c>
      <c r="F149" s="243" t="s">
        <v>2005</v>
      </c>
      <c r="G149" s="220"/>
      <c r="H149" s="244">
        <v>14</v>
      </c>
      <c r="I149" s="224"/>
      <c r="J149" s="220"/>
      <c r="K149" s="220"/>
      <c r="L149" s="225"/>
      <c r="M149" s="226"/>
      <c r="N149" s="227"/>
      <c r="O149" s="227"/>
      <c r="P149" s="227"/>
      <c r="Q149" s="227"/>
      <c r="R149" s="227"/>
      <c r="S149" s="227"/>
      <c r="T149" s="228"/>
      <c r="AT149" s="229" t="s">
        <v>170</v>
      </c>
      <c r="AU149" s="229" t="s">
        <v>87</v>
      </c>
      <c r="AV149" s="12" t="s">
        <v>87</v>
      </c>
      <c r="AW149" s="12" t="s">
        <v>39</v>
      </c>
      <c r="AX149" s="12" t="s">
        <v>84</v>
      </c>
      <c r="AY149" s="229" t="s">
        <v>159</v>
      </c>
    </row>
    <row r="150" spans="2:65" s="1" customFormat="1" ht="31.5" customHeight="1">
      <c r="B150" s="41"/>
      <c r="C150" s="193" t="s">
        <v>370</v>
      </c>
      <c r="D150" s="193" t="s">
        <v>161</v>
      </c>
      <c r="E150" s="194" t="s">
        <v>2006</v>
      </c>
      <c r="F150" s="195" t="s">
        <v>2007</v>
      </c>
      <c r="G150" s="196" t="s">
        <v>595</v>
      </c>
      <c r="H150" s="197">
        <v>4</v>
      </c>
      <c r="I150" s="198"/>
      <c r="J150" s="199">
        <f>ROUND(I150*H150,2)</f>
        <v>0</v>
      </c>
      <c r="K150" s="195" t="s">
        <v>165</v>
      </c>
      <c r="L150" s="61"/>
      <c r="M150" s="200" t="s">
        <v>21</v>
      </c>
      <c r="N150" s="201" t="s">
        <v>47</v>
      </c>
      <c r="O150" s="42"/>
      <c r="P150" s="202">
        <f>O150*H150</f>
        <v>0</v>
      </c>
      <c r="Q150" s="202">
        <v>0</v>
      </c>
      <c r="R150" s="202">
        <f>Q150*H150</f>
        <v>0</v>
      </c>
      <c r="S150" s="202">
        <v>0</v>
      </c>
      <c r="T150" s="203">
        <f>S150*H150</f>
        <v>0</v>
      </c>
      <c r="AR150" s="24" t="s">
        <v>166</v>
      </c>
      <c r="AT150" s="24" t="s">
        <v>161</v>
      </c>
      <c r="AU150" s="24" t="s">
        <v>87</v>
      </c>
      <c r="AY150" s="24" t="s">
        <v>159</v>
      </c>
      <c r="BE150" s="204">
        <f>IF(N150="základní",J150,0)</f>
        <v>0</v>
      </c>
      <c r="BF150" s="204">
        <f>IF(N150="snížená",J150,0)</f>
        <v>0</v>
      </c>
      <c r="BG150" s="204">
        <f>IF(N150="zákl. přenesená",J150,0)</f>
        <v>0</v>
      </c>
      <c r="BH150" s="204">
        <f>IF(N150="sníž. přenesená",J150,0)</f>
        <v>0</v>
      </c>
      <c r="BI150" s="204">
        <f>IF(N150="nulová",J150,0)</f>
        <v>0</v>
      </c>
      <c r="BJ150" s="24" t="s">
        <v>84</v>
      </c>
      <c r="BK150" s="204">
        <f>ROUND(I150*H150,2)</f>
        <v>0</v>
      </c>
      <c r="BL150" s="24" t="s">
        <v>166</v>
      </c>
      <c r="BM150" s="24" t="s">
        <v>2008</v>
      </c>
    </row>
    <row r="151" spans="2:47" s="1" customFormat="1" ht="81">
      <c r="B151" s="41"/>
      <c r="C151" s="63"/>
      <c r="D151" s="205" t="s">
        <v>168</v>
      </c>
      <c r="E151" s="63"/>
      <c r="F151" s="206" t="s">
        <v>2004</v>
      </c>
      <c r="G151" s="63"/>
      <c r="H151" s="63"/>
      <c r="I151" s="163"/>
      <c r="J151" s="63"/>
      <c r="K151" s="63"/>
      <c r="L151" s="61"/>
      <c r="M151" s="207"/>
      <c r="N151" s="42"/>
      <c r="O151" s="42"/>
      <c r="P151" s="42"/>
      <c r="Q151" s="42"/>
      <c r="R151" s="42"/>
      <c r="S151" s="42"/>
      <c r="T151" s="78"/>
      <c r="AT151" s="24" t="s">
        <v>168</v>
      </c>
      <c r="AU151" s="24" t="s">
        <v>87</v>
      </c>
    </row>
    <row r="152" spans="2:51" s="12" customFormat="1" ht="13.5">
      <c r="B152" s="219"/>
      <c r="C152" s="220"/>
      <c r="D152" s="232" t="s">
        <v>170</v>
      </c>
      <c r="E152" s="242" t="s">
        <v>21</v>
      </c>
      <c r="F152" s="243" t="s">
        <v>2009</v>
      </c>
      <c r="G152" s="220"/>
      <c r="H152" s="244">
        <v>4</v>
      </c>
      <c r="I152" s="224"/>
      <c r="J152" s="220"/>
      <c r="K152" s="220"/>
      <c r="L152" s="225"/>
      <c r="M152" s="226"/>
      <c r="N152" s="227"/>
      <c r="O152" s="227"/>
      <c r="P152" s="227"/>
      <c r="Q152" s="227"/>
      <c r="R152" s="227"/>
      <c r="S152" s="227"/>
      <c r="T152" s="228"/>
      <c r="AT152" s="229" t="s">
        <v>170</v>
      </c>
      <c r="AU152" s="229" t="s">
        <v>87</v>
      </c>
      <c r="AV152" s="12" t="s">
        <v>87</v>
      </c>
      <c r="AW152" s="12" t="s">
        <v>39</v>
      </c>
      <c r="AX152" s="12" t="s">
        <v>84</v>
      </c>
      <c r="AY152" s="229" t="s">
        <v>159</v>
      </c>
    </row>
    <row r="153" spans="2:65" s="1" customFormat="1" ht="22.5" customHeight="1">
      <c r="B153" s="41"/>
      <c r="C153" s="193" t="s">
        <v>375</v>
      </c>
      <c r="D153" s="193" t="s">
        <v>161</v>
      </c>
      <c r="E153" s="194" t="s">
        <v>2010</v>
      </c>
      <c r="F153" s="195" t="s">
        <v>2011</v>
      </c>
      <c r="G153" s="196" t="s">
        <v>164</v>
      </c>
      <c r="H153" s="197">
        <v>16.2</v>
      </c>
      <c r="I153" s="198"/>
      <c r="J153" s="199">
        <f>ROUND(I153*H153,2)</f>
        <v>0</v>
      </c>
      <c r="K153" s="195" t="s">
        <v>165</v>
      </c>
      <c r="L153" s="61"/>
      <c r="M153" s="200" t="s">
        <v>21</v>
      </c>
      <c r="N153" s="201" t="s">
        <v>47</v>
      </c>
      <c r="O153" s="42"/>
      <c r="P153" s="202">
        <f>O153*H153</f>
        <v>0</v>
      </c>
      <c r="Q153" s="202">
        <v>3E-05</v>
      </c>
      <c r="R153" s="202">
        <f>Q153*H153</f>
        <v>0.000486</v>
      </c>
      <c r="S153" s="202">
        <v>0</v>
      </c>
      <c r="T153" s="203">
        <f>S153*H153</f>
        <v>0</v>
      </c>
      <c r="AR153" s="24" t="s">
        <v>166</v>
      </c>
      <c r="AT153" s="24" t="s">
        <v>161</v>
      </c>
      <c r="AU153" s="24" t="s">
        <v>87</v>
      </c>
      <c r="AY153" s="24" t="s">
        <v>159</v>
      </c>
      <c r="BE153" s="204">
        <f>IF(N153="základní",J153,0)</f>
        <v>0</v>
      </c>
      <c r="BF153" s="204">
        <f>IF(N153="snížená",J153,0)</f>
        <v>0</v>
      </c>
      <c r="BG153" s="204">
        <f>IF(N153="zákl. přenesená",J153,0)</f>
        <v>0</v>
      </c>
      <c r="BH153" s="204">
        <f>IF(N153="sníž. přenesená",J153,0)</f>
        <v>0</v>
      </c>
      <c r="BI153" s="204">
        <f>IF(N153="nulová",J153,0)</f>
        <v>0</v>
      </c>
      <c r="BJ153" s="24" t="s">
        <v>84</v>
      </c>
      <c r="BK153" s="204">
        <f>ROUND(I153*H153,2)</f>
        <v>0</v>
      </c>
      <c r="BL153" s="24" t="s">
        <v>166</v>
      </c>
      <c r="BM153" s="24" t="s">
        <v>2012</v>
      </c>
    </row>
    <row r="154" spans="2:47" s="1" customFormat="1" ht="27">
      <c r="B154" s="41"/>
      <c r="C154" s="63"/>
      <c r="D154" s="205" t="s">
        <v>168</v>
      </c>
      <c r="E154" s="63"/>
      <c r="F154" s="206" t="s">
        <v>2013</v>
      </c>
      <c r="G154" s="63"/>
      <c r="H154" s="63"/>
      <c r="I154" s="163"/>
      <c r="J154" s="63"/>
      <c r="K154" s="63"/>
      <c r="L154" s="61"/>
      <c r="M154" s="207"/>
      <c r="N154" s="42"/>
      <c r="O154" s="42"/>
      <c r="P154" s="42"/>
      <c r="Q154" s="42"/>
      <c r="R154" s="42"/>
      <c r="S154" s="42"/>
      <c r="T154" s="78"/>
      <c r="AT154" s="24" t="s">
        <v>168</v>
      </c>
      <c r="AU154" s="24" t="s">
        <v>87</v>
      </c>
    </row>
    <row r="155" spans="2:51" s="12" customFormat="1" ht="13.5">
      <c r="B155" s="219"/>
      <c r="C155" s="220"/>
      <c r="D155" s="232" t="s">
        <v>170</v>
      </c>
      <c r="E155" s="242" t="s">
        <v>21</v>
      </c>
      <c r="F155" s="243" t="s">
        <v>2014</v>
      </c>
      <c r="G155" s="220"/>
      <c r="H155" s="244">
        <v>16.2</v>
      </c>
      <c r="I155" s="224"/>
      <c r="J155" s="220"/>
      <c r="K155" s="220"/>
      <c r="L155" s="225"/>
      <c r="M155" s="226"/>
      <c r="N155" s="227"/>
      <c r="O155" s="227"/>
      <c r="P155" s="227"/>
      <c r="Q155" s="227"/>
      <c r="R155" s="227"/>
      <c r="S155" s="227"/>
      <c r="T155" s="228"/>
      <c r="AT155" s="229" t="s">
        <v>170</v>
      </c>
      <c r="AU155" s="229" t="s">
        <v>87</v>
      </c>
      <c r="AV155" s="12" t="s">
        <v>87</v>
      </c>
      <c r="AW155" s="12" t="s">
        <v>39</v>
      </c>
      <c r="AX155" s="12" t="s">
        <v>84</v>
      </c>
      <c r="AY155" s="229" t="s">
        <v>159</v>
      </c>
    </row>
    <row r="156" spans="2:65" s="1" customFormat="1" ht="22.5" customHeight="1">
      <c r="B156" s="41"/>
      <c r="C156" s="256" t="s">
        <v>394</v>
      </c>
      <c r="D156" s="256" t="s">
        <v>342</v>
      </c>
      <c r="E156" s="257" t="s">
        <v>2015</v>
      </c>
      <c r="F156" s="258" t="s">
        <v>2016</v>
      </c>
      <c r="G156" s="259" t="s">
        <v>164</v>
      </c>
      <c r="H156" s="260">
        <v>16.848</v>
      </c>
      <c r="I156" s="261"/>
      <c r="J156" s="262">
        <f>ROUND(I156*H156,2)</f>
        <v>0</v>
      </c>
      <c r="K156" s="258" t="s">
        <v>165</v>
      </c>
      <c r="L156" s="263"/>
      <c r="M156" s="264" t="s">
        <v>21</v>
      </c>
      <c r="N156" s="265" t="s">
        <v>47</v>
      </c>
      <c r="O156" s="42"/>
      <c r="P156" s="202">
        <f>O156*H156</f>
        <v>0</v>
      </c>
      <c r="Q156" s="202">
        <v>0.0005</v>
      </c>
      <c r="R156" s="202">
        <f>Q156*H156</f>
        <v>0.008424</v>
      </c>
      <c r="S156" s="202">
        <v>0</v>
      </c>
      <c r="T156" s="203">
        <f>S156*H156</f>
        <v>0</v>
      </c>
      <c r="AR156" s="24" t="s">
        <v>214</v>
      </c>
      <c r="AT156" s="24" t="s">
        <v>342</v>
      </c>
      <c r="AU156" s="24" t="s">
        <v>87</v>
      </c>
      <c r="AY156" s="24" t="s">
        <v>159</v>
      </c>
      <c r="BE156" s="204">
        <f>IF(N156="základní",J156,0)</f>
        <v>0</v>
      </c>
      <c r="BF156" s="204">
        <f>IF(N156="snížená",J156,0)</f>
        <v>0</v>
      </c>
      <c r="BG156" s="204">
        <f>IF(N156="zákl. přenesená",J156,0)</f>
        <v>0</v>
      </c>
      <c r="BH156" s="204">
        <f>IF(N156="sníž. přenesená",J156,0)</f>
        <v>0</v>
      </c>
      <c r="BI156" s="204">
        <f>IF(N156="nulová",J156,0)</f>
        <v>0</v>
      </c>
      <c r="BJ156" s="24" t="s">
        <v>84</v>
      </c>
      <c r="BK156" s="204">
        <f>ROUND(I156*H156,2)</f>
        <v>0</v>
      </c>
      <c r="BL156" s="24" t="s">
        <v>166</v>
      </c>
      <c r="BM156" s="24" t="s">
        <v>2017</v>
      </c>
    </row>
    <row r="157" spans="2:51" s="12" customFormat="1" ht="13.5">
      <c r="B157" s="219"/>
      <c r="C157" s="220"/>
      <c r="D157" s="232" t="s">
        <v>170</v>
      </c>
      <c r="E157" s="242" t="s">
        <v>21</v>
      </c>
      <c r="F157" s="243" t="s">
        <v>2018</v>
      </c>
      <c r="G157" s="220"/>
      <c r="H157" s="244">
        <v>16.848</v>
      </c>
      <c r="I157" s="224"/>
      <c r="J157" s="220"/>
      <c r="K157" s="220"/>
      <c r="L157" s="225"/>
      <c r="M157" s="226"/>
      <c r="N157" s="227"/>
      <c r="O157" s="227"/>
      <c r="P157" s="227"/>
      <c r="Q157" s="227"/>
      <c r="R157" s="227"/>
      <c r="S157" s="227"/>
      <c r="T157" s="228"/>
      <c r="AT157" s="229" t="s">
        <v>170</v>
      </c>
      <c r="AU157" s="229" t="s">
        <v>87</v>
      </c>
      <c r="AV157" s="12" t="s">
        <v>87</v>
      </c>
      <c r="AW157" s="12" t="s">
        <v>39</v>
      </c>
      <c r="AX157" s="12" t="s">
        <v>84</v>
      </c>
      <c r="AY157" s="229" t="s">
        <v>159</v>
      </c>
    </row>
    <row r="158" spans="2:65" s="1" customFormat="1" ht="31.5" customHeight="1">
      <c r="B158" s="41"/>
      <c r="C158" s="193" t="s">
        <v>402</v>
      </c>
      <c r="D158" s="193" t="s">
        <v>161</v>
      </c>
      <c r="E158" s="194" t="s">
        <v>2019</v>
      </c>
      <c r="F158" s="195" t="s">
        <v>2020</v>
      </c>
      <c r="G158" s="196" t="s">
        <v>164</v>
      </c>
      <c r="H158" s="197">
        <v>164.5</v>
      </c>
      <c r="I158" s="198"/>
      <c r="J158" s="199">
        <f>ROUND(I158*H158,2)</f>
        <v>0</v>
      </c>
      <c r="K158" s="195" t="s">
        <v>165</v>
      </c>
      <c r="L158" s="61"/>
      <c r="M158" s="200" t="s">
        <v>21</v>
      </c>
      <c r="N158" s="201" t="s">
        <v>47</v>
      </c>
      <c r="O158" s="42"/>
      <c r="P158" s="202">
        <f>O158*H158</f>
        <v>0</v>
      </c>
      <c r="Q158" s="202">
        <v>0</v>
      </c>
      <c r="R158" s="202">
        <f>Q158*H158</f>
        <v>0</v>
      </c>
      <c r="S158" s="202">
        <v>0</v>
      </c>
      <c r="T158" s="203">
        <f>S158*H158</f>
        <v>0</v>
      </c>
      <c r="AR158" s="24" t="s">
        <v>166</v>
      </c>
      <c r="AT158" s="24" t="s">
        <v>161</v>
      </c>
      <c r="AU158" s="24" t="s">
        <v>87</v>
      </c>
      <c r="AY158" s="24" t="s">
        <v>159</v>
      </c>
      <c r="BE158" s="204">
        <f>IF(N158="základní",J158,0)</f>
        <v>0</v>
      </c>
      <c r="BF158" s="204">
        <f>IF(N158="snížená",J158,0)</f>
        <v>0</v>
      </c>
      <c r="BG158" s="204">
        <f>IF(N158="zákl. přenesená",J158,0)</f>
        <v>0</v>
      </c>
      <c r="BH158" s="204">
        <f>IF(N158="sníž. přenesená",J158,0)</f>
        <v>0</v>
      </c>
      <c r="BI158" s="204">
        <f>IF(N158="nulová",J158,0)</f>
        <v>0</v>
      </c>
      <c r="BJ158" s="24" t="s">
        <v>84</v>
      </c>
      <c r="BK158" s="204">
        <f>ROUND(I158*H158,2)</f>
        <v>0</v>
      </c>
      <c r="BL158" s="24" t="s">
        <v>166</v>
      </c>
      <c r="BM158" s="24" t="s">
        <v>2021</v>
      </c>
    </row>
    <row r="159" spans="2:47" s="1" customFormat="1" ht="148.5">
      <c r="B159" s="41"/>
      <c r="C159" s="63"/>
      <c r="D159" s="205" t="s">
        <v>168</v>
      </c>
      <c r="E159" s="63"/>
      <c r="F159" s="206" t="s">
        <v>2022</v>
      </c>
      <c r="G159" s="63"/>
      <c r="H159" s="63"/>
      <c r="I159" s="163"/>
      <c r="J159" s="63"/>
      <c r="K159" s="63"/>
      <c r="L159" s="61"/>
      <c r="M159" s="207"/>
      <c r="N159" s="42"/>
      <c r="O159" s="42"/>
      <c r="P159" s="42"/>
      <c r="Q159" s="42"/>
      <c r="R159" s="42"/>
      <c r="S159" s="42"/>
      <c r="T159" s="78"/>
      <c r="AT159" s="24" t="s">
        <v>168</v>
      </c>
      <c r="AU159" s="24" t="s">
        <v>87</v>
      </c>
    </row>
    <row r="160" spans="2:51" s="12" customFormat="1" ht="13.5">
      <c r="B160" s="219"/>
      <c r="C160" s="220"/>
      <c r="D160" s="205" t="s">
        <v>170</v>
      </c>
      <c r="E160" s="221" t="s">
        <v>21</v>
      </c>
      <c r="F160" s="222" t="s">
        <v>2023</v>
      </c>
      <c r="G160" s="220"/>
      <c r="H160" s="223">
        <v>164.5</v>
      </c>
      <c r="I160" s="224"/>
      <c r="J160" s="220"/>
      <c r="K160" s="220"/>
      <c r="L160" s="225"/>
      <c r="M160" s="226"/>
      <c r="N160" s="227"/>
      <c r="O160" s="227"/>
      <c r="P160" s="227"/>
      <c r="Q160" s="227"/>
      <c r="R160" s="227"/>
      <c r="S160" s="227"/>
      <c r="T160" s="228"/>
      <c r="AT160" s="229" t="s">
        <v>170</v>
      </c>
      <c r="AU160" s="229" t="s">
        <v>87</v>
      </c>
      <c r="AV160" s="12" t="s">
        <v>87</v>
      </c>
      <c r="AW160" s="12" t="s">
        <v>39</v>
      </c>
      <c r="AX160" s="12" t="s">
        <v>84</v>
      </c>
      <c r="AY160" s="229" t="s">
        <v>159</v>
      </c>
    </row>
    <row r="161" spans="2:51" s="11" customFormat="1" ht="13.5">
      <c r="B161" s="208"/>
      <c r="C161" s="209"/>
      <c r="D161" s="232" t="s">
        <v>170</v>
      </c>
      <c r="E161" s="266" t="s">
        <v>21</v>
      </c>
      <c r="F161" s="267" t="s">
        <v>2024</v>
      </c>
      <c r="G161" s="209"/>
      <c r="H161" s="268" t="s">
        <v>21</v>
      </c>
      <c r="I161" s="213"/>
      <c r="J161" s="209"/>
      <c r="K161" s="209"/>
      <c r="L161" s="214"/>
      <c r="M161" s="215"/>
      <c r="N161" s="216"/>
      <c r="O161" s="216"/>
      <c r="P161" s="216"/>
      <c r="Q161" s="216"/>
      <c r="R161" s="216"/>
      <c r="S161" s="216"/>
      <c r="T161" s="217"/>
      <c r="AT161" s="218" t="s">
        <v>170</v>
      </c>
      <c r="AU161" s="218" t="s">
        <v>87</v>
      </c>
      <c r="AV161" s="11" t="s">
        <v>84</v>
      </c>
      <c r="AW161" s="11" t="s">
        <v>39</v>
      </c>
      <c r="AX161" s="11" t="s">
        <v>76</v>
      </c>
      <c r="AY161" s="218" t="s">
        <v>159</v>
      </c>
    </row>
    <row r="162" spans="2:65" s="1" customFormat="1" ht="22.5" customHeight="1">
      <c r="B162" s="41"/>
      <c r="C162" s="256" t="s">
        <v>409</v>
      </c>
      <c r="D162" s="256" t="s">
        <v>342</v>
      </c>
      <c r="E162" s="257" t="s">
        <v>2025</v>
      </c>
      <c r="F162" s="258" t="s">
        <v>2026</v>
      </c>
      <c r="G162" s="259" t="s">
        <v>2027</v>
      </c>
      <c r="H162" s="260">
        <v>0.15</v>
      </c>
      <c r="I162" s="261"/>
      <c r="J162" s="262">
        <f>ROUND(I162*H162,2)</f>
        <v>0</v>
      </c>
      <c r="K162" s="258" t="s">
        <v>165</v>
      </c>
      <c r="L162" s="263"/>
      <c r="M162" s="264" t="s">
        <v>21</v>
      </c>
      <c r="N162" s="265" t="s">
        <v>47</v>
      </c>
      <c r="O162" s="42"/>
      <c r="P162" s="202">
        <f>O162*H162</f>
        <v>0</v>
      </c>
      <c r="Q162" s="202">
        <v>0.001</v>
      </c>
      <c r="R162" s="202">
        <f>Q162*H162</f>
        <v>0.00015</v>
      </c>
      <c r="S162" s="202">
        <v>0</v>
      </c>
      <c r="T162" s="203">
        <f>S162*H162</f>
        <v>0</v>
      </c>
      <c r="AR162" s="24" t="s">
        <v>214</v>
      </c>
      <c r="AT162" s="24" t="s">
        <v>342</v>
      </c>
      <c r="AU162" s="24" t="s">
        <v>87</v>
      </c>
      <c r="AY162" s="24" t="s">
        <v>159</v>
      </c>
      <c r="BE162" s="204">
        <f>IF(N162="základní",J162,0)</f>
        <v>0</v>
      </c>
      <c r="BF162" s="204">
        <f>IF(N162="snížená",J162,0)</f>
        <v>0</v>
      </c>
      <c r="BG162" s="204">
        <f>IF(N162="zákl. přenesená",J162,0)</f>
        <v>0</v>
      </c>
      <c r="BH162" s="204">
        <f>IF(N162="sníž. přenesená",J162,0)</f>
        <v>0</v>
      </c>
      <c r="BI162" s="204">
        <f>IF(N162="nulová",J162,0)</f>
        <v>0</v>
      </c>
      <c r="BJ162" s="24" t="s">
        <v>84</v>
      </c>
      <c r="BK162" s="204">
        <f>ROUND(I162*H162,2)</f>
        <v>0</v>
      </c>
      <c r="BL162" s="24" t="s">
        <v>166</v>
      </c>
      <c r="BM162" s="24" t="s">
        <v>2028</v>
      </c>
    </row>
    <row r="163" spans="2:65" s="1" customFormat="1" ht="31.5" customHeight="1">
      <c r="B163" s="41"/>
      <c r="C163" s="193" t="s">
        <v>413</v>
      </c>
      <c r="D163" s="193" t="s">
        <v>161</v>
      </c>
      <c r="E163" s="194" t="s">
        <v>2029</v>
      </c>
      <c r="F163" s="195" t="s">
        <v>2030</v>
      </c>
      <c r="G163" s="196" t="s">
        <v>164</v>
      </c>
      <c r="H163" s="197">
        <v>164.5</v>
      </c>
      <c r="I163" s="198"/>
      <c r="J163" s="199">
        <f>ROUND(I163*H163,2)</f>
        <v>0</v>
      </c>
      <c r="K163" s="195" t="s">
        <v>165</v>
      </c>
      <c r="L163" s="61"/>
      <c r="M163" s="200" t="s">
        <v>21</v>
      </c>
      <c r="N163" s="201" t="s">
        <v>47</v>
      </c>
      <c r="O163" s="42"/>
      <c r="P163" s="202">
        <f>O163*H163</f>
        <v>0</v>
      </c>
      <c r="Q163" s="202">
        <v>0</v>
      </c>
      <c r="R163" s="202">
        <f>Q163*H163</f>
        <v>0</v>
      </c>
      <c r="S163" s="202">
        <v>0</v>
      </c>
      <c r="T163" s="203">
        <f>S163*H163</f>
        <v>0</v>
      </c>
      <c r="AR163" s="24" t="s">
        <v>166</v>
      </c>
      <c r="AT163" s="24" t="s">
        <v>161</v>
      </c>
      <c r="AU163" s="24" t="s">
        <v>87</v>
      </c>
      <c r="AY163" s="24" t="s">
        <v>159</v>
      </c>
      <c r="BE163" s="204">
        <f>IF(N163="základní",J163,0)</f>
        <v>0</v>
      </c>
      <c r="BF163" s="204">
        <f>IF(N163="snížená",J163,0)</f>
        <v>0</v>
      </c>
      <c r="BG163" s="204">
        <f>IF(N163="zákl. přenesená",J163,0)</f>
        <v>0</v>
      </c>
      <c r="BH163" s="204">
        <f>IF(N163="sníž. přenesená",J163,0)</f>
        <v>0</v>
      </c>
      <c r="BI163" s="204">
        <f>IF(N163="nulová",J163,0)</f>
        <v>0</v>
      </c>
      <c r="BJ163" s="24" t="s">
        <v>84</v>
      </c>
      <c r="BK163" s="204">
        <f>ROUND(I163*H163,2)</f>
        <v>0</v>
      </c>
      <c r="BL163" s="24" t="s">
        <v>166</v>
      </c>
      <c r="BM163" s="24" t="s">
        <v>2031</v>
      </c>
    </row>
    <row r="164" spans="2:47" s="1" customFormat="1" ht="67.5">
      <c r="B164" s="41"/>
      <c r="C164" s="63"/>
      <c r="D164" s="205" t="s">
        <v>168</v>
      </c>
      <c r="E164" s="63"/>
      <c r="F164" s="206" t="s">
        <v>2032</v>
      </c>
      <c r="G164" s="63"/>
      <c r="H164" s="63"/>
      <c r="I164" s="163"/>
      <c r="J164" s="63"/>
      <c r="K164" s="63"/>
      <c r="L164" s="61"/>
      <c r="M164" s="207"/>
      <c r="N164" s="42"/>
      <c r="O164" s="42"/>
      <c r="P164" s="42"/>
      <c r="Q164" s="42"/>
      <c r="R164" s="42"/>
      <c r="S164" s="42"/>
      <c r="T164" s="78"/>
      <c r="AT164" s="24" t="s">
        <v>168</v>
      </c>
      <c r="AU164" s="24" t="s">
        <v>87</v>
      </c>
    </row>
    <row r="165" spans="2:51" s="12" customFormat="1" ht="13.5">
      <c r="B165" s="219"/>
      <c r="C165" s="220"/>
      <c r="D165" s="205" t="s">
        <v>170</v>
      </c>
      <c r="E165" s="221" t="s">
        <v>21</v>
      </c>
      <c r="F165" s="222" t="s">
        <v>2023</v>
      </c>
      <c r="G165" s="220"/>
      <c r="H165" s="223">
        <v>164.5</v>
      </c>
      <c r="I165" s="224"/>
      <c r="J165" s="220"/>
      <c r="K165" s="220"/>
      <c r="L165" s="225"/>
      <c r="M165" s="226"/>
      <c r="N165" s="227"/>
      <c r="O165" s="227"/>
      <c r="P165" s="227"/>
      <c r="Q165" s="227"/>
      <c r="R165" s="227"/>
      <c r="S165" s="227"/>
      <c r="T165" s="228"/>
      <c r="AT165" s="229" t="s">
        <v>170</v>
      </c>
      <c r="AU165" s="229" t="s">
        <v>87</v>
      </c>
      <c r="AV165" s="12" t="s">
        <v>87</v>
      </c>
      <c r="AW165" s="12" t="s">
        <v>39</v>
      </c>
      <c r="AX165" s="12" t="s">
        <v>84</v>
      </c>
      <c r="AY165" s="229" t="s">
        <v>159</v>
      </c>
    </row>
    <row r="166" spans="2:51" s="11" customFormat="1" ht="13.5">
      <c r="B166" s="208"/>
      <c r="C166" s="209"/>
      <c r="D166" s="232" t="s">
        <v>170</v>
      </c>
      <c r="E166" s="266" t="s">
        <v>21</v>
      </c>
      <c r="F166" s="267" t="s">
        <v>2024</v>
      </c>
      <c r="G166" s="209"/>
      <c r="H166" s="268" t="s">
        <v>21</v>
      </c>
      <c r="I166" s="213"/>
      <c r="J166" s="209"/>
      <c r="K166" s="209"/>
      <c r="L166" s="214"/>
      <c r="M166" s="215"/>
      <c r="N166" s="216"/>
      <c r="O166" s="216"/>
      <c r="P166" s="216"/>
      <c r="Q166" s="216"/>
      <c r="R166" s="216"/>
      <c r="S166" s="216"/>
      <c r="T166" s="217"/>
      <c r="AT166" s="218" t="s">
        <v>170</v>
      </c>
      <c r="AU166" s="218" t="s">
        <v>87</v>
      </c>
      <c r="AV166" s="11" t="s">
        <v>84</v>
      </c>
      <c r="AW166" s="11" t="s">
        <v>39</v>
      </c>
      <c r="AX166" s="11" t="s">
        <v>76</v>
      </c>
      <c r="AY166" s="218" t="s">
        <v>159</v>
      </c>
    </row>
    <row r="167" spans="2:65" s="1" customFormat="1" ht="22.5" customHeight="1">
      <c r="B167" s="41"/>
      <c r="C167" s="256" t="s">
        <v>419</v>
      </c>
      <c r="D167" s="256" t="s">
        <v>342</v>
      </c>
      <c r="E167" s="257" t="s">
        <v>2033</v>
      </c>
      <c r="F167" s="258" t="s">
        <v>2034</v>
      </c>
      <c r="G167" s="259" t="s">
        <v>256</v>
      </c>
      <c r="H167" s="260">
        <v>16.944</v>
      </c>
      <c r="I167" s="261"/>
      <c r="J167" s="262">
        <f>ROUND(I167*H167,2)</f>
        <v>0</v>
      </c>
      <c r="K167" s="258" t="s">
        <v>165</v>
      </c>
      <c r="L167" s="263"/>
      <c r="M167" s="264" t="s">
        <v>21</v>
      </c>
      <c r="N167" s="265" t="s">
        <v>47</v>
      </c>
      <c r="O167" s="42"/>
      <c r="P167" s="202">
        <f>O167*H167</f>
        <v>0</v>
      </c>
      <c r="Q167" s="202">
        <v>0.2</v>
      </c>
      <c r="R167" s="202">
        <f>Q167*H167</f>
        <v>3.3888</v>
      </c>
      <c r="S167" s="202">
        <v>0</v>
      </c>
      <c r="T167" s="203">
        <f>S167*H167</f>
        <v>0</v>
      </c>
      <c r="AR167" s="24" t="s">
        <v>214</v>
      </c>
      <c r="AT167" s="24" t="s">
        <v>342</v>
      </c>
      <c r="AU167" s="24" t="s">
        <v>87</v>
      </c>
      <c r="AY167" s="24" t="s">
        <v>159</v>
      </c>
      <c r="BE167" s="204">
        <f>IF(N167="základní",J167,0)</f>
        <v>0</v>
      </c>
      <c r="BF167" s="204">
        <f>IF(N167="snížená",J167,0)</f>
        <v>0</v>
      </c>
      <c r="BG167" s="204">
        <f>IF(N167="zákl. přenesená",J167,0)</f>
        <v>0</v>
      </c>
      <c r="BH167" s="204">
        <f>IF(N167="sníž. přenesená",J167,0)</f>
        <v>0</v>
      </c>
      <c r="BI167" s="204">
        <f>IF(N167="nulová",J167,0)</f>
        <v>0</v>
      </c>
      <c r="BJ167" s="24" t="s">
        <v>84</v>
      </c>
      <c r="BK167" s="204">
        <f>ROUND(I167*H167,2)</f>
        <v>0</v>
      </c>
      <c r="BL167" s="24" t="s">
        <v>166</v>
      </c>
      <c r="BM167" s="24" t="s">
        <v>2035</v>
      </c>
    </row>
    <row r="168" spans="2:51" s="12" customFormat="1" ht="13.5">
      <c r="B168" s="219"/>
      <c r="C168" s="220"/>
      <c r="D168" s="232" t="s">
        <v>170</v>
      </c>
      <c r="E168" s="242" t="s">
        <v>21</v>
      </c>
      <c r="F168" s="243" t="s">
        <v>2036</v>
      </c>
      <c r="G168" s="220"/>
      <c r="H168" s="244">
        <v>16.944</v>
      </c>
      <c r="I168" s="224"/>
      <c r="J168" s="220"/>
      <c r="K168" s="220"/>
      <c r="L168" s="225"/>
      <c r="M168" s="226"/>
      <c r="N168" s="227"/>
      <c r="O168" s="227"/>
      <c r="P168" s="227"/>
      <c r="Q168" s="227"/>
      <c r="R168" s="227"/>
      <c r="S168" s="227"/>
      <c r="T168" s="228"/>
      <c r="AT168" s="229" t="s">
        <v>170</v>
      </c>
      <c r="AU168" s="229" t="s">
        <v>87</v>
      </c>
      <c r="AV168" s="12" t="s">
        <v>87</v>
      </c>
      <c r="AW168" s="12" t="s">
        <v>39</v>
      </c>
      <c r="AX168" s="12" t="s">
        <v>84</v>
      </c>
      <c r="AY168" s="229" t="s">
        <v>159</v>
      </c>
    </row>
    <row r="169" spans="2:65" s="1" customFormat="1" ht="31.5" customHeight="1">
      <c r="B169" s="41"/>
      <c r="C169" s="193" t="s">
        <v>425</v>
      </c>
      <c r="D169" s="193" t="s">
        <v>161</v>
      </c>
      <c r="E169" s="194" t="s">
        <v>2037</v>
      </c>
      <c r="F169" s="195" t="s">
        <v>2038</v>
      </c>
      <c r="G169" s="196" t="s">
        <v>345</v>
      </c>
      <c r="H169" s="197">
        <v>0.009</v>
      </c>
      <c r="I169" s="198"/>
      <c r="J169" s="199">
        <f>ROUND(I169*H169,2)</f>
        <v>0</v>
      </c>
      <c r="K169" s="195" t="s">
        <v>165</v>
      </c>
      <c r="L169" s="61"/>
      <c r="M169" s="200" t="s">
        <v>21</v>
      </c>
      <c r="N169" s="201" t="s">
        <v>47</v>
      </c>
      <c r="O169" s="42"/>
      <c r="P169" s="202">
        <f>O169*H169</f>
        <v>0</v>
      </c>
      <c r="Q169" s="202">
        <v>0</v>
      </c>
      <c r="R169" s="202">
        <f>Q169*H169</f>
        <v>0</v>
      </c>
      <c r="S169" s="202">
        <v>0</v>
      </c>
      <c r="T169" s="203">
        <f>S169*H169</f>
        <v>0</v>
      </c>
      <c r="AR169" s="24" t="s">
        <v>166</v>
      </c>
      <c r="AT169" s="24" t="s">
        <v>161</v>
      </c>
      <c r="AU169" s="24" t="s">
        <v>87</v>
      </c>
      <c r="AY169" s="24" t="s">
        <v>159</v>
      </c>
      <c r="BE169" s="204">
        <f>IF(N169="základní",J169,0)</f>
        <v>0</v>
      </c>
      <c r="BF169" s="204">
        <f>IF(N169="snížená",J169,0)</f>
        <v>0</v>
      </c>
      <c r="BG169" s="204">
        <f>IF(N169="zákl. přenesená",J169,0)</f>
        <v>0</v>
      </c>
      <c r="BH169" s="204">
        <f>IF(N169="sníž. přenesená",J169,0)</f>
        <v>0</v>
      </c>
      <c r="BI169" s="204">
        <f>IF(N169="nulová",J169,0)</f>
        <v>0</v>
      </c>
      <c r="BJ169" s="24" t="s">
        <v>84</v>
      </c>
      <c r="BK169" s="204">
        <f>ROUND(I169*H169,2)</f>
        <v>0</v>
      </c>
      <c r="BL169" s="24" t="s">
        <v>166</v>
      </c>
      <c r="BM169" s="24" t="s">
        <v>2039</v>
      </c>
    </row>
    <row r="170" spans="2:47" s="1" customFormat="1" ht="54">
      <c r="B170" s="41"/>
      <c r="C170" s="63"/>
      <c r="D170" s="205" t="s">
        <v>168</v>
      </c>
      <c r="E170" s="63"/>
      <c r="F170" s="206" t="s">
        <v>2040</v>
      </c>
      <c r="G170" s="63"/>
      <c r="H170" s="63"/>
      <c r="I170" s="163"/>
      <c r="J170" s="63"/>
      <c r="K170" s="63"/>
      <c r="L170" s="61"/>
      <c r="M170" s="207"/>
      <c r="N170" s="42"/>
      <c r="O170" s="42"/>
      <c r="P170" s="42"/>
      <c r="Q170" s="42"/>
      <c r="R170" s="42"/>
      <c r="S170" s="42"/>
      <c r="T170" s="78"/>
      <c r="AT170" s="24" t="s">
        <v>168</v>
      </c>
      <c r="AU170" s="24" t="s">
        <v>87</v>
      </c>
    </row>
    <row r="171" spans="2:51" s="12" customFormat="1" ht="13.5">
      <c r="B171" s="219"/>
      <c r="C171" s="220"/>
      <c r="D171" s="232" t="s">
        <v>170</v>
      </c>
      <c r="E171" s="242" t="s">
        <v>21</v>
      </c>
      <c r="F171" s="243" t="s">
        <v>2041</v>
      </c>
      <c r="G171" s="220"/>
      <c r="H171" s="244">
        <v>0.009</v>
      </c>
      <c r="I171" s="224"/>
      <c r="J171" s="220"/>
      <c r="K171" s="220"/>
      <c r="L171" s="225"/>
      <c r="M171" s="226"/>
      <c r="N171" s="227"/>
      <c r="O171" s="227"/>
      <c r="P171" s="227"/>
      <c r="Q171" s="227"/>
      <c r="R171" s="227"/>
      <c r="S171" s="227"/>
      <c r="T171" s="228"/>
      <c r="AT171" s="229" t="s">
        <v>170</v>
      </c>
      <c r="AU171" s="229" t="s">
        <v>87</v>
      </c>
      <c r="AV171" s="12" t="s">
        <v>87</v>
      </c>
      <c r="AW171" s="12" t="s">
        <v>39</v>
      </c>
      <c r="AX171" s="12" t="s">
        <v>84</v>
      </c>
      <c r="AY171" s="229" t="s">
        <v>159</v>
      </c>
    </row>
    <row r="172" spans="2:65" s="1" customFormat="1" ht="22.5" customHeight="1">
      <c r="B172" s="41"/>
      <c r="C172" s="256" t="s">
        <v>427</v>
      </c>
      <c r="D172" s="256" t="s">
        <v>342</v>
      </c>
      <c r="E172" s="257" t="s">
        <v>2042</v>
      </c>
      <c r="F172" s="258" t="s">
        <v>2043</v>
      </c>
      <c r="G172" s="259" t="s">
        <v>2044</v>
      </c>
      <c r="H172" s="260">
        <v>9.27</v>
      </c>
      <c r="I172" s="261"/>
      <c r="J172" s="262">
        <f>ROUND(I172*H172,2)</f>
        <v>0</v>
      </c>
      <c r="K172" s="258" t="s">
        <v>21</v>
      </c>
      <c r="L172" s="263"/>
      <c r="M172" s="264" t="s">
        <v>21</v>
      </c>
      <c r="N172" s="265" t="s">
        <v>47</v>
      </c>
      <c r="O172" s="42"/>
      <c r="P172" s="202">
        <f>O172*H172</f>
        <v>0</v>
      </c>
      <c r="Q172" s="202">
        <v>0.001</v>
      </c>
      <c r="R172" s="202">
        <f>Q172*H172</f>
        <v>0.00927</v>
      </c>
      <c r="S172" s="202">
        <v>0</v>
      </c>
      <c r="T172" s="203">
        <f>S172*H172</f>
        <v>0</v>
      </c>
      <c r="AR172" s="24" t="s">
        <v>214</v>
      </c>
      <c r="AT172" s="24" t="s">
        <v>342</v>
      </c>
      <c r="AU172" s="24" t="s">
        <v>87</v>
      </c>
      <c r="AY172" s="24" t="s">
        <v>159</v>
      </c>
      <c r="BE172" s="204">
        <f>IF(N172="základní",J172,0)</f>
        <v>0</v>
      </c>
      <c r="BF172" s="204">
        <f>IF(N172="snížená",J172,0)</f>
        <v>0</v>
      </c>
      <c r="BG172" s="204">
        <f>IF(N172="zákl. přenesená",J172,0)</f>
        <v>0</v>
      </c>
      <c r="BH172" s="204">
        <f>IF(N172="sníž. přenesená",J172,0)</f>
        <v>0</v>
      </c>
      <c r="BI172" s="204">
        <f>IF(N172="nulová",J172,0)</f>
        <v>0</v>
      </c>
      <c r="BJ172" s="24" t="s">
        <v>84</v>
      </c>
      <c r="BK172" s="204">
        <f>ROUND(I172*H172,2)</f>
        <v>0</v>
      </c>
      <c r="BL172" s="24" t="s">
        <v>166</v>
      </c>
      <c r="BM172" s="24" t="s">
        <v>2045</v>
      </c>
    </row>
    <row r="173" spans="2:51" s="12" customFormat="1" ht="13.5">
      <c r="B173" s="219"/>
      <c r="C173" s="220"/>
      <c r="D173" s="232" t="s">
        <v>170</v>
      </c>
      <c r="E173" s="242" t="s">
        <v>21</v>
      </c>
      <c r="F173" s="243" t="s">
        <v>2046</v>
      </c>
      <c r="G173" s="220"/>
      <c r="H173" s="244">
        <v>9.27</v>
      </c>
      <c r="I173" s="224"/>
      <c r="J173" s="220"/>
      <c r="K173" s="220"/>
      <c r="L173" s="225"/>
      <c r="M173" s="226"/>
      <c r="N173" s="227"/>
      <c r="O173" s="227"/>
      <c r="P173" s="227"/>
      <c r="Q173" s="227"/>
      <c r="R173" s="227"/>
      <c r="S173" s="227"/>
      <c r="T173" s="228"/>
      <c r="AT173" s="229" t="s">
        <v>170</v>
      </c>
      <c r="AU173" s="229" t="s">
        <v>87</v>
      </c>
      <c r="AV173" s="12" t="s">
        <v>87</v>
      </c>
      <c r="AW173" s="12" t="s">
        <v>39</v>
      </c>
      <c r="AX173" s="12" t="s">
        <v>84</v>
      </c>
      <c r="AY173" s="229" t="s">
        <v>159</v>
      </c>
    </row>
    <row r="174" spans="2:65" s="1" customFormat="1" ht="44.25" customHeight="1">
      <c r="B174" s="41"/>
      <c r="C174" s="193" t="s">
        <v>434</v>
      </c>
      <c r="D174" s="193" t="s">
        <v>161</v>
      </c>
      <c r="E174" s="194" t="s">
        <v>2047</v>
      </c>
      <c r="F174" s="195" t="s">
        <v>2048</v>
      </c>
      <c r="G174" s="196" t="s">
        <v>595</v>
      </c>
      <c r="H174" s="197">
        <v>1</v>
      </c>
      <c r="I174" s="198"/>
      <c r="J174" s="199">
        <f>ROUND(I174*H174,2)</f>
        <v>0</v>
      </c>
      <c r="K174" s="195" t="s">
        <v>21</v>
      </c>
      <c r="L174" s="61"/>
      <c r="M174" s="200" t="s">
        <v>21</v>
      </c>
      <c r="N174" s="201" t="s">
        <v>47</v>
      </c>
      <c r="O174" s="42"/>
      <c r="P174" s="202">
        <f>O174*H174</f>
        <v>0</v>
      </c>
      <c r="Q174" s="202">
        <v>0</v>
      </c>
      <c r="R174" s="202">
        <f>Q174*H174</f>
        <v>0</v>
      </c>
      <c r="S174" s="202">
        <v>0</v>
      </c>
      <c r="T174" s="203">
        <f>S174*H174</f>
        <v>0</v>
      </c>
      <c r="AR174" s="24" t="s">
        <v>166</v>
      </c>
      <c r="AT174" s="24" t="s">
        <v>161</v>
      </c>
      <c r="AU174" s="24" t="s">
        <v>87</v>
      </c>
      <c r="AY174" s="24" t="s">
        <v>159</v>
      </c>
      <c r="BE174" s="204">
        <f>IF(N174="základní",J174,0)</f>
        <v>0</v>
      </c>
      <c r="BF174" s="204">
        <f>IF(N174="snížená",J174,0)</f>
        <v>0</v>
      </c>
      <c r="BG174" s="204">
        <f>IF(N174="zákl. přenesená",J174,0)</f>
        <v>0</v>
      </c>
      <c r="BH174" s="204">
        <f>IF(N174="sníž. přenesená",J174,0)</f>
        <v>0</v>
      </c>
      <c r="BI174" s="204">
        <f>IF(N174="nulová",J174,0)</f>
        <v>0</v>
      </c>
      <c r="BJ174" s="24" t="s">
        <v>84</v>
      </c>
      <c r="BK174" s="204">
        <f>ROUND(I174*H174,2)</f>
        <v>0</v>
      </c>
      <c r="BL174" s="24" t="s">
        <v>166</v>
      </c>
      <c r="BM174" s="24" t="s">
        <v>2049</v>
      </c>
    </row>
    <row r="175" spans="2:63" s="10" customFormat="1" ht="29.85" customHeight="1">
      <c r="B175" s="176"/>
      <c r="C175" s="177"/>
      <c r="D175" s="190" t="s">
        <v>75</v>
      </c>
      <c r="E175" s="191" t="s">
        <v>837</v>
      </c>
      <c r="F175" s="191" t="s">
        <v>995</v>
      </c>
      <c r="G175" s="177"/>
      <c r="H175" s="177"/>
      <c r="I175" s="180"/>
      <c r="J175" s="192">
        <f>BK175</f>
        <v>0</v>
      </c>
      <c r="K175" s="177"/>
      <c r="L175" s="182"/>
      <c r="M175" s="183"/>
      <c r="N175" s="184"/>
      <c r="O175" s="184"/>
      <c r="P175" s="185">
        <f>P176</f>
        <v>0</v>
      </c>
      <c r="Q175" s="184"/>
      <c r="R175" s="185">
        <f>R176</f>
        <v>0</v>
      </c>
      <c r="S175" s="184"/>
      <c r="T175" s="186">
        <f>T176</f>
        <v>0</v>
      </c>
      <c r="AR175" s="187" t="s">
        <v>84</v>
      </c>
      <c r="AT175" s="188" t="s">
        <v>75</v>
      </c>
      <c r="AU175" s="188" t="s">
        <v>84</v>
      </c>
      <c r="AY175" s="187" t="s">
        <v>159</v>
      </c>
      <c r="BK175" s="189">
        <f>BK176</f>
        <v>0</v>
      </c>
    </row>
    <row r="176" spans="2:65" s="1" customFormat="1" ht="31.5" customHeight="1">
      <c r="B176" s="41"/>
      <c r="C176" s="193" t="s">
        <v>442</v>
      </c>
      <c r="D176" s="193" t="s">
        <v>161</v>
      </c>
      <c r="E176" s="194" t="s">
        <v>2050</v>
      </c>
      <c r="F176" s="195" t="s">
        <v>2051</v>
      </c>
      <c r="G176" s="196" t="s">
        <v>345</v>
      </c>
      <c r="H176" s="197">
        <v>9.789</v>
      </c>
      <c r="I176" s="198"/>
      <c r="J176" s="199">
        <f>ROUND(I176*H176,2)</f>
        <v>0</v>
      </c>
      <c r="K176" s="195" t="s">
        <v>165</v>
      </c>
      <c r="L176" s="61"/>
      <c r="M176" s="200" t="s">
        <v>21</v>
      </c>
      <c r="N176" s="272" t="s">
        <v>47</v>
      </c>
      <c r="O176" s="273"/>
      <c r="P176" s="274">
        <f>O176*H176</f>
        <v>0</v>
      </c>
      <c r="Q176" s="274">
        <v>0</v>
      </c>
      <c r="R176" s="274">
        <f>Q176*H176</f>
        <v>0</v>
      </c>
      <c r="S176" s="274">
        <v>0</v>
      </c>
      <c r="T176" s="275">
        <f>S176*H176</f>
        <v>0</v>
      </c>
      <c r="AR176" s="24" t="s">
        <v>166</v>
      </c>
      <c r="AT176" s="24" t="s">
        <v>161</v>
      </c>
      <c r="AU176" s="24" t="s">
        <v>87</v>
      </c>
      <c r="AY176" s="24" t="s">
        <v>159</v>
      </c>
      <c r="BE176" s="204">
        <f>IF(N176="základní",J176,0)</f>
        <v>0</v>
      </c>
      <c r="BF176" s="204">
        <f>IF(N176="snížená",J176,0)</f>
        <v>0</v>
      </c>
      <c r="BG176" s="204">
        <f>IF(N176="zákl. přenesená",J176,0)</f>
        <v>0</v>
      </c>
      <c r="BH176" s="204">
        <f>IF(N176="sníž. přenesená",J176,0)</f>
        <v>0</v>
      </c>
      <c r="BI176" s="204">
        <f>IF(N176="nulová",J176,0)</f>
        <v>0</v>
      </c>
      <c r="BJ176" s="24" t="s">
        <v>84</v>
      </c>
      <c r="BK176" s="204">
        <f>ROUND(I176*H176,2)</f>
        <v>0</v>
      </c>
      <c r="BL176" s="24" t="s">
        <v>166</v>
      </c>
      <c r="BM176" s="24" t="s">
        <v>2052</v>
      </c>
    </row>
    <row r="177" spans="2:12" s="1" customFormat="1" ht="6.95" customHeight="1">
      <c r="B177" s="56"/>
      <c r="C177" s="57"/>
      <c r="D177" s="57"/>
      <c r="E177" s="57"/>
      <c r="F177" s="57"/>
      <c r="G177" s="57"/>
      <c r="H177" s="57"/>
      <c r="I177" s="139"/>
      <c r="J177" s="57"/>
      <c r="K177" s="57"/>
      <c r="L177" s="61"/>
    </row>
  </sheetData>
  <sheetProtection password="CC77" sheet="1" objects="1" scenarios="1" formatCells="0" formatColumns="0" formatRows="0" sort="0" autoFilter="0"/>
  <autoFilter ref="C78:K176"/>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2"/>
  <sheetViews>
    <sheetView showGridLines="0" workbookViewId="0" topLeftCell="A1">
      <pane ySplit="1" topLeftCell="A125" activePane="bottomLeft" state="frozen"/>
      <selection pane="bottomLeft" activeCell="I87" sqref="I8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120</v>
      </c>
      <c r="G1" s="403" t="s">
        <v>121</v>
      </c>
      <c r="H1" s="403"/>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116</v>
      </c>
    </row>
    <row r="3" spans="2:46" ht="6.95" customHeight="1">
      <c r="B3" s="25"/>
      <c r="C3" s="26"/>
      <c r="D3" s="26"/>
      <c r="E3" s="26"/>
      <c r="F3" s="26"/>
      <c r="G3" s="26"/>
      <c r="H3" s="26"/>
      <c r="I3" s="116"/>
      <c r="J3" s="26"/>
      <c r="K3" s="27"/>
      <c r="AT3" s="24" t="s">
        <v>87</v>
      </c>
    </row>
    <row r="4" spans="2:46" ht="36.95" customHeight="1">
      <c r="B4" s="28"/>
      <c r="C4" s="29"/>
      <c r="D4" s="30" t="s">
        <v>125</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4" t="str">
        <f>'Rekapitulace stavby'!K6</f>
        <v>Rekonstrukce historického středu města Nový Bor – III. etapa, změna stavby před dokončením</v>
      </c>
      <c r="F7" s="405"/>
      <c r="G7" s="405"/>
      <c r="H7" s="405"/>
      <c r="I7" s="117"/>
      <c r="J7" s="29"/>
      <c r="K7" s="31"/>
    </row>
    <row r="8" spans="2:11" s="1" customFormat="1" ht="15">
      <c r="B8" s="41"/>
      <c r="C8" s="42"/>
      <c r="D8" s="37" t="s">
        <v>126</v>
      </c>
      <c r="E8" s="42"/>
      <c r="F8" s="42"/>
      <c r="G8" s="42"/>
      <c r="H8" s="42"/>
      <c r="I8" s="118"/>
      <c r="J8" s="42"/>
      <c r="K8" s="45"/>
    </row>
    <row r="9" spans="2:11" s="1" customFormat="1" ht="36.95" customHeight="1">
      <c r="B9" s="41"/>
      <c r="C9" s="42"/>
      <c r="D9" s="42"/>
      <c r="E9" s="406" t="s">
        <v>2053</v>
      </c>
      <c r="F9" s="407"/>
      <c r="G9" s="407"/>
      <c r="H9" s="407"/>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86</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20. 4. 2017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40</v>
      </c>
      <c r="E23" s="42"/>
      <c r="F23" s="42"/>
      <c r="G23" s="42"/>
      <c r="H23" s="42"/>
      <c r="I23" s="118"/>
      <c r="J23" s="42"/>
      <c r="K23" s="45"/>
    </row>
    <row r="24" spans="2:11" s="6" customFormat="1" ht="22.5" customHeight="1">
      <c r="B24" s="121"/>
      <c r="C24" s="122"/>
      <c r="D24" s="122"/>
      <c r="E24" s="396" t="s">
        <v>21</v>
      </c>
      <c r="F24" s="396"/>
      <c r="G24" s="396"/>
      <c r="H24" s="39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42</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44</v>
      </c>
      <c r="G29" s="42"/>
      <c r="H29" s="42"/>
      <c r="I29" s="129" t="s">
        <v>43</v>
      </c>
      <c r="J29" s="46" t="s">
        <v>45</v>
      </c>
      <c r="K29" s="45"/>
    </row>
    <row r="30" spans="2:11" s="1" customFormat="1" ht="14.45" customHeight="1">
      <c r="B30" s="41"/>
      <c r="C30" s="42"/>
      <c r="D30" s="49" t="s">
        <v>46</v>
      </c>
      <c r="E30" s="49" t="s">
        <v>47</v>
      </c>
      <c r="F30" s="130">
        <f>ROUND(SUM(BE84:BE191),2)</f>
        <v>0</v>
      </c>
      <c r="G30" s="42"/>
      <c r="H30" s="42"/>
      <c r="I30" s="131">
        <v>0.21</v>
      </c>
      <c r="J30" s="130">
        <f>ROUND(ROUND((SUM(BE84:BE191)),2)*I30,2)</f>
        <v>0</v>
      </c>
      <c r="K30" s="45"/>
    </row>
    <row r="31" spans="2:11" s="1" customFormat="1" ht="14.45" customHeight="1">
      <c r="B31" s="41"/>
      <c r="C31" s="42"/>
      <c r="D31" s="42"/>
      <c r="E31" s="49" t="s">
        <v>48</v>
      </c>
      <c r="F31" s="130">
        <f>ROUND(SUM(BF84:BF191),2)</f>
        <v>0</v>
      </c>
      <c r="G31" s="42"/>
      <c r="H31" s="42"/>
      <c r="I31" s="131">
        <v>0.15</v>
      </c>
      <c r="J31" s="130">
        <f>ROUND(ROUND((SUM(BF84:BF191)),2)*I31,2)</f>
        <v>0</v>
      </c>
      <c r="K31" s="45"/>
    </row>
    <row r="32" spans="2:11" s="1" customFormat="1" ht="14.45" customHeight="1" hidden="1">
      <c r="B32" s="41"/>
      <c r="C32" s="42"/>
      <c r="D32" s="42"/>
      <c r="E32" s="49" t="s">
        <v>49</v>
      </c>
      <c r="F32" s="130">
        <f>ROUND(SUM(BG84:BG191),2)</f>
        <v>0</v>
      </c>
      <c r="G32" s="42"/>
      <c r="H32" s="42"/>
      <c r="I32" s="131">
        <v>0.21</v>
      </c>
      <c r="J32" s="130">
        <v>0</v>
      </c>
      <c r="K32" s="45"/>
    </row>
    <row r="33" spans="2:11" s="1" customFormat="1" ht="14.45" customHeight="1" hidden="1">
      <c r="B33" s="41"/>
      <c r="C33" s="42"/>
      <c r="D33" s="42"/>
      <c r="E33" s="49" t="s">
        <v>50</v>
      </c>
      <c r="F33" s="130">
        <f>ROUND(SUM(BH84:BH191),2)</f>
        <v>0</v>
      </c>
      <c r="G33" s="42"/>
      <c r="H33" s="42"/>
      <c r="I33" s="131">
        <v>0.15</v>
      </c>
      <c r="J33" s="130">
        <v>0</v>
      </c>
      <c r="K33" s="45"/>
    </row>
    <row r="34" spans="2:11" s="1" customFormat="1" ht="14.45" customHeight="1" hidden="1">
      <c r="B34" s="41"/>
      <c r="C34" s="42"/>
      <c r="D34" s="42"/>
      <c r="E34" s="49" t="s">
        <v>51</v>
      </c>
      <c r="F34" s="130">
        <f>ROUND(SUM(BI84:BI191),2)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52</v>
      </c>
      <c r="E36" s="79"/>
      <c r="F36" s="79"/>
      <c r="G36" s="134" t="s">
        <v>53</v>
      </c>
      <c r="H36" s="135" t="s">
        <v>54</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128</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4" t="str">
        <f>E7</f>
        <v>Rekonstrukce historického středu města Nový Bor – III. etapa, změna stavby před dokončením</v>
      </c>
      <c r="F45" s="405"/>
      <c r="G45" s="405"/>
      <c r="H45" s="405"/>
      <c r="I45" s="118"/>
      <c r="J45" s="42"/>
      <c r="K45" s="45"/>
    </row>
    <row r="46" spans="2:11" s="1" customFormat="1" ht="14.45" customHeight="1">
      <c r="B46" s="41"/>
      <c r="C46" s="37" t="s">
        <v>126</v>
      </c>
      <c r="D46" s="42"/>
      <c r="E46" s="42"/>
      <c r="F46" s="42"/>
      <c r="G46" s="42"/>
      <c r="H46" s="42"/>
      <c r="I46" s="118"/>
      <c r="J46" s="42"/>
      <c r="K46" s="45"/>
    </row>
    <row r="47" spans="2:11" s="1" customFormat="1" ht="23.25" customHeight="1">
      <c r="B47" s="41"/>
      <c r="C47" s="42"/>
      <c r="D47" s="42"/>
      <c r="E47" s="406" t="str">
        <f>E9</f>
        <v>SO 901 - Mobiliář</v>
      </c>
      <c r="F47" s="407"/>
      <c r="G47" s="407"/>
      <c r="H47" s="40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Nový Bor náměstí Míru</v>
      </c>
      <c r="G49" s="42"/>
      <c r="H49" s="42"/>
      <c r="I49" s="119" t="s">
        <v>25</v>
      </c>
      <c r="J49" s="120" t="str">
        <f>IF(J12="","",J12)</f>
        <v>20. 4. 2017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Nový Bor náměstí Míru 1, 473 01 Nový Bor</v>
      </c>
      <c r="G51" s="42"/>
      <c r="H51" s="42"/>
      <c r="I51" s="119" t="s">
        <v>35</v>
      </c>
      <c r="J51" s="35" t="str">
        <f>E21</f>
        <v>BKN,spol.s r.o.Vladislavova 29/I,566 01Vysoké Mýto</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129</v>
      </c>
      <c r="D54" s="132"/>
      <c r="E54" s="132"/>
      <c r="F54" s="132"/>
      <c r="G54" s="132"/>
      <c r="H54" s="132"/>
      <c r="I54" s="145"/>
      <c r="J54" s="146" t="s">
        <v>130</v>
      </c>
      <c r="K54" s="147"/>
    </row>
    <row r="55" spans="2:11" s="1" customFormat="1" ht="10.35" customHeight="1">
      <c r="B55" s="41"/>
      <c r="C55" s="42"/>
      <c r="D55" s="42"/>
      <c r="E55" s="42"/>
      <c r="F55" s="42"/>
      <c r="G55" s="42"/>
      <c r="H55" s="42"/>
      <c r="I55" s="118"/>
      <c r="J55" s="42"/>
      <c r="K55" s="45"/>
    </row>
    <row r="56" spans="2:47" s="1" customFormat="1" ht="29.25" customHeight="1">
      <c r="B56" s="41"/>
      <c r="C56" s="148" t="s">
        <v>131</v>
      </c>
      <c r="D56" s="42"/>
      <c r="E56" s="42"/>
      <c r="F56" s="42"/>
      <c r="G56" s="42"/>
      <c r="H56" s="42"/>
      <c r="I56" s="118"/>
      <c r="J56" s="128">
        <f>J84</f>
        <v>0</v>
      </c>
      <c r="K56" s="45"/>
      <c r="AU56" s="24" t="s">
        <v>132</v>
      </c>
    </row>
    <row r="57" spans="2:11" s="7" customFormat="1" ht="24.95" customHeight="1">
      <c r="B57" s="149"/>
      <c r="C57" s="150"/>
      <c r="D57" s="151" t="s">
        <v>845</v>
      </c>
      <c r="E57" s="152"/>
      <c r="F57" s="152"/>
      <c r="G57" s="152"/>
      <c r="H57" s="152"/>
      <c r="I57" s="153"/>
      <c r="J57" s="154">
        <f>J85</f>
        <v>0</v>
      </c>
      <c r="K57" s="155"/>
    </row>
    <row r="58" spans="2:11" s="8" customFormat="1" ht="19.9" customHeight="1">
      <c r="B58" s="156"/>
      <c r="C58" s="157"/>
      <c r="D58" s="158" t="s">
        <v>846</v>
      </c>
      <c r="E58" s="159"/>
      <c r="F58" s="159"/>
      <c r="G58" s="159"/>
      <c r="H58" s="159"/>
      <c r="I58" s="160"/>
      <c r="J58" s="161">
        <f>J86</f>
        <v>0</v>
      </c>
      <c r="K58" s="162"/>
    </row>
    <row r="59" spans="2:11" s="8" customFormat="1" ht="19.9" customHeight="1">
      <c r="B59" s="156"/>
      <c r="C59" s="157"/>
      <c r="D59" s="158" t="s">
        <v>2054</v>
      </c>
      <c r="E59" s="159"/>
      <c r="F59" s="159"/>
      <c r="G59" s="159"/>
      <c r="H59" s="159"/>
      <c r="I59" s="160"/>
      <c r="J59" s="161">
        <f>J122</f>
        <v>0</v>
      </c>
      <c r="K59" s="162"/>
    </row>
    <row r="60" spans="2:11" s="8" customFormat="1" ht="19.9" customHeight="1">
      <c r="B60" s="156"/>
      <c r="C60" s="157"/>
      <c r="D60" s="158" t="s">
        <v>2055</v>
      </c>
      <c r="E60" s="159"/>
      <c r="F60" s="159"/>
      <c r="G60" s="159"/>
      <c r="H60" s="159"/>
      <c r="I60" s="160"/>
      <c r="J60" s="161">
        <f>J133</f>
        <v>0</v>
      </c>
      <c r="K60" s="162"/>
    </row>
    <row r="61" spans="2:11" s="8" customFormat="1" ht="19.9" customHeight="1">
      <c r="B61" s="156"/>
      <c r="C61" s="157"/>
      <c r="D61" s="158" t="s">
        <v>849</v>
      </c>
      <c r="E61" s="159"/>
      <c r="F61" s="159"/>
      <c r="G61" s="159"/>
      <c r="H61" s="159"/>
      <c r="I61" s="160"/>
      <c r="J61" s="161">
        <f>J173</f>
        <v>0</v>
      </c>
      <c r="K61" s="162"/>
    </row>
    <row r="62" spans="2:11" s="8" customFormat="1" ht="19.9" customHeight="1">
      <c r="B62" s="156"/>
      <c r="C62" s="157"/>
      <c r="D62" s="158" t="s">
        <v>850</v>
      </c>
      <c r="E62" s="159"/>
      <c r="F62" s="159"/>
      <c r="G62" s="159"/>
      <c r="H62" s="159"/>
      <c r="I62" s="160"/>
      <c r="J62" s="161">
        <f>J180</f>
        <v>0</v>
      </c>
      <c r="K62" s="162"/>
    </row>
    <row r="63" spans="2:11" s="7" customFormat="1" ht="24.95" customHeight="1">
      <c r="B63" s="149"/>
      <c r="C63" s="150"/>
      <c r="D63" s="151" t="s">
        <v>1485</v>
      </c>
      <c r="E63" s="152"/>
      <c r="F63" s="152"/>
      <c r="G63" s="152"/>
      <c r="H63" s="152"/>
      <c r="I63" s="153"/>
      <c r="J63" s="154">
        <f>J182</f>
        <v>0</v>
      </c>
      <c r="K63" s="155"/>
    </row>
    <row r="64" spans="2:11" s="8" customFormat="1" ht="19.9" customHeight="1">
      <c r="B64" s="156"/>
      <c r="C64" s="157"/>
      <c r="D64" s="158" t="s">
        <v>2056</v>
      </c>
      <c r="E64" s="159"/>
      <c r="F64" s="159"/>
      <c r="G64" s="159"/>
      <c r="H64" s="159"/>
      <c r="I64" s="160"/>
      <c r="J64" s="161">
        <f>J183</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143</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22.5" customHeight="1">
      <c r="B74" s="41"/>
      <c r="C74" s="63"/>
      <c r="D74" s="63"/>
      <c r="E74" s="400" t="str">
        <f>E7</f>
        <v>Rekonstrukce historického středu města Nový Bor – III. etapa, změna stavby před dokončením</v>
      </c>
      <c r="F74" s="401"/>
      <c r="G74" s="401"/>
      <c r="H74" s="401"/>
      <c r="I74" s="163"/>
      <c r="J74" s="63"/>
      <c r="K74" s="63"/>
      <c r="L74" s="61"/>
    </row>
    <row r="75" spans="2:12" s="1" customFormat="1" ht="14.45" customHeight="1">
      <c r="B75" s="41"/>
      <c r="C75" s="65" t="s">
        <v>126</v>
      </c>
      <c r="D75" s="63"/>
      <c r="E75" s="63"/>
      <c r="F75" s="63"/>
      <c r="G75" s="63"/>
      <c r="H75" s="63"/>
      <c r="I75" s="163"/>
      <c r="J75" s="63"/>
      <c r="K75" s="63"/>
      <c r="L75" s="61"/>
    </row>
    <row r="76" spans="2:12" s="1" customFormat="1" ht="23.25" customHeight="1">
      <c r="B76" s="41"/>
      <c r="C76" s="63"/>
      <c r="D76" s="63"/>
      <c r="E76" s="368" t="str">
        <f>E9</f>
        <v>SO 901 - Mobiliář</v>
      </c>
      <c r="F76" s="402"/>
      <c r="G76" s="402"/>
      <c r="H76" s="402"/>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23</v>
      </c>
      <c r="D78" s="63"/>
      <c r="E78" s="63"/>
      <c r="F78" s="164" t="str">
        <f>F12</f>
        <v>Nový Bor náměstí Míru</v>
      </c>
      <c r="G78" s="63"/>
      <c r="H78" s="63"/>
      <c r="I78" s="165" t="s">
        <v>25</v>
      </c>
      <c r="J78" s="73" t="str">
        <f>IF(J12="","",J12)</f>
        <v>20. 4. 2017</v>
      </c>
      <c r="K78" s="63"/>
      <c r="L78" s="61"/>
    </row>
    <row r="79" spans="2:12" s="1" customFormat="1" ht="6.95" customHeight="1">
      <c r="B79" s="41"/>
      <c r="C79" s="63"/>
      <c r="D79" s="63"/>
      <c r="E79" s="63"/>
      <c r="F79" s="63"/>
      <c r="G79" s="63"/>
      <c r="H79" s="63"/>
      <c r="I79" s="163"/>
      <c r="J79" s="63"/>
      <c r="K79" s="63"/>
      <c r="L79" s="61"/>
    </row>
    <row r="80" spans="2:12" s="1" customFormat="1" ht="15">
      <c r="B80" s="41"/>
      <c r="C80" s="65" t="s">
        <v>27</v>
      </c>
      <c r="D80" s="63"/>
      <c r="E80" s="63"/>
      <c r="F80" s="164" t="str">
        <f>E15</f>
        <v>Město Nový Bor náměstí Míru 1, 473 01 Nový Bor</v>
      </c>
      <c r="G80" s="63"/>
      <c r="H80" s="63"/>
      <c r="I80" s="165" t="s">
        <v>35</v>
      </c>
      <c r="J80" s="164" t="str">
        <f>E21</f>
        <v>BKN,spol.s r.o.Vladislavova 29/I,566 01Vysoké Mýto</v>
      </c>
      <c r="K80" s="63"/>
      <c r="L80" s="61"/>
    </row>
    <row r="81" spans="2:12" s="1" customFormat="1" ht="14.45" customHeight="1">
      <c r="B81" s="41"/>
      <c r="C81" s="65" t="s">
        <v>33</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144</v>
      </c>
      <c r="D83" s="168" t="s">
        <v>61</v>
      </c>
      <c r="E83" s="168" t="s">
        <v>57</v>
      </c>
      <c r="F83" s="168" t="s">
        <v>145</v>
      </c>
      <c r="G83" s="168" t="s">
        <v>146</v>
      </c>
      <c r="H83" s="168" t="s">
        <v>147</v>
      </c>
      <c r="I83" s="169" t="s">
        <v>148</v>
      </c>
      <c r="J83" s="168" t="s">
        <v>130</v>
      </c>
      <c r="K83" s="170" t="s">
        <v>149</v>
      </c>
      <c r="L83" s="171"/>
      <c r="M83" s="81" t="s">
        <v>150</v>
      </c>
      <c r="N83" s="82" t="s">
        <v>46</v>
      </c>
      <c r="O83" s="82" t="s">
        <v>151</v>
      </c>
      <c r="P83" s="82" t="s">
        <v>152</v>
      </c>
      <c r="Q83" s="82" t="s">
        <v>153</v>
      </c>
      <c r="R83" s="82" t="s">
        <v>154</v>
      </c>
      <c r="S83" s="82" t="s">
        <v>155</v>
      </c>
      <c r="T83" s="83" t="s">
        <v>156</v>
      </c>
    </row>
    <row r="84" spans="2:63" s="1" customFormat="1" ht="29.25" customHeight="1">
      <c r="B84" s="41"/>
      <c r="C84" s="87" t="s">
        <v>131</v>
      </c>
      <c r="D84" s="63"/>
      <c r="E84" s="63"/>
      <c r="F84" s="63"/>
      <c r="G84" s="63"/>
      <c r="H84" s="63"/>
      <c r="I84" s="163"/>
      <c r="J84" s="172">
        <f>BK84</f>
        <v>0</v>
      </c>
      <c r="K84" s="63"/>
      <c r="L84" s="61"/>
      <c r="M84" s="84"/>
      <c r="N84" s="85"/>
      <c r="O84" s="85"/>
      <c r="P84" s="173">
        <f>P85+P182</f>
        <v>0</v>
      </c>
      <c r="Q84" s="85"/>
      <c r="R84" s="173">
        <f>R85+R182</f>
        <v>16.284200050000003</v>
      </c>
      <c r="S84" s="85"/>
      <c r="T84" s="174">
        <f>T85+T182</f>
        <v>0.9258</v>
      </c>
      <c r="AT84" s="24" t="s">
        <v>75</v>
      </c>
      <c r="AU84" s="24" t="s">
        <v>132</v>
      </c>
      <c r="BK84" s="175">
        <f>BK85+BK182</f>
        <v>0</v>
      </c>
    </row>
    <row r="85" spans="2:63" s="10" customFormat="1" ht="37.35" customHeight="1">
      <c r="B85" s="176"/>
      <c r="C85" s="177"/>
      <c r="D85" s="178" t="s">
        <v>75</v>
      </c>
      <c r="E85" s="179" t="s">
        <v>157</v>
      </c>
      <c r="F85" s="179" t="s">
        <v>851</v>
      </c>
      <c r="G85" s="177"/>
      <c r="H85" s="177"/>
      <c r="I85" s="180"/>
      <c r="J85" s="181">
        <f>BK85</f>
        <v>0</v>
      </c>
      <c r="K85" s="177"/>
      <c r="L85" s="182"/>
      <c r="M85" s="183"/>
      <c r="N85" s="184"/>
      <c r="O85" s="184"/>
      <c r="P85" s="185">
        <f>P86+P122+P133+P173+P180</f>
        <v>0</v>
      </c>
      <c r="Q85" s="184"/>
      <c r="R85" s="185">
        <f>R86+R122+R133+R173+R180</f>
        <v>16.284200050000003</v>
      </c>
      <c r="S85" s="184"/>
      <c r="T85" s="186">
        <f>T86+T122+T133+T173+T180</f>
        <v>0.9258</v>
      </c>
      <c r="AR85" s="187" t="s">
        <v>84</v>
      </c>
      <c r="AT85" s="188" t="s">
        <v>75</v>
      </c>
      <c r="AU85" s="188" t="s">
        <v>76</v>
      </c>
      <c r="AY85" s="187" t="s">
        <v>159</v>
      </c>
      <c r="BK85" s="189">
        <f>BK86+BK122+BK133+BK173+BK180</f>
        <v>0</v>
      </c>
    </row>
    <row r="86" spans="2:63" s="10" customFormat="1" ht="19.9" customHeight="1">
      <c r="B86" s="176"/>
      <c r="C86" s="177"/>
      <c r="D86" s="190" t="s">
        <v>75</v>
      </c>
      <c r="E86" s="191" t="s">
        <v>84</v>
      </c>
      <c r="F86" s="191" t="s">
        <v>852</v>
      </c>
      <c r="G86" s="177"/>
      <c r="H86" s="177"/>
      <c r="I86" s="180"/>
      <c r="J86" s="192">
        <f>BK86</f>
        <v>0</v>
      </c>
      <c r="K86" s="177"/>
      <c r="L86" s="182"/>
      <c r="M86" s="183"/>
      <c r="N86" s="184"/>
      <c r="O86" s="184"/>
      <c r="P86" s="185">
        <f>SUM(P87:P121)</f>
        <v>0</v>
      </c>
      <c r="Q86" s="184"/>
      <c r="R86" s="185">
        <f>SUM(R87:R121)</f>
        <v>0</v>
      </c>
      <c r="S86" s="184"/>
      <c r="T86" s="186">
        <f>SUM(T87:T121)</f>
        <v>0</v>
      </c>
      <c r="AR86" s="187" t="s">
        <v>84</v>
      </c>
      <c r="AT86" s="188" t="s">
        <v>75</v>
      </c>
      <c r="AU86" s="188" t="s">
        <v>84</v>
      </c>
      <c r="AY86" s="187" t="s">
        <v>159</v>
      </c>
      <c r="BK86" s="189">
        <f>SUM(BK87:BK121)</f>
        <v>0</v>
      </c>
    </row>
    <row r="87" spans="2:65" s="1" customFormat="1" ht="31.5" customHeight="1">
      <c r="B87" s="41"/>
      <c r="C87" s="193" t="s">
        <v>84</v>
      </c>
      <c r="D87" s="193" t="s">
        <v>161</v>
      </c>
      <c r="E87" s="194" t="s">
        <v>2057</v>
      </c>
      <c r="F87" s="195" t="s">
        <v>2058</v>
      </c>
      <c r="G87" s="196" t="s">
        <v>256</v>
      </c>
      <c r="H87" s="197">
        <v>3.84</v>
      </c>
      <c r="I87" s="198"/>
      <c r="J87" s="199">
        <f>ROUND(I87*H87,2)</f>
        <v>0</v>
      </c>
      <c r="K87" s="195" t="s">
        <v>165</v>
      </c>
      <c r="L87" s="61"/>
      <c r="M87" s="200" t="s">
        <v>21</v>
      </c>
      <c r="N87" s="201" t="s">
        <v>47</v>
      </c>
      <c r="O87" s="42"/>
      <c r="P87" s="202">
        <f>O87*H87</f>
        <v>0</v>
      </c>
      <c r="Q87" s="202">
        <v>0</v>
      </c>
      <c r="R87" s="202">
        <f>Q87*H87</f>
        <v>0</v>
      </c>
      <c r="S87" s="202">
        <v>0</v>
      </c>
      <c r="T87" s="203">
        <f>S87*H87</f>
        <v>0</v>
      </c>
      <c r="AR87" s="24" t="s">
        <v>166</v>
      </c>
      <c r="AT87" s="24" t="s">
        <v>161</v>
      </c>
      <c r="AU87" s="24" t="s">
        <v>87</v>
      </c>
      <c r="AY87" s="24" t="s">
        <v>159</v>
      </c>
      <c r="BE87" s="204">
        <f>IF(N87="základní",J87,0)</f>
        <v>0</v>
      </c>
      <c r="BF87" s="204">
        <f>IF(N87="snížená",J87,0)</f>
        <v>0</v>
      </c>
      <c r="BG87" s="204">
        <f>IF(N87="zákl. přenesená",J87,0)</f>
        <v>0</v>
      </c>
      <c r="BH87" s="204">
        <f>IF(N87="sníž. přenesená",J87,0)</f>
        <v>0</v>
      </c>
      <c r="BI87" s="204">
        <f>IF(N87="nulová",J87,0)</f>
        <v>0</v>
      </c>
      <c r="BJ87" s="24" t="s">
        <v>84</v>
      </c>
      <c r="BK87" s="204">
        <f>ROUND(I87*H87,2)</f>
        <v>0</v>
      </c>
      <c r="BL87" s="24" t="s">
        <v>166</v>
      </c>
      <c r="BM87" s="24" t="s">
        <v>2059</v>
      </c>
    </row>
    <row r="88" spans="2:47" s="1" customFormat="1" ht="202.5">
      <c r="B88" s="41"/>
      <c r="C88" s="63"/>
      <c r="D88" s="205" t="s">
        <v>168</v>
      </c>
      <c r="E88" s="63"/>
      <c r="F88" s="206" t="s">
        <v>2060</v>
      </c>
      <c r="G88" s="63"/>
      <c r="H88" s="63"/>
      <c r="I88" s="163"/>
      <c r="J88" s="63"/>
      <c r="K88" s="63"/>
      <c r="L88" s="61"/>
      <c r="M88" s="207"/>
      <c r="N88" s="42"/>
      <c r="O88" s="42"/>
      <c r="P88" s="42"/>
      <c r="Q88" s="42"/>
      <c r="R88" s="42"/>
      <c r="S88" s="42"/>
      <c r="T88" s="78"/>
      <c r="AT88" s="24" t="s">
        <v>168</v>
      </c>
      <c r="AU88" s="24" t="s">
        <v>87</v>
      </c>
    </row>
    <row r="89" spans="2:51" s="12" customFormat="1" ht="13.5">
      <c r="B89" s="219"/>
      <c r="C89" s="220"/>
      <c r="D89" s="205" t="s">
        <v>170</v>
      </c>
      <c r="E89" s="221" t="s">
        <v>21</v>
      </c>
      <c r="F89" s="222" t="s">
        <v>2061</v>
      </c>
      <c r="G89" s="220"/>
      <c r="H89" s="223">
        <v>3.84</v>
      </c>
      <c r="I89" s="224"/>
      <c r="J89" s="220"/>
      <c r="K89" s="220"/>
      <c r="L89" s="225"/>
      <c r="M89" s="226"/>
      <c r="N89" s="227"/>
      <c r="O89" s="227"/>
      <c r="P89" s="227"/>
      <c r="Q89" s="227"/>
      <c r="R89" s="227"/>
      <c r="S89" s="227"/>
      <c r="T89" s="228"/>
      <c r="AT89" s="229" t="s">
        <v>170</v>
      </c>
      <c r="AU89" s="229" t="s">
        <v>87</v>
      </c>
      <c r="AV89" s="12" t="s">
        <v>87</v>
      </c>
      <c r="AW89" s="12" t="s">
        <v>39</v>
      </c>
      <c r="AX89" s="12" t="s">
        <v>84</v>
      </c>
      <c r="AY89" s="229" t="s">
        <v>159</v>
      </c>
    </row>
    <row r="90" spans="2:51" s="11" customFormat="1" ht="13.5">
      <c r="B90" s="208"/>
      <c r="C90" s="209"/>
      <c r="D90" s="232" t="s">
        <v>170</v>
      </c>
      <c r="E90" s="266" t="s">
        <v>21</v>
      </c>
      <c r="F90" s="267" t="s">
        <v>2062</v>
      </c>
      <c r="G90" s="209"/>
      <c r="H90" s="268" t="s">
        <v>21</v>
      </c>
      <c r="I90" s="213"/>
      <c r="J90" s="209"/>
      <c r="K90" s="209"/>
      <c r="L90" s="214"/>
      <c r="M90" s="215"/>
      <c r="N90" s="216"/>
      <c r="O90" s="216"/>
      <c r="P90" s="216"/>
      <c r="Q90" s="216"/>
      <c r="R90" s="216"/>
      <c r="S90" s="216"/>
      <c r="T90" s="217"/>
      <c r="AT90" s="218" t="s">
        <v>170</v>
      </c>
      <c r="AU90" s="218" t="s">
        <v>87</v>
      </c>
      <c r="AV90" s="11" t="s">
        <v>84</v>
      </c>
      <c r="AW90" s="11" t="s">
        <v>39</v>
      </c>
      <c r="AX90" s="11" t="s">
        <v>76</v>
      </c>
      <c r="AY90" s="218" t="s">
        <v>159</v>
      </c>
    </row>
    <row r="91" spans="2:65" s="1" customFormat="1" ht="44.25" customHeight="1">
      <c r="B91" s="41"/>
      <c r="C91" s="193" t="s">
        <v>87</v>
      </c>
      <c r="D91" s="193" t="s">
        <v>161</v>
      </c>
      <c r="E91" s="194" t="s">
        <v>2063</v>
      </c>
      <c r="F91" s="195" t="s">
        <v>2064</v>
      </c>
      <c r="G91" s="196" t="s">
        <v>256</v>
      </c>
      <c r="H91" s="197">
        <v>1.775</v>
      </c>
      <c r="I91" s="198"/>
      <c r="J91" s="199">
        <f>ROUND(I91*H91,2)</f>
        <v>0</v>
      </c>
      <c r="K91" s="195" t="s">
        <v>165</v>
      </c>
      <c r="L91" s="61"/>
      <c r="M91" s="200" t="s">
        <v>21</v>
      </c>
      <c r="N91" s="201" t="s">
        <v>47</v>
      </c>
      <c r="O91" s="42"/>
      <c r="P91" s="202">
        <f>O91*H91</f>
        <v>0</v>
      </c>
      <c r="Q91" s="202">
        <v>0</v>
      </c>
      <c r="R91" s="202">
        <f>Q91*H91</f>
        <v>0</v>
      </c>
      <c r="S91" s="202">
        <v>0</v>
      </c>
      <c r="T91" s="203">
        <f>S91*H91</f>
        <v>0</v>
      </c>
      <c r="AR91" s="24" t="s">
        <v>166</v>
      </c>
      <c r="AT91" s="24" t="s">
        <v>161</v>
      </c>
      <c r="AU91" s="24" t="s">
        <v>87</v>
      </c>
      <c r="AY91" s="24" t="s">
        <v>159</v>
      </c>
      <c r="BE91" s="204">
        <f>IF(N91="základní",J91,0)</f>
        <v>0</v>
      </c>
      <c r="BF91" s="204">
        <f>IF(N91="snížená",J91,0)</f>
        <v>0</v>
      </c>
      <c r="BG91" s="204">
        <f>IF(N91="zákl. přenesená",J91,0)</f>
        <v>0</v>
      </c>
      <c r="BH91" s="204">
        <f>IF(N91="sníž. přenesená",J91,0)</f>
        <v>0</v>
      </c>
      <c r="BI91" s="204">
        <f>IF(N91="nulová",J91,0)</f>
        <v>0</v>
      </c>
      <c r="BJ91" s="24" t="s">
        <v>84</v>
      </c>
      <c r="BK91" s="204">
        <f>ROUND(I91*H91,2)</f>
        <v>0</v>
      </c>
      <c r="BL91" s="24" t="s">
        <v>166</v>
      </c>
      <c r="BM91" s="24" t="s">
        <v>2065</v>
      </c>
    </row>
    <row r="92" spans="2:47" s="1" customFormat="1" ht="54">
      <c r="B92" s="41"/>
      <c r="C92" s="63"/>
      <c r="D92" s="205" t="s">
        <v>168</v>
      </c>
      <c r="E92" s="63"/>
      <c r="F92" s="206" t="s">
        <v>873</v>
      </c>
      <c r="G92" s="63"/>
      <c r="H92" s="63"/>
      <c r="I92" s="163"/>
      <c r="J92" s="63"/>
      <c r="K92" s="63"/>
      <c r="L92" s="61"/>
      <c r="M92" s="207"/>
      <c r="N92" s="42"/>
      <c r="O92" s="42"/>
      <c r="P92" s="42"/>
      <c r="Q92" s="42"/>
      <c r="R92" s="42"/>
      <c r="S92" s="42"/>
      <c r="T92" s="78"/>
      <c r="AT92" s="24" t="s">
        <v>168</v>
      </c>
      <c r="AU92" s="24" t="s">
        <v>87</v>
      </c>
    </row>
    <row r="93" spans="2:51" s="12" customFormat="1" ht="13.5">
      <c r="B93" s="219"/>
      <c r="C93" s="220"/>
      <c r="D93" s="232" t="s">
        <v>170</v>
      </c>
      <c r="E93" s="242" t="s">
        <v>21</v>
      </c>
      <c r="F93" s="243" t="s">
        <v>2066</v>
      </c>
      <c r="G93" s="220"/>
      <c r="H93" s="244">
        <v>1.775</v>
      </c>
      <c r="I93" s="224"/>
      <c r="J93" s="220"/>
      <c r="K93" s="220"/>
      <c r="L93" s="225"/>
      <c r="M93" s="226"/>
      <c r="N93" s="227"/>
      <c r="O93" s="227"/>
      <c r="P93" s="227"/>
      <c r="Q93" s="227"/>
      <c r="R93" s="227"/>
      <c r="S93" s="227"/>
      <c r="T93" s="228"/>
      <c r="AT93" s="229" t="s">
        <v>170</v>
      </c>
      <c r="AU93" s="229" t="s">
        <v>87</v>
      </c>
      <c r="AV93" s="12" t="s">
        <v>87</v>
      </c>
      <c r="AW93" s="12" t="s">
        <v>39</v>
      </c>
      <c r="AX93" s="12" t="s">
        <v>84</v>
      </c>
      <c r="AY93" s="229" t="s">
        <v>159</v>
      </c>
    </row>
    <row r="94" spans="2:65" s="1" customFormat="1" ht="44.25" customHeight="1">
      <c r="B94" s="41"/>
      <c r="C94" s="193" t="s">
        <v>182</v>
      </c>
      <c r="D94" s="193" t="s">
        <v>161</v>
      </c>
      <c r="E94" s="194" t="s">
        <v>875</v>
      </c>
      <c r="F94" s="195" t="s">
        <v>876</v>
      </c>
      <c r="G94" s="196" t="s">
        <v>256</v>
      </c>
      <c r="H94" s="197">
        <v>1.775</v>
      </c>
      <c r="I94" s="198"/>
      <c r="J94" s="199">
        <f>ROUND(I94*H94,2)</f>
        <v>0</v>
      </c>
      <c r="K94" s="195" t="s">
        <v>165</v>
      </c>
      <c r="L94" s="61"/>
      <c r="M94" s="200" t="s">
        <v>21</v>
      </c>
      <c r="N94" s="201" t="s">
        <v>47</v>
      </c>
      <c r="O94" s="42"/>
      <c r="P94" s="202">
        <f>O94*H94</f>
        <v>0</v>
      </c>
      <c r="Q94" s="202">
        <v>0</v>
      </c>
      <c r="R94" s="202">
        <f>Q94*H94</f>
        <v>0</v>
      </c>
      <c r="S94" s="202">
        <v>0</v>
      </c>
      <c r="T94" s="203">
        <f>S94*H94</f>
        <v>0</v>
      </c>
      <c r="AR94" s="24" t="s">
        <v>166</v>
      </c>
      <c r="AT94" s="24" t="s">
        <v>161</v>
      </c>
      <c r="AU94" s="24" t="s">
        <v>87</v>
      </c>
      <c r="AY94" s="24" t="s">
        <v>159</v>
      </c>
      <c r="BE94" s="204">
        <f>IF(N94="základní",J94,0)</f>
        <v>0</v>
      </c>
      <c r="BF94" s="204">
        <f>IF(N94="snížená",J94,0)</f>
        <v>0</v>
      </c>
      <c r="BG94" s="204">
        <f>IF(N94="zákl. přenesená",J94,0)</f>
        <v>0</v>
      </c>
      <c r="BH94" s="204">
        <f>IF(N94="sníž. přenesená",J94,0)</f>
        <v>0</v>
      </c>
      <c r="BI94" s="204">
        <f>IF(N94="nulová",J94,0)</f>
        <v>0</v>
      </c>
      <c r="BJ94" s="24" t="s">
        <v>84</v>
      </c>
      <c r="BK94" s="204">
        <f>ROUND(I94*H94,2)</f>
        <v>0</v>
      </c>
      <c r="BL94" s="24" t="s">
        <v>166</v>
      </c>
      <c r="BM94" s="24" t="s">
        <v>2067</v>
      </c>
    </row>
    <row r="95" spans="2:47" s="1" customFormat="1" ht="54">
      <c r="B95" s="41"/>
      <c r="C95" s="63"/>
      <c r="D95" s="232" t="s">
        <v>168</v>
      </c>
      <c r="E95" s="63"/>
      <c r="F95" s="276" t="s">
        <v>873</v>
      </c>
      <c r="G95" s="63"/>
      <c r="H95" s="63"/>
      <c r="I95" s="163"/>
      <c r="J95" s="63"/>
      <c r="K95" s="63"/>
      <c r="L95" s="61"/>
      <c r="M95" s="207"/>
      <c r="N95" s="42"/>
      <c r="O95" s="42"/>
      <c r="P95" s="42"/>
      <c r="Q95" s="42"/>
      <c r="R95" s="42"/>
      <c r="S95" s="42"/>
      <c r="T95" s="78"/>
      <c r="AT95" s="24" t="s">
        <v>168</v>
      </c>
      <c r="AU95" s="24" t="s">
        <v>87</v>
      </c>
    </row>
    <row r="96" spans="2:65" s="1" customFormat="1" ht="44.25" customHeight="1">
      <c r="B96" s="41"/>
      <c r="C96" s="193" t="s">
        <v>166</v>
      </c>
      <c r="D96" s="193" t="s">
        <v>161</v>
      </c>
      <c r="E96" s="194" t="s">
        <v>2068</v>
      </c>
      <c r="F96" s="195" t="s">
        <v>2069</v>
      </c>
      <c r="G96" s="196" t="s">
        <v>256</v>
      </c>
      <c r="H96" s="197">
        <v>2.808</v>
      </c>
      <c r="I96" s="198"/>
      <c r="J96" s="199">
        <f>ROUND(I96*H96,2)</f>
        <v>0</v>
      </c>
      <c r="K96" s="195" t="s">
        <v>165</v>
      </c>
      <c r="L96" s="61"/>
      <c r="M96" s="200" t="s">
        <v>21</v>
      </c>
      <c r="N96" s="201" t="s">
        <v>47</v>
      </c>
      <c r="O96" s="42"/>
      <c r="P96" s="202">
        <f>O96*H96</f>
        <v>0</v>
      </c>
      <c r="Q96" s="202">
        <v>0</v>
      </c>
      <c r="R96" s="202">
        <f>Q96*H96</f>
        <v>0</v>
      </c>
      <c r="S96" s="202">
        <v>0</v>
      </c>
      <c r="T96" s="203">
        <f>S96*H96</f>
        <v>0</v>
      </c>
      <c r="AR96" s="24" t="s">
        <v>166</v>
      </c>
      <c r="AT96" s="24" t="s">
        <v>161</v>
      </c>
      <c r="AU96" s="24" t="s">
        <v>87</v>
      </c>
      <c r="AY96" s="24" t="s">
        <v>159</v>
      </c>
      <c r="BE96" s="204">
        <f>IF(N96="základní",J96,0)</f>
        <v>0</v>
      </c>
      <c r="BF96" s="204">
        <f>IF(N96="snížená",J96,0)</f>
        <v>0</v>
      </c>
      <c r="BG96" s="204">
        <f>IF(N96="zákl. přenesená",J96,0)</f>
        <v>0</v>
      </c>
      <c r="BH96" s="204">
        <f>IF(N96="sníž. přenesená",J96,0)</f>
        <v>0</v>
      </c>
      <c r="BI96" s="204">
        <f>IF(N96="nulová",J96,0)</f>
        <v>0</v>
      </c>
      <c r="BJ96" s="24" t="s">
        <v>84</v>
      </c>
      <c r="BK96" s="204">
        <f>ROUND(I96*H96,2)</f>
        <v>0</v>
      </c>
      <c r="BL96" s="24" t="s">
        <v>166</v>
      </c>
      <c r="BM96" s="24" t="s">
        <v>2070</v>
      </c>
    </row>
    <row r="97" spans="2:47" s="1" customFormat="1" ht="54">
      <c r="B97" s="41"/>
      <c r="C97" s="63"/>
      <c r="D97" s="205" t="s">
        <v>168</v>
      </c>
      <c r="E97" s="63"/>
      <c r="F97" s="206" t="s">
        <v>2071</v>
      </c>
      <c r="G97" s="63"/>
      <c r="H97" s="63"/>
      <c r="I97" s="163"/>
      <c r="J97" s="63"/>
      <c r="K97" s="63"/>
      <c r="L97" s="61"/>
      <c r="M97" s="207"/>
      <c r="N97" s="42"/>
      <c r="O97" s="42"/>
      <c r="P97" s="42"/>
      <c r="Q97" s="42"/>
      <c r="R97" s="42"/>
      <c r="S97" s="42"/>
      <c r="T97" s="78"/>
      <c r="AT97" s="24" t="s">
        <v>168</v>
      </c>
      <c r="AU97" s="24" t="s">
        <v>87</v>
      </c>
    </row>
    <row r="98" spans="2:51" s="12" customFormat="1" ht="13.5">
      <c r="B98" s="219"/>
      <c r="C98" s="220"/>
      <c r="D98" s="205" t="s">
        <v>170</v>
      </c>
      <c r="E98" s="221" t="s">
        <v>21</v>
      </c>
      <c r="F98" s="222" t="s">
        <v>2072</v>
      </c>
      <c r="G98" s="220"/>
      <c r="H98" s="223">
        <v>1.92</v>
      </c>
      <c r="I98" s="224"/>
      <c r="J98" s="220"/>
      <c r="K98" s="220"/>
      <c r="L98" s="225"/>
      <c r="M98" s="226"/>
      <c r="N98" s="227"/>
      <c r="O98" s="227"/>
      <c r="P98" s="227"/>
      <c r="Q98" s="227"/>
      <c r="R98" s="227"/>
      <c r="S98" s="227"/>
      <c r="T98" s="228"/>
      <c r="AT98" s="229" t="s">
        <v>170</v>
      </c>
      <c r="AU98" s="229" t="s">
        <v>87</v>
      </c>
      <c r="AV98" s="12" t="s">
        <v>87</v>
      </c>
      <c r="AW98" s="12" t="s">
        <v>39</v>
      </c>
      <c r="AX98" s="12" t="s">
        <v>76</v>
      </c>
      <c r="AY98" s="229" t="s">
        <v>159</v>
      </c>
    </row>
    <row r="99" spans="2:51" s="11" customFormat="1" ht="13.5">
      <c r="B99" s="208"/>
      <c r="C99" s="209"/>
      <c r="D99" s="205" t="s">
        <v>170</v>
      </c>
      <c r="E99" s="210" t="s">
        <v>21</v>
      </c>
      <c r="F99" s="211" t="s">
        <v>2073</v>
      </c>
      <c r="G99" s="209"/>
      <c r="H99" s="212" t="s">
        <v>21</v>
      </c>
      <c r="I99" s="213"/>
      <c r="J99" s="209"/>
      <c r="K99" s="209"/>
      <c r="L99" s="214"/>
      <c r="M99" s="215"/>
      <c r="N99" s="216"/>
      <c r="O99" s="216"/>
      <c r="P99" s="216"/>
      <c r="Q99" s="216"/>
      <c r="R99" s="216"/>
      <c r="S99" s="216"/>
      <c r="T99" s="217"/>
      <c r="AT99" s="218" t="s">
        <v>170</v>
      </c>
      <c r="AU99" s="218" t="s">
        <v>87</v>
      </c>
      <c r="AV99" s="11" t="s">
        <v>84</v>
      </c>
      <c r="AW99" s="11" t="s">
        <v>39</v>
      </c>
      <c r="AX99" s="11" t="s">
        <v>76</v>
      </c>
      <c r="AY99" s="218" t="s">
        <v>159</v>
      </c>
    </row>
    <row r="100" spans="2:51" s="12" customFormat="1" ht="13.5">
      <c r="B100" s="219"/>
      <c r="C100" s="220"/>
      <c r="D100" s="205" t="s">
        <v>170</v>
      </c>
      <c r="E100" s="221" t="s">
        <v>21</v>
      </c>
      <c r="F100" s="222" t="s">
        <v>2074</v>
      </c>
      <c r="G100" s="220"/>
      <c r="H100" s="223">
        <v>0.888</v>
      </c>
      <c r="I100" s="224"/>
      <c r="J100" s="220"/>
      <c r="K100" s="220"/>
      <c r="L100" s="225"/>
      <c r="M100" s="226"/>
      <c r="N100" s="227"/>
      <c r="O100" s="227"/>
      <c r="P100" s="227"/>
      <c r="Q100" s="227"/>
      <c r="R100" s="227"/>
      <c r="S100" s="227"/>
      <c r="T100" s="228"/>
      <c r="AT100" s="229" t="s">
        <v>170</v>
      </c>
      <c r="AU100" s="229" t="s">
        <v>87</v>
      </c>
      <c r="AV100" s="12" t="s">
        <v>87</v>
      </c>
      <c r="AW100" s="12" t="s">
        <v>39</v>
      </c>
      <c r="AX100" s="12" t="s">
        <v>76</v>
      </c>
      <c r="AY100" s="229" t="s">
        <v>159</v>
      </c>
    </row>
    <row r="101" spans="2:51" s="13" customFormat="1" ht="13.5">
      <c r="B101" s="230"/>
      <c r="C101" s="231"/>
      <c r="D101" s="232" t="s">
        <v>170</v>
      </c>
      <c r="E101" s="233" t="s">
        <v>21</v>
      </c>
      <c r="F101" s="234" t="s">
        <v>175</v>
      </c>
      <c r="G101" s="231"/>
      <c r="H101" s="235">
        <v>2.808</v>
      </c>
      <c r="I101" s="236"/>
      <c r="J101" s="231"/>
      <c r="K101" s="231"/>
      <c r="L101" s="237"/>
      <c r="M101" s="238"/>
      <c r="N101" s="239"/>
      <c r="O101" s="239"/>
      <c r="P101" s="239"/>
      <c r="Q101" s="239"/>
      <c r="R101" s="239"/>
      <c r="S101" s="239"/>
      <c r="T101" s="240"/>
      <c r="AT101" s="241" t="s">
        <v>170</v>
      </c>
      <c r="AU101" s="241" t="s">
        <v>87</v>
      </c>
      <c r="AV101" s="13" t="s">
        <v>166</v>
      </c>
      <c r="AW101" s="13" t="s">
        <v>39</v>
      </c>
      <c r="AX101" s="13" t="s">
        <v>84</v>
      </c>
      <c r="AY101" s="241" t="s">
        <v>159</v>
      </c>
    </row>
    <row r="102" spans="2:65" s="1" customFormat="1" ht="44.25" customHeight="1">
      <c r="B102" s="41"/>
      <c r="C102" s="193" t="s">
        <v>196</v>
      </c>
      <c r="D102" s="193" t="s">
        <v>161</v>
      </c>
      <c r="E102" s="194" t="s">
        <v>2075</v>
      </c>
      <c r="F102" s="195" t="s">
        <v>2076</v>
      </c>
      <c r="G102" s="196" t="s">
        <v>256</v>
      </c>
      <c r="H102" s="197">
        <v>2.808</v>
      </c>
      <c r="I102" s="198"/>
      <c r="J102" s="199">
        <f>ROUND(I102*H102,2)</f>
        <v>0</v>
      </c>
      <c r="K102" s="195" t="s">
        <v>165</v>
      </c>
      <c r="L102" s="61"/>
      <c r="M102" s="200" t="s">
        <v>21</v>
      </c>
      <c r="N102" s="201" t="s">
        <v>47</v>
      </c>
      <c r="O102" s="42"/>
      <c r="P102" s="202">
        <f>O102*H102</f>
        <v>0</v>
      </c>
      <c r="Q102" s="202">
        <v>0</v>
      </c>
      <c r="R102" s="202">
        <f>Q102*H102</f>
        <v>0</v>
      </c>
      <c r="S102" s="202">
        <v>0</v>
      </c>
      <c r="T102" s="203">
        <f>S102*H102</f>
        <v>0</v>
      </c>
      <c r="AR102" s="24" t="s">
        <v>166</v>
      </c>
      <c r="AT102" s="24" t="s">
        <v>161</v>
      </c>
      <c r="AU102" s="24" t="s">
        <v>87</v>
      </c>
      <c r="AY102" s="24" t="s">
        <v>159</v>
      </c>
      <c r="BE102" s="204">
        <f>IF(N102="základní",J102,0)</f>
        <v>0</v>
      </c>
      <c r="BF102" s="204">
        <f>IF(N102="snížená",J102,0)</f>
        <v>0</v>
      </c>
      <c r="BG102" s="204">
        <f>IF(N102="zákl. přenesená",J102,0)</f>
        <v>0</v>
      </c>
      <c r="BH102" s="204">
        <f>IF(N102="sníž. přenesená",J102,0)</f>
        <v>0</v>
      </c>
      <c r="BI102" s="204">
        <f>IF(N102="nulová",J102,0)</f>
        <v>0</v>
      </c>
      <c r="BJ102" s="24" t="s">
        <v>84</v>
      </c>
      <c r="BK102" s="204">
        <f>ROUND(I102*H102,2)</f>
        <v>0</v>
      </c>
      <c r="BL102" s="24" t="s">
        <v>166</v>
      </c>
      <c r="BM102" s="24" t="s">
        <v>2077</v>
      </c>
    </row>
    <row r="103" spans="2:47" s="1" customFormat="1" ht="54">
      <c r="B103" s="41"/>
      <c r="C103" s="63"/>
      <c r="D103" s="232" t="s">
        <v>168</v>
      </c>
      <c r="E103" s="63"/>
      <c r="F103" s="276" t="s">
        <v>2071</v>
      </c>
      <c r="G103" s="63"/>
      <c r="H103" s="63"/>
      <c r="I103" s="163"/>
      <c r="J103" s="63"/>
      <c r="K103" s="63"/>
      <c r="L103" s="61"/>
      <c r="M103" s="207"/>
      <c r="N103" s="42"/>
      <c r="O103" s="42"/>
      <c r="P103" s="42"/>
      <c r="Q103" s="42"/>
      <c r="R103" s="42"/>
      <c r="S103" s="42"/>
      <c r="T103" s="78"/>
      <c r="AT103" s="24" t="s">
        <v>168</v>
      </c>
      <c r="AU103" s="24" t="s">
        <v>87</v>
      </c>
    </row>
    <row r="104" spans="2:65" s="1" customFormat="1" ht="44.25" customHeight="1">
      <c r="B104" s="41"/>
      <c r="C104" s="193" t="s">
        <v>202</v>
      </c>
      <c r="D104" s="193" t="s">
        <v>161</v>
      </c>
      <c r="E104" s="194" t="s">
        <v>894</v>
      </c>
      <c r="F104" s="195" t="s">
        <v>895</v>
      </c>
      <c r="G104" s="196" t="s">
        <v>256</v>
      </c>
      <c r="H104" s="197">
        <v>4.583</v>
      </c>
      <c r="I104" s="198"/>
      <c r="J104" s="199">
        <f>ROUND(I104*H104,2)</f>
        <v>0</v>
      </c>
      <c r="K104" s="195" t="s">
        <v>165</v>
      </c>
      <c r="L104" s="61"/>
      <c r="M104" s="200" t="s">
        <v>21</v>
      </c>
      <c r="N104" s="201" t="s">
        <v>47</v>
      </c>
      <c r="O104" s="42"/>
      <c r="P104" s="202">
        <f>O104*H104</f>
        <v>0</v>
      </c>
      <c r="Q104" s="202">
        <v>0</v>
      </c>
      <c r="R104" s="202">
        <f>Q104*H104</f>
        <v>0</v>
      </c>
      <c r="S104" s="202">
        <v>0</v>
      </c>
      <c r="T104" s="203">
        <f>S104*H104</f>
        <v>0</v>
      </c>
      <c r="AR104" s="24" t="s">
        <v>166</v>
      </c>
      <c r="AT104" s="24" t="s">
        <v>161</v>
      </c>
      <c r="AU104" s="24" t="s">
        <v>87</v>
      </c>
      <c r="AY104" s="24" t="s">
        <v>159</v>
      </c>
      <c r="BE104" s="204">
        <f>IF(N104="základní",J104,0)</f>
        <v>0</v>
      </c>
      <c r="BF104" s="204">
        <f>IF(N104="snížená",J104,0)</f>
        <v>0</v>
      </c>
      <c r="BG104" s="204">
        <f>IF(N104="zákl. přenesená",J104,0)</f>
        <v>0</v>
      </c>
      <c r="BH104" s="204">
        <f>IF(N104="sníž. přenesená",J104,0)</f>
        <v>0</v>
      </c>
      <c r="BI104" s="204">
        <f>IF(N104="nulová",J104,0)</f>
        <v>0</v>
      </c>
      <c r="BJ104" s="24" t="s">
        <v>84</v>
      </c>
      <c r="BK104" s="204">
        <f>ROUND(I104*H104,2)</f>
        <v>0</v>
      </c>
      <c r="BL104" s="24" t="s">
        <v>166</v>
      </c>
      <c r="BM104" s="24" t="s">
        <v>2078</v>
      </c>
    </row>
    <row r="105" spans="2:47" s="1" customFormat="1" ht="189">
      <c r="B105" s="41"/>
      <c r="C105" s="63"/>
      <c r="D105" s="205" t="s">
        <v>168</v>
      </c>
      <c r="E105" s="63"/>
      <c r="F105" s="206" t="s">
        <v>321</v>
      </c>
      <c r="G105" s="63"/>
      <c r="H105" s="63"/>
      <c r="I105" s="163"/>
      <c r="J105" s="63"/>
      <c r="K105" s="63"/>
      <c r="L105" s="61"/>
      <c r="M105" s="207"/>
      <c r="N105" s="42"/>
      <c r="O105" s="42"/>
      <c r="P105" s="42"/>
      <c r="Q105" s="42"/>
      <c r="R105" s="42"/>
      <c r="S105" s="42"/>
      <c r="T105" s="78"/>
      <c r="AT105" s="24" t="s">
        <v>168</v>
      </c>
      <c r="AU105" s="24" t="s">
        <v>87</v>
      </c>
    </row>
    <row r="106" spans="2:51" s="12" customFormat="1" ht="13.5">
      <c r="B106" s="219"/>
      <c r="C106" s="220"/>
      <c r="D106" s="232" t="s">
        <v>170</v>
      </c>
      <c r="E106" s="242" t="s">
        <v>21</v>
      </c>
      <c r="F106" s="243" t="s">
        <v>2079</v>
      </c>
      <c r="G106" s="220"/>
      <c r="H106" s="244">
        <v>4.583</v>
      </c>
      <c r="I106" s="224"/>
      <c r="J106" s="220"/>
      <c r="K106" s="220"/>
      <c r="L106" s="225"/>
      <c r="M106" s="226"/>
      <c r="N106" s="227"/>
      <c r="O106" s="227"/>
      <c r="P106" s="227"/>
      <c r="Q106" s="227"/>
      <c r="R106" s="227"/>
      <c r="S106" s="227"/>
      <c r="T106" s="228"/>
      <c r="AT106" s="229" t="s">
        <v>170</v>
      </c>
      <c r="AU106" s="229" t="s">
        <v>87</v>
      </c>
      <c r="AV106" s="12" t="s">
        <v>87</v>
      </c>
      <c r="AW106" s="12" t="s">
        <v>39</v>
      </c>
      <c r="AX106" s="12" t="s">
        <v>84</v>
      </c>
      <c r="AY106" s="229" t="s">
        <v>159</v>
      </c>
    </row>
    <row r="107" spans="2:65" s="1" customFormat="1" ht="44.25" customHeight="1">
      <c r="B107" s="41"/>
      <c r="C107" s="193" t="s">
        <v>209</v>
      </c>
      <c r="D107" s="193" t="s">
        <v>161</v>
      </c>
      <c r="E107" s="194" t="s">
        <v>897</v>
      </c>
      <c r="F107" s="195" t="s">
        <v>898</v>
      </c>
      <c r="G107" s="196" t="s">
        <v>256</v>
      </c>
      <c r="H107" s="197">
        <v>22.915</v>
      </c>
      <c r="I107" s="198"/>
      <c r="J107" s="199">
        <f>ROUND(I107*H107,2)</f>
        <v>0</v>
      </c>
      <c r="K107" s="195" t="s">
        <v>165</v>
      </c>
      <c r="L107" s="61"/>
      <c r="M107" s="200" t="s">
        <v>21</v>
      </c>
      <c r="N107" s="201" t="s">
        <v>47</v>
      </c>
      <c r="O107" s="42"/>
      <c r="P107" s="202">
        <f>O107*H107</f>
        <v>0</v>
      </c>
      <c r="Q107" s="202">
        <v>0</v>
      </c>
      <c r="R107" s="202">
        <f>Q107*H107</f>
        <v>0</v>
      </c>
      <c r="S107" s="202">
        <v>0</v>
      </c>
      <c r="T107" s="203">
        <f>S107*H107</f>
        <v>0</v>
      </c>
      <c r="AR107" s="24" t="s">
        <v>166</v>
      </c>
      <c r="AT107" s="24" t="s">
        <v>161</v>
      </c>
      <c r="AU107" s="24" t="s">
        <v>87</v>
      </c>
      <c r="AY107" s="24" t="s">
        <v>159</v>
      </c>
      <c r="BE107" s="204">
        <f>IF(N107="základní",J107,0)</f>
        <v>0</v>
      </c>
      <c r="BF107" s="204">
        <f>IF(N107="snížená",J107,0)</f>
        <v>0</v>
      </c>
      <c r="BG107" s="204">
        <f>IF(N107="zákl. přenesená",J107,0)</f>
        <v>0</v>
      </c>
      <c r="BH107" s="204">
        <f>IF(N107="sníž. přenesená",J107,0)</f>
        <v>0</v>
      </c>
      <c r="BI107" s="204">
        <f>IF(N107="nulová",J107,0)</f>
        <v>0</v>
      </c>
      <c r="BJ107" s="24" t="s">
        <v>84</v>
      </c>
      <c r="BK107" s="204">
        <f>ROUND(I107*H107,2)</f>
        <v>0</v>
      </c>
      <c r="BL107" s="24" t="s">
        <v>166</v>
      </c>
      <c r="BM107" s="24" t="s">
        <v>2080</v>
      </c>
    </row>
    <row r="108" spans="2:47" s="1" customFormat="1" ht="189">
      <c r="B108" s="41"/>
      <c r="C108" s="63"/>
      <c r="D108" s="205" t="s">
        <v>168</v>
      </c>
      <c r="E108" s="63"/>
      <c r="F108" s="206" t="s">
        <v>321</v>
      </c>
      <c r="G108" s="63"/>
      <c r="H108" s="63"/>
      <c r="I108" s="163"/>
      <c r="J108" s="63"/>
      <c r="K108" s="63"/>
      <c r="L108" s="61"/>
      <c r="M108" s="207"/>
      <c r="N108" s="42"/>
      <c r="O108" s="42"/>
      <c r="P108" s="42"/>
      <c r="Q108" s="42"/>
      <c r="R108" s="42"/>
      <c r="S108" s="42"/>
      <c r="T108" s="78"/>
      <c r="AT108" s="24" t="s">
        <v>168</v>
      </c>
      <c r="AU108" s="24" t="s">
        <v>87</v>
      </c>
    </row>
    <row r="109" spans="2:51" s="12" customFormat="1" ht="13.5">
      <c r="B109" s="219"/>
      <c r="C109" s="220"/>
      <c r="D109" s="232" t="s">
        <v>170</v>
      </c>
      <c r="E109" s="242" t="s">
        <v>21</v>
      </c>
      <c r="F109" s="243" t="s">
        <v>2081</v>
      </c>
      <c r="G109" s="220"/>
      <c r="H109" s="244">
        <v>22.915</v>
      </c>
      <c r="I109" s="224"/>
      <c r="J109" s="220"/>
      <c r="K109" s="220"/>
      <c r="L109" s="225"/>
      <c r="M109" s="226"/>
      <c r="N109" s="227"/>
      <c r="O109" s="227"/>
      <c r="P109" s="227"/>
      <c r="Q109" s="227"/>
      <c r="R109" s="227"/>
      <c r="S109" s="227"/>
      <c r="T109" s="228"/>
      <c r="AT109" s="229" t="s">
        <v>170</v>
      </c>
      <c r="AU109" s="229" t="s">
        <v>87</v>
      </c>
      <c r="AV109" s="12" t="s">
        <v>87</v>
      </c>
      <c r="AW109" s="12" t="s">
        <v>39</v>
      </c>
      <c r="AX109" s="12" t="s">
        <v>84</v>
      </c>
      <c r="AY109" s="229" t="s">
        <v>159</v>
      </c>
    </row>
    <row r="110" spans="2:65" s="1" customFormat="1" ht="44.25" customHeight="1">
      <c r="B110" s="41"/>
      <c r="C110" s="193" t="s">
        <v>214</v>
      </c>
      <c r="D110" s="193" t="s">
        <v>161</v>
      </c>
      <c r="E110" s="194" t="s">
        <v>1248</v>
      </c>
      <c r="F110" s="195" t="s">
        <v>1249</v>
      </c>
      <c r="G110" s="196" t="s">
        <v>256</v>
      </c>
      <c r="H110" s="197">
        <v>3.84</v>
      </c>
      <c r="I110" s="198"/>
      <c r="J110" s="199">
        <f>ROUND(I110*H110,2)</f>
        <v>0</v>
      </c>
      <c r="K110" s="195" t="s">
        <v>165</v>
      </c>
      <c r="L110" s="61"/>
      <c r="M110" s="200" t="s">
        <v>21</v>
      </c>
      <c r="N110" s="201" t="s">
        <v>47</v>
      </c>
      <c r="O110" s="42"/>
      <c r="P110" s="202">
        <f>O110*H110</f>
        <v>0</v>
      </c>
      <c r="Q110" s="202">
        <v>0</v>
      </c>
      <c r="R110" s="202">
        <f>Q110*H110</f>
        <v>0</v>
      </c>
      <c r="S110" s="202">
        <v>0</v>
      </c>
      <c r="T110" s="203">
        <f>S110*H110</f>
        <v>0</v>
      </c>
      <c r="AR110" s="24" t="s">
        <v>166</v>
      </c>
      <c r="AT110" s="24" t="s">
        <v>161</v>
      </c>
      <c r="AU110" s="24" t="s">
        <v>87</v>
      </c>
      <c r="AY110" s="24" t="s">
        <v>159</v>
      </c>
      <c r="BE110" s="204">
        <f>IF(N110="základní",J110,0)</f>
        <v>0</v>
      </c>
      <c r="BF110" s="204">
        <f>IF(N110="snížená",J110,0)</f>
        <v>0</v>
      </c>
      <c r="BG110" s="204">
        <f>IF(N110="zákl. přenesená",J110,0)</f>
        <v>0</v>
      </c>
      <c r="BH110" s="204">
        <f>IF(N110="sníž. přenesená",J110,0)</f>
        <v>0</v>
      </c>
      <c r="BI110" s="204">
        <f>IF(N110="nulová",J110,0)</f>
        <v>0</v>
      </c>
      <c r="BJ110" s="24" t="s">
        <v>84</v>
      </c>
      <c r="BK110" s="204">
        <f>ROUND(I110*H110,2)</f>
        <v>0</v>
      </c>
      <c r="BL110" s="24" t="s">
        <v>166</v>
      </c>
      <c r="BM110" s="24" t="s">
        <v>2082</v>
      </c>
    </row>
    <row r="111" spans="2:47" s="1" customFormat="1" ht="189">
      <c r="B111" s="41"/>
      <c r="C111" s="63"/>
      <c r="D111" s="205" t="s">
        <v>168</v>
      </c>
      <c r="E111" s="63"/>
      <c r="F111" s="206" t="s">
        <v>321</v>
      </c>
      <c r="G111" s="63"/>
      <c r="H111" s="63"/>
      <c r="I111" s="163"/>
      <c r="J111" s="63"/>
      <c r="K111" s="63"/>
      <c r="L111" s="61"/>
      <c r="M111" s="207"/>
      <c r="N111" s="42"/>
      <c r="O111" s="42"/>
      <c r="P111" s="42"/>
      <c r="Q111" s="42"/>
      <c r="R111" s="42"/>
      <c r="S111" s="42"/>
      <c r="T111" s="78"/>
      <c r="AT111" s="24" t="s">
        <v>168</v>
      </c>
      <c r="AU111" s="24" t="s">
        <v>87</v>
      </c>
    </row>
    <row r="112" spans="2:51" s="12" customFormat="1" ht="13.5">
      <c r="B112" s="219"/>
      <c r="C112" s="220"/>
      <c r="D112" s="232" t="s">
        <v>170</v>
      </c>
      <c r="E112" s="242" t="s">
        <v>21</v>
      </c>
      <c r="F112" s="243" t="s">
        <v>2083</v>
      </c>
      <c r="G112" s="220"/>
      <c r="H112" s="244">
        <v>3.84</v>
      </c>
      <c r="I112" s="224"/>
      <c r="J112" s="220"/>
      <c r="K112" s="220"/>
      <c r="L112" s="225"/>
      <c r="M112" s="226"/>
      <c r="N112" s="227"/>
      <c r="O112" s="227"/>
      <c r="P112" s="227"/>
      <c r="Q112" s="227"/>
      <c r="R112" s="227"/>
      <c r="S112" s="227"/>
      <c r="T112" s="228"/>
      <c r="AT112" s="229" t="s">
        <v>170</v>
      </c>
      <c r="AU112" s="229" t="s">
        <v>87</v>
      </c>
      <c r="AV112" s="12" t="s">
        <v>87</v>
      </c>
      <c r="AW112" s="12" t="s">
        <v>39</v>
      </c>
      <c r="AX112" s="12" t="s">
        <v>84</v>
      </c>
      <c r="AY112" s="229" t="s">
        <v>159</v>
      </c>
    </row>
    <row r="113" spans="2:65" s="1" customFormat="1" ht="44.25" customHeight="1">
      <c r="B113" s="41"/>
      <c r="C113" s="193" t="s">
        <v>219</v>
      </c>
      <c r="D113" s="193" t="s">
        <v>161</v>
      </c>
      <c r="E113" s="194" t="s">
        <v>1252</v>
      </c>
      <c r="F113" s="195" t="s">
        <v>1253</v>
      </c>
      <c r="G113" s="196" t="s">
        <v>256</v>
      </c>
      <c r="H113" s="197">
        <v>19.2</v>
      </c>
      <c r="I113" s="198"/>
      <c r="J113" s="199">
        <f>ROUND(I113*H113,2)</f>
        <v>0</v>
      </c>
      <c r="K113" s="195" t="s">
        <v>165</v>
      </c>
      <c r="L113" s="61"/>
      <c r="M113" s="200" t="s">
        <v>21</v>
      </c>
      <c r="N113" s="201" t="s">
        <v>47</v>
      </c>
      <c r="O113" s="42"/>
      <c r="P113" s="202">
        <f>O113*H113</f>
        <v>0</v>
      </c>
      <c r="Q113" s="202">
        <v>0</v>
      </c>
      <c r="R113" s="202">
        <f>Q113*H113</f>
        <v>0</v>
      </c>
      <c r="S113" s="202">
        <v>0</v>
      </c>
      <c r="T113" s="203">
        <f>S113*H113</f>
        <v>0</v>
      </c>
      <c r="AR113" s="24" t="s">
        <v>166</v>
      </c>
      <c r="AT113" s="24" t="s">
        <v>161</v>
      </c>
      <c r="AU113" s="24" t="s">
        <v>87</v>
      </c>
      <c r="AY113" s="24" t="s">
        <v>159</v>
      </c>
      <c r="BE113" s="204">
        <f>IF(N113="základní",J113,0)</f>
        <v>0</v>
      </c>
      <c r="BF113" s="204">
        <f>IF(N113="snížená",J113,0)</f>
        <v>0</v>
      </c>
      <c r="BG113" s="204">
        <f>IF(N113="zákl. přenesená",J113,0)</f>
        <v>0</v>
      </c>
      <c r="BH113" s="204">
        <f>IF(N113="sníž. přenesená",J113,0)</f>
        <v>0</v>
      </c>
      <c r="BI113" s="204">
        <f>IF(N113="nulová",J113,0)</f>
        <v>0</v>
      </c>
      <c r="BJ113" s="24" t="s">
        <v>84</v>
      </c>
      <c r="BK113" s="204">
        <f>ROUND(I113*H113,2)</f>
        <v>0</v>
      </c>
      <c r="BL113" s="24" t="s">
        <v>166</v>
      </c>
      <c r="BM113" s="24" t="s">
        <v>2084</v>
      </c>
    </row>
    <row r="114" spans="2:47" s="1" customFormat="1" ht="189">
      <c r="B114" s="41"/>
      <c r="C114" s="63"/>
      <c r="D114" s="205" t="s">
        <v>168</v>
      </c>
      <c r="E114" s="63"/>
      <c r="F114" s="206" t="s">
        <v>321</v>
      </c>
      <c r="G114" s="63"/>
      <c r="H114" s="63"/>
      <c r="I114" s="163"/>
      <c r="J114" s="63"/>
      <c r="K114" s="63"/>
      <c r="L114" s="61"/>
      <c r="M114" s="207"/>
      <c r="N114" s="42"/>
      <c r="O114" s="42"/>
      <c r="P114" s="42"/>
      <c r="Q114" s="42"/>
      <c r="R114" s="42"/>
      <c r="S114" s="42"/>
      <c r="T114" s="78"/>
      <c r="AT114" s="24" t="s">
        <v>168</v>
      </c>
      <c r="AU114" s="24" t="s">
        <v>87</v>
      </c>
    </row>
    <row r="115" spans="2:51" s="12" customFormat="1" ht="13.5">
      <c r="B115" s="219"/>
      <c r="C115" s="220"/>
      <c r="D115" s="232" t="s">
        <v>170</v>
      </c>
      <c r="E115" s="242" t="s">
        <v>21</v>
      </c>
      <c r="F115" s="243" t="s">
        <v>2085</v>
      </c>
      <c r="G115" s="220"/>
      <c r="H115" s="244">
        <v>19.2</v>
      </c>
      <c r="I115" s="224"/>
      <c r="J115" s="220"/>
      <c r="K115" s="220"/>
      <c r="L115" s="225"/>
      <c r="M115" s="226"/>
      <c r="N115" s="227"/>
      <c r="O115" s="227"/>
      <c r="P115" s="227"/>
      <c r="Q115" s="227"/>
      <c r="R115" s="227"/>
      <c r="S115" s="227"/>
      <c r="T115" s="228"/>
      <c r="AT115" s="229" t="s">
        <v>170</v>
      </c>
      <c r="AU115" s="229" t="s">
        <v>87</v>
      </c>
      <c r="AV115" s="12" t="s">
        <v>87</v>
      </c>
      <c r="AW115" s="12" t="s">
        <v>39</v>
      </c>
      <c r="AX115" s="12" t="s">
        <v>84</v>
      </c>
      <c r="AY115" s="229" t="s">
        <v>159</v>
      </c>
    </row>
    <row r="116" spans="2:65" s="1" customFormat="1" ht="22.5" customHeight="1">
      <c r="B116" s="41"/>
      <c r="C116" s="193" t="s">
        <v>225</v>
      </c>
      <c r="D116" s="193" t="s">
        <v>161</v>
      </c>
      <c r="E116" s="194" t="s">
        <v>349</v>
      </c>
      <c r="F116" s="195" t="s">
        <v>350</v>
      </c>
      <c r="G116" s="196" t="s">
        <v>256</v>
      </c>
      <c r="H116" s="197">
        <v>8.423</v>
      </c>
      <c r="I116" s="198"/>
      <c r="J116" s="199">
        <f>ROUND(I116*H116,2)</f>
        <v>0</v>
      </c>
      <c r="K116" s="195" t="s">
        <v>165</v>
      </c>
      <c r="L116" s="61"/>
      <c r="M116" s="200" t="s">
        <v>21</v>
      </c>
      <c r="N116" s="201" t="s">
        <v>47</v>
      </c>
      <c r="O116" s="42"/>
      <c r="P116" s="202">
        <f>O116*H116</f>
        <v>0</v>
      </c>
      <c r="Q116" s="202">
        <v>0</v>
      </c>
      <c r="R116" s="202">
        <f>Q116*H116</f>
        <v>0</v>
      </c>
      <c r="S116" s="202">
        <v>0</v>
      </c>
      <c r="T116" s="203">
        <f>S116*H116</f>
        <v>0</v>
      </c>
      <c r="AR116" s="24" t="s">
        <v>166</v>
      </c>
      <c r="AT116" s="24" t="s">
        <v>161</v>
      </c>
      <c r="AU116" s="24" t="s">
        <v>87</v>
      </c>
      <c r="AY116" s="24" t="s">
        <v>159</v>
      </c>
      <c r="BE116" s="204">
        <f>IF(N116="základní",J116,0)</f>
        <v>0</v>
      </c>
      <c r="BF116" s="204">
        <f>IF(N116="snížená",J116,0)</f>
        <v>0</v>
      </c>
      <c r="BG116" s="204">
        <f>IF(N116="zákl. přenesená",J116,0)</f>
        <v>0</v>
      </c>
      <c r="BH116" s="204">
        <f>IF(N116="sníž. přenesená",J116,0)</f>
        <v>0</v>
      </c>
      <c r="BI116" s="204">
        <f>IF(N116="nulová",J116,0)</f>
        <v>0</v>
      </c>
      <c r="BJ116" s="24" t="s">
        <v>84</v>
      </c>
      <c r="BK116" s="204">
        <f>ROUND(I116*H116,2)</f>
        <v>0</v>
      </c>
      <c r="BL116" s="24" t="s">
        <v>166</v>
      </c>
      <c r="BM116" s="24" t="s">
        <v>2086</v>
      </c>
    </row>
    <row r="117" spans="2:47" s="1" customFormat="1" ht="297">
      <c r="B117" s="41"/>
      <c r="C117" s="63"/>
      <c r="D117" s="205" t="s">
        <v>168</v>
      </c>
      <c r="E117" s="63"/>
      <c r="F117" s="206" t="s">
        <v>352</v>
      </c>
      <c r="G117" s="63"/>
      <c r="H117" s="63"/>
      <c r="I117" s="163"/>
      <c r="J117" s="63"/>
      <c r="K117" s="63"/>
      <c r="L117" s="61"/>
      <c r="M117" s="207"/>
      <c r="N117" s="42"/>
      <c r="O117" s="42"/>
      <c r="P117" s="42"/>
      <c r="Q117" s="42"/>
      <c r="R117" s="42"/>
      <c r="S117" s="42"/>
      <c r="T117" s="78"/>
      <c r="AT117" s="24" t="s">
        <v>168</v>
      </c>
      <c r="AU117" s="24" t="s">
        <v>87</v>
      </c>
    </row>
    <row r="118" spans="2:51" s="12" customFormat="1" ht="13.5">
      <c r="B118" s="219"/>
      <c r="C118" s="220"/>
      <c r="D118" s="232" t="s">
        <v>170</v>
      </c>
      <c r="E118" s="242" t="s">
        <v>21</v>
      </c>
      <c r="F118" s="243" t="s">
        <v>2087</v>
      </c>
      <c r="G118" s="220"/>
      <c r="H118" s="244">
        <v>8.423</v>
      </c>
      <c r="I118" s="224"/>
      <c r="J118" s="220"/>
      <c r="K118" s="220"/>
      <c r="L118" s="225"/>
      <c r="M118" s="226"/>
      <c r="N118" s="227"/>
      <c r="O118" s="227"/>
      <c r="P118" s="227"/>
      <c r="Q118" s="227"/>
      <c r="R118" s="227"/>
      <c r="S118" s="227"/>
      <c r="T118" s="228"/>
      <c r="AT118" s="229" t="s">
        <v>170</v>
      </c>
      <c r="AU118" s="229" t="s">
        <v>87</v>
      </c>
      <c r="AV118" s="12" t="s">
        <v>87</v>
      </c>
      <c r="AW118" s="12" t="s">
        <v>39</v>
      </c>
      <c r="AX118" s="12" t="s">
        <v>84</v>
      </c>
      <c r="AY118" s="229" t="s">
        <v>159</v>
      </c>
    </row>
    <row r="119" spans="2:65" s="1" customFormat="1" ht="22.5" customHeight="1">
      <c r="B119" s="41"/>
      <c r="C119" s="193" t="s">
        <v>230</v>
      </c>
      <c r="D119" s="193" t="s">
        <v>161</v>
      </c>
      <c r="E119" s="194" t="s">
        <v>355</v>
      </c>
      <c r="F119" s="195" t="s">
        <v>356</v>
      </c>
      <c r="G119" s="196" t="s">
        <v>345</v>
      </c>
      <c r="H119" s="197">
        <v>17.156</v>
      </c>
      <c r="I119" s="198"/>
      <c r="J119" s="199">
        <f>ROUND(I119*H119,2)</f>
        <v>0</v>
      </c>
      <c r="K119" s="195" t="s">
        <v>165</v>
      </c>
      <c r="L119" s="61"/>
      <c r="M119" s="200" t="s">
        <v>21</v>
      </c>
      <c r="N119" s="201" t="s">
        <v>47</v>
      </c>
      <c r="O119" s="42"/>
      <c r="P119" s="202">
        <f>O119*H119</f>
        <v>0</v>
      </c>
      <c r="Q119" s="202">
        <v>0</v>
      </c>
      <c r="R119" s="202">
        <f>Q119*H119</f>
        <v>0</v>
      </c>
      <c r="S119" s="202">
        <v>0</v>
      </c>
      <c r="T119" s="203">
        <f>S119*H119</f>
        <v>0</v>
      </c>
      <c r="AR119" s="24" t="s">
        <v>166</v>
      </c>
      <c r="AT119" s="24" t="s">
        <v>161</v>
      </c>
      <c r="AU119" s="24" t="s">
        <v>87</v>
      </c>
      <c r="AY119" s="24" t="s">
        <v>159</v>
      </c>
      <c r="BE119" s="204">
        <f>IF(N119="základní",J119,0)</f>
        <v>0</v>
      </c>
      <c r="BF119" s="204">
        <f>IF(N119="snížená",J119,0)</f>
        <v>0</v>
      </c>
      <c r="BG119" s="204">
        <f>IF(N119="zákl. přenesená",J119,0)</f>
        <v>0</v>
      </c>
      <c r="BH119" s="204">
        <f>IF(N119="sníž. přenesená",J119,0)</f>
        <v>0</v>
      </c>
      <c r="BI119" s="204">
        <f>IF(N119="nulová",J119,0)</f>
        <v>0</v>
      </c>
      <c r="BJ119" s="24" t="s">
        <v>84</v>
      </c>
      <c r="BK119" s="204">
        <f>ROUND(I119*H119,2)</f>
        <v>0</v>
      </c>
      <c r="BL119" s="24" t="s">
        <v>166</v>
      </c>
      <c r="BM119" s="24" t="s">
        <v>2088</v>
      </c>
    </row>
    <row r="120" spans="2:47" s="1" customFormat="1" ht="297">
      <c r="B120" s="41"/>
      <c r="C120" s="63"/>
      <c r="D120" s="205" t="s">
        <v>168</v>
      </c>
      <c r="E120" s="63"/>
      <c r="F120" s="206" t="s">
        <v>352</v>
      </c>
      <c r="G120" s="63"/>
      <c r="H120" s="63"/>
      <c r="I120" s="163"/>
      <c r="J120" s="63"/>
      <c r="K120" s="63"/>
      <c r="L120" s="61"/>
      <c r="M120" s="207"/>
      <c r="N120" s="42"/>
      <c r="O120" s="42"/>
      <c r="P120" s="42"/>
      <c r="Q120" s="42"/>
      <c r="R120" s="42"/>
      <c r="S120" s="42"/>
      <c r="T120" s="78"/>
      <c r="AT120" s="24" t="s">
        <v>168</v>
      </c>
      <c r="AU120" s="24" t="s">
        <v>87</v>
      </c>
    </row>
    <row r="121" spans="2:51" s="12" customFormat="1" ht="13.5">
      <c r="B121" s="219"/>
      <c r="C121" s="220"/>
      <c r="D121" s="205" t="s">
        <v>170</v>
      </c>
      <c r="E121" s="221" t="s">
        <v>21</v>
      </c>
      <c r="F121" s="222" t="s">
        <v>2089</v>
      </c>
      <c r="G121" s="220"/>
      <c r="H121" s="223">
        <v>17.156</v>
      </c>
      <c r="I121" s="224"/>
      <c r="J121" s="220"/>
      <c r="K121" s="220"/>
      <c r="L121" s="225"/>
      <c r="M121" s="226"/>
      <c r="N121" s="227"/>
      <c r="O121" s="227"/>
      <c r="P121" s="227"/>
      <c r="Q121" s="227"/>
      <c r="R121" s="227"/>
      <c r="S121" s="227"/>
      <c r="T121" s="228"/>
      <c r="AT121" s="229" t="s">
        <v>170</v>
      </c>
      <c r="AU121" s="229" t="s">
        <v>87</v>
      </c>
      <c r="AV121" s="12" t="s">
        <v>87</v>
      </c>
      <c r="AW121" s="12" t="s">
        <v>39</v>
      </c>
      <c r="AX121" s="12" t="s">
        <v>84</v>
      </c>
      <c r="AY121" s="229" t="s">
        <v>159</v>
      </c>
    </row>
    <row r="122" spans="2:63" s="10" customFormat="1" ht="29.85" customHeight="1">
      <c r="B122" s="176"/>
      <c r="C122" s="177"/>
      <c r="D122" s="190" t="s">
        <v>75</v>
      </c>
      <c r="E122" s="191" t="s">
        <v>87</v>
      </c>
      <c r="F122" s="191" t="s">
        <v>2090</v>
      </c>
      <c r="G122" s="177"/>
      <c r="H122" s="177"/>
      <c r="I122" s="180"/>
      <c r="J122" s="192">
        <f>BK122</f>
        <v>0</v>
      </c>
      <c r="K122" s="177"/>
      <c r="L122" s="182"/>
      <c r="M122" s="183"/>
      <c r="N122" s="184"/>
      <c r="O122" s="184"/>
      <c r="P122" s="185">
        <f>SUM(P123:P132)</f>
        <v>0</v>
      </c>
      <c r="Q122" s="184"/>
      <c r="R122" s="185">
        <f>SUM(R123:R132)</f>
        <v>9.819000050000001</v>
      </c>
      <c r="S122" s="184"/>
      <c r="T122" s="186">
        <f>SUM(T123:T132)</f>
        <v>0</v>
      </c>
      <c r="AR122" s="187" t="s">
        <v>84</v>
      </c>
      <c r="AT122" s="188" t="s">
        <v>75</v>
      </c>
      <c r="AU122" s="188" t="s">
        <v>84</v>
      </c>
      <c r="AY122" s="187" t="s">
        <v>159</v>
      </c>
      <c r="BK122" s="189">
        <f>SUM(BK123:BK132)</f>
        <v>0</v>
      </c>
    </row>
    <row r="123" spans="2:65" s="1" customFormat="1" ht="31.5" customHeight="1">
      <c r="B123" s="41"/>
      <c r="C123" s="193" t="s">
        <v>236</v>
      </c>
      <c r="D123" s="193" t="s">
        <v>161</v>
      </c>
      <c r="E123" s="194" t="s">
        <v>2091</v>
      </c>
      <c r="F123" s="195" t="s">
        <v>2092</v>
      </c>
      <c r="G123" s="196" t="s">
        <v>256</v>
      </c>
      <c r="H123" s="197">
        <v>0.195</v>
      </c>
      <c r="I123" s="198"/>
      <c r="J123" s="199">
        <f>ROUND(I123*H123,2)</f>
        <v>0</v>
      </c>
      <c r="K123" s="195" t="s">
        <v>165</v>
      </c>
      <c r="L123" s="61"/>
      <c r="M123" s="200" t="s">
        <v>21</v>
      </c>
      <c r="N123" s="201" t="s">
        <v>47</v>
      </c>
      <c r="O123" s="42"/>
      <c r="P123" s="202">
        <f>O123*H123</f>
        <v>0</v>
      </c>
      <c r="Q123" s="202">
        <v>1.98</v>
      </c>
      <c r="R123" s="202">
        <f>Q123*H123</f>
        <v>0.3861</v>
      </c>
      <c r="S123" s="202">
        <v>0</v>
      </c>
      <c r="T123" s="203">
        <f>S123*H123</f>
        <v>0</v>
      </c>
      <c r="AR123" s="24" t="s">
        <v>166</v>
      </c>
      <c r="AT123" s="24" t="s">
        <v>161</v>
      </c>
      <c r="AU123" s="24" t="s">
        <v>87</v>
      </c>
      <c r="AY123" s="24" t="s">
        <v>159</v>
      </c>
      <c r="BE123" s="204">
        <f>IF(N123="základní",J123,0)</f>
        <v>0</v>
      </c>
      <c r="BF123" s="204">
        <f>IF(N123="snížená",J123,0)</f>
        <v>0</v>
      </c>
      <c r="BG123" s="204">
        <f>IF(N123="zákl. přenesená",J123,0)</f>
        <v>0</v>
      </c>
      <c r="BH123" s="204">
        <f>IF(N123="sníž. přenesená",J123,0)</f>
        <v>0</v>
      </c>
      <c r="BI123" s="204">
        <f>IF(N123="nulová",J123,0)</f>
        <v>0</v>
      </c>
      <c r="BJ123" s="24" t="s">
        <v>84</v>
      </c>
      <c r="BK123" s="204">
        <f>ROUND(I123*H123,2)</f>
        <v>0</v>
      </c>
      <c r="BL123" s="24" t="s">
        <v>166</v>
      </c>
      <c r="BM123" s="24" t="s">
        <v>2093</v>
      </c>
    </row>
    <row r="124" spans="2:47" s="1" customFormat="1" ht="54">
      <c r="B124" s="41"/>
      <c r="C124" s="63"/>
      <c r="D124" s="205" t="s">
        <v>168</v>
      </c>
      <c r="E124" s="63"/>
      <c r="F124" s="206" t="s">
        <v>2094</v>
      </c>
      <c r="G124" s="63"/>
      <c r="H124" s="63"/>
      <c r="I124" s="163"/>
      <c r="J124" s="63"/>
      <c r="K124" s="63"/>
      <c r="L124" s="61"/>
      <c r="M124" s="207"/>
      <c r="N124" s="42"/>
      <c r="O124" s="42"/>
      <c r="P124" s="42"/>
      <c r="Q124" s="42"/>
      <c r="R124" s="42"/>
      <c r="S124" s="42"/>
      <c r="T124" s="78"/>
      <c r="AT124" s="24" t="s">
        <v>168</v>
      </c>
      <c r="AU124" s="24" t="s">
        <v>87</v>
      </c>
    </row>
    <row r="125" spans="2:51" s="12" customFormat="1" ht="13.5">
      <c r="B125" s="219"/>
      <c r="C125" s="220"/>
      <c r="D125" s="232" t="s">
        <v>170</v>
      </c>
      <c r="E125" s="242" t="s">
        <v>21</v>
      </c>
      <c r="F125" s="243" t="s">
        <v>2095</v>
      </c>
      <c r="G125" s="220"/>
      <c r="H125" s="244">
        <v>0.195</v>
      </c>
      <c r="I125" s="224"/>
      <c r="J125" s="220"/>
      <c r="K125" s="220"/>
      <c r="L125" s="225"/>
      <c r="M125" s="226"/>
      <c r="N125" s="227"/>
      <c r="O125" s="227"/>
      <c r="P125" s="227"/>
      <c r="Q125" s="227"/>
      <c r="R125" s="227"/>
      <c r="S125" s="227"/>
      <c r="T125" s="228"/>
      <c r="AT125" s="229" t="s">
        <v>170</v>
      </c>
      <c r="AU125" s="229" t="s">
        <v>87</v>
      </c>
      <c r="AV125" s="12" t="s">
        <v>87</v>
      </c>
      <c r="AW125" s="12" t="s">
        <v>39</v>
      </c>
      <c r="AX125" s="12" t="s">
        <v>84</v>
      </c>
      <c r="AY125" s="229" t="s">
        <v>159</v>
      </c>
    </row>
    <row r="126" spans="2:65" s="1" customFormat="1" ht="22.5" customHeight="1">
      <c r="B126" s="41"/>
      <c r="C126" s="193" t="s">
        <v>242</v>
      </c>
      <c r="D126" s="193" t="s">
        <v>161</v>
      </c>
      <c r="E126" s="194" t="s">
        <v>2096</v>
      </c>
      <c r="F126" s="195" t="s">
        <v>2097</v>
      </c>
      <c r="G126" s="196" t="s">
        <v>256</v>
      </c>
      <c r="H126" s="197">
        <v>3.845</v>
      </c>
      <c r="I126" s="198"/>
      <c r="J126" s="199">
        <f>ROUND(I126*H126,2)</f>
        <v>0</v>
      </c>
      <c r="K126" s="195" t="s">
        <v>165</v>
      </c>
      <c r="L126" s="61"/>
      <c r="M126" s="200" t="s">
        <v>21</v>
      </c>
      <c r="N126" s="201" t="s">
        <v>47</v>
      </c>
      <c r="O126" s="42"/>
      <c r="P126" s="202">
        <f>O126*H126</f>
        <v>0</v>
      </c>
      <c r="Q126" s="202">
        <v>2.45329</v>
      </c>
      <c r="R126" s="202">
        <f>Q126*H126</f>
        <v>9.43290005</v>
      </c>
      <c r="S126" s="202">
        <v>0</v>
      </c>
      <c r="T126" s="203">
        <f>S126*H126</f>
        <v>0</v>
      </c>
      <c r="AR126" s="24" t="s">
        <v>166</v>
      </c>
      <c r="AT126" s="24" t="s">
        <v>161</v>
      </c>
      <c r="AU126" s="24" t="s">
        <v>87</v>
      </c>
      <c r="AY126" s="24" t="s">
        <v>159</v>
      </c>
      <c r="BE126" s="204">
        <f>IF(N126="základní",J126,0)</f>
        <v>0</v>
      </c>
      <c r="BF126" s="204">
        <f>IF(N126="snížená",J126,0)</f>
        <v>0</v>
      </c>
      <c r="BG126" s="204">
        <f>IF(N126="zákl. přenesená",J126,0)</f>
        <v>0</v>
      </c>
      <c r="BH126" s="204">
        <f>IF(N126="sníž. přenesená",J126,0)</f>
        <v>0</v>
      </c>
      <c r="BI126" s="204">
        <f>IF(N126="nulová",J126,0)</f>
        <v>0</v>
      </c>
      <c r="BJ126" s="24" t="s">
        <v>84</v>
      </c>
      <c r="BK126" s="204">
        <f>ROUND(I126*H126,2)</f>
        <v>0</v>
      </c>
      <c r="BL126" s="24" t="s">
        <v>166</v>
      </c>
      <c r="BM126" s="24" t="s">
        <v>2098</v>
      </c>
    </row>
    <row r="127" spans="2:47" s="1" customFormat="1" ht="81">
      <c r="B127" s="41"/>
      <c r="C127" s="63"/>
      <c r="D127" s="205" t="s">
        <v>168</v>
      </c>
      <c r="E127" s="63"/>
      <c r="F127" s="206" t="s">
        <v>2099</v>
      </c>
      <c r="G127" s="63"/>
      <c r="H127" s="63"/>
      <c r="I127" s="163"/>
      <c r="J127" s="63"/>
      <c r="K127" s="63"/>
      <c r="L127" s="61"/>
      <c r="M127" s="207"/>
      <c r="N127" s="42"/>
      <c r="O127" s="42"/>
      <c r="P127" s="42"/>
      <c r="Q127" s="42"/>
      <c r="R127" s="42"/>
      <c r="S127" s="42"/>
      <c r="T127" s="78"/>
      <c r="AT127" s="24" t="s">
        <v>168</v>
      </c>
      <c r="AU127" s="24" t="s">
        <v>87</v>
      </c>
    </row>
    <row r="128" spans="2:51" s="12" customFormat="1" ht="13.5">
      <c r="B128" s="219"/>
      <c r="C128" s="220"/>
      <c r="D128" s="205" t="s">
        <v>170</v>
      </c>
      <c r="E128" s="221" t="s">
        <v>21</v>
      </c>
      <c r="F128" s="222" t="s">
        <v>2100</v>
      </c>
      <c r="G128" s="220"/>
      <c r="H128" s="223">
        <v>1.211</v>
      </c>
      <c r="I128" s="224"/>
      <c r="J128" s="220"/>
      <c r="K128" s="220"/>
      <c r="L128" s="225"/>
      <c r="M128" s="226"/>
      <c r="N128" s="227"/>
      <c r="O128" s="227"/>
      <c r="P128" s="227"/>
      <c r="Q128" s="227"/>
      <c r="R128" s="227"/>
      <c r="S128" s="227"/>
      <c r="T128" s="228"/>
      <c r="AT128" s="229" t="s">
        <v>170</v>
      </c>
      <c r="AU128" s="229" t="s">
        <v>87</v>
      </c>
      <c r="AV128" s="12" t="s">
        <v>87</v>
      </c>
      <c r="AW128" s="12" t="s">
        <v>39</v>
      </c>
      <c r="AX128" s="12" t="s">
        <v>76</v>
      </c>
      <c r="AY128" s="229" t="s">
        <v>159</v>
      </c>
    </row>
    <row r="129" spans="2:51" s="12" customFormat="1" ht="13.5">
      <c r="B129" s="219"/>
      <c r="C129" s="220"/>
      <c r="D129" s="205" t="s">
        <v>170</v>
      </c>
      <c r="E129" s="221" t="s">
        <v>21</v>
      </c>
      <c r="F129" s="222" t="s">
        <v>2101</v>
      </c>
      <c r="G129" s="220"/>
      <c r="H129" s="223">
        <v>1.987</v>
      </c>
      <c r="I129" s="224"/>
      <c r="J129" s="220"/>
      <c r="K129" s="220"/>
      <c r="L129" s="225"/>
      <c r="M129" s="226"/>
      <c r="N129" s="227"/>
      <c r="O129" s="227"/>
      <c r="P129" s="227"/>
      <c r="Q129" s="227"/>
      <c r="R129" s="227"/>
      <c r="S129" s="227"/>
      <c r="T129" s="228"/>
      <c r="AT129" s="229" t="s">
        <v>170</v>
      </c>
      <c r="AU129" s="229" t="s">
        <v>87</v>
      </c>
      <c r="AV129" s="12" t="s">
        <v>87</v>
      </c>
      <c r="AW129" s="12" t="s">
        <v>39</v>
      </c>
      <c r="AX129" s="12" t="s">
        <v>76</v>
      </c>
      <c r="AY129" s="229" t="s">
        <v>159</v>
      </c>
    </row>
    <row r="130" spans="2:51" s="11" customFormat="1" ht="13.5">
      <c r="B130" s="208"/>
      <c r="C130" s="209"/>
      <c r="D130" s="205" t="s">
        <v>170</v>
      </c>
      <c r="E130" s="210" t="s">
        <v>21</v>
      </c>
      <c r="F130" s="211" t="s">
        <v>2073</v>
      </c>
      <c r="G130" s="209"/>
      <c r="H130" s="212" t="s">
        <v>21</v>
      </c>
      <c r="I130" s="213"/>
      <c r="J130" s="209"/>
      <c r="K130" s="209"/>
      <c r="L130" s="214"/>
      <c r="M130" s="215"/>
      <c r="N130" s="216"/>
      <c r="O130" s="216"/>
      <c r="P130" s="216"/>
      <c r="Q130" s="216"/>
      <c r="R130" s="216"/>
      <c r="S130" s="216"/>
      <c r="T130" s="217"/>
      <c r="AT130" s="218" t="s">
        <v>170</v>
      </c>
      <c r="AU130" s="218" t="s">
        <v>87</v>
      </c>
      <c r="AV130" s="11" t="s">
        <v>84</v>
      </c>
      <c r="AW130" s="11" t="s">
        <v>39</v>
      </c>
      <c r="AX130" s="11" t="s">
        <v>76</v>
      </c>
      <c r="AY130" s="218" t="s">
        <v>159</v>
      </c>
    </row>
    <row r="131" spans="2:51" s="12" customFormat="1" ht="13.5">
      <c r="B131" s="219"/>
      <c r="C131" s="220"/>
      <c r="D131" s="205" t="s">
        <v>170</v>
      </c>
      <c r="E131" s="221" t="s">
        <v>21</v>
      </c>
      <c r="F131" s="222" t="s">
        <v>2102</v>
      </c>
      <c r="G131" s="220"/>
      <c r="H131" s="223">
        <v>0.647</v>
      </c>
      <c r="I131" s="224"/>
      <c r="J131" s="220"/>
      <c r="K131" s="220"/>
      <c r="L131" s="225"/>
      <c r="M131" s="226"/>
      <c r="N131" s="227"/>
      <c r="O131" s="227"/>
      <c r="P131" s="227"/>
      <c r="Q131" s="227"/>
      <c r="R131" s="227"/>
      <c r="S131" s="227"/>
      <c r="T131" s="228"/>
      <c r="AT131" s="229" t="s">
        <v>170</v>
      </c>
      <c r="AU131" s="229" t="s">
        <v>87</v>
      </c>
      <c r="AV131" s="12" t="s">
        <v>87</v>
      </c>
      <c r="AW131" s="12" t="s">
        <v>39</v>
      </c>
      <c r="AX131" s="12" t="s">
        <v>76</v>
      </c>
      <c r="AY131" s="229" t="s">
        <v>159</v>
      </c>
    </row>
    <row r="132" spans="2:51" s="13" customFormat="1" ht="13.5">
      <c r="B132" s="230"/>
      <c r="C132" s="231"/>
      <c r="D132" s="205" t="s">
        <v>170</v>
      </c>
      <c r="E132" s="269" t="s">
        <v>21</v>
      </c>
      <c r="F132" s="270" t="s">
        <v>175</v>
      </c>
      <c r="G132" s="231"/>
      <c r="H132" s="271">
        <v>3.845</v>
      </c>
      <c r="I132" s="236"/>
      <c r="J132" s="231"/>
      <c r="K132" s="231"/>
      <c r="L132" s="237"/>
      <c r="M132" s="238"/>
      <c r="N132" s="239"/>
      <c r="O132" s="239"/>
      <c r="P132" s="239"/>
      <c r="Q132" s="239"/>
      <c r="R132" s="239"/>
      <c r="S132" s="239"/>
      <c r="T132" s="240"/>
      <c r="AT132" s="241" t="s">
        <v>170</v>
      </c>
      <c r="AU132" s="241" t="s">
        <v>87</v>
      </c>
      <c r="AV132" s="13" t="s">
        <v>166</v>
      </c>
      <c r="AW132" s="13" t="s">
        <v>39</v>
      </c>
      <c r="AX132" s="13" t="s">
        <v>84</v>
      </c>
      <c r="AY132" s="241" t="s">
        <v>159</v>
      </c>
    </row>
    <row r="133" spans="2:63" s="10" customFormat="1" ht="29.85" customHeight="1">
      <c r="B133" s="176"/>
      <c r="C133" s="177"/>
      <c r="D133" s="190" t="s">
        <v>75</v>
      </c>
      <c r="E133" s="191" t="s">
        <v>219</v>
      </c>
      <c r="F133" s="191" t="s">
        <v>2103</v>
      </c>
      <c r="G133" s="177"/>
      <c r="H133" s="177"/>
      <c r="I133" s="180"/>
      <c r="J133" s="192">
        <f>BK133</f>
        <v>0</v>
      </c>
      <c r="K133" s="177"/>
      <c r="L133" s="182"/>
      <c r="M133" s="183"/>
      <c r="N133" s="184"/>
      <c r="O133" s="184"/>
      <c r="P133" s="185">
        <f>SUM(P134:P172)</f>
        <v>0</v>
      </c>
      <c r="Q133" s="184"/>
      <c r="R133" s="185">
        <f>SUM(R134:R172)</f>
        <v>6.465199999999999</v>
      </c>
      <c r="S133" s="184"/>
      <c r="T133" s="186">
        <f>SUM(T134:T172)</f>
        <v>0.9258</v>
      </c>
      <c r="AR133" s="187" t="s">
        <v>84</v>
      </c>
      <c r="AT133" s="188" t="s">
        <v>75</v>
      </c>
      <c r="AU133" s="188" t="s">
        <v>84</v>
      </c>
      <c r="AY133" s="187" t="s">
        <v>159</v>
      </c>
      <c r="BK133" s="189">
        <f>SUM(BK134:BK172)</f>
        <v>0</v>
      </c>
    </row>
    <row r="134" spans="2:65" s="1" customFormat="1" ht="31.5" customHeight="1">
      <c r="B134" s="41"/>
      <c r="C134" s="193" t="s">
        <v>253</v>
      </c>
      <c r="D134" s="193" t="s">
        <v>161</v>
      </c>
      <c r="E134" s="194" t="s">
        <v>2104</v>
      </c>
      <c r="F134" s="195" t="s">
        <v>2105</v>
      </c>
      <c r="G134" s="196" t="s">
        <v>595</v>
      </c>
      <c r="H134" s="197">
        <v>4</v>
      </c>
      <c r="I134" s="198"/>
      <c r="J134" s="199">
        <f>ROUND(I134*H134,2)</f>
        <v>0</v>
      </c>
      <c r="K134" s="195" t="s">
        <v>165</v>
      </c>
      <c r="L134" s="61"/>
      <c r="M134" s="200" t="s">
        <v>21</v>
      </c>
      <c r="N134" s="201" t="s">
        <v>47</v>
      </c>
      <c r="O134" s="42"/>
      <c r="P134" s="202">
        <f>O134*H134</f>
        <v>0</v>
      </c>
      <c r="Q134" s="202">
        <v>0.09716</v>
      </c>
      <c r="R134" s="202">
        <f>Q134*H134</f>
        <v>0.38864</v>
      </c>
      <c r="S134" s="202">
        <v>0</v>
      </c>
      <c r="T134" s="203">
        <f>S134*H134</f>
        <v>0</v>
      </c>
      <c r="AR134" s="24" t="s">
        <v>166</v>
      </c>
      <c r="AT134" s="24" t="s">
        <v>161</v>
      </c>
      <c r="AU134" s="24" t="s">
        <v>87</v>
      </c>
      <c r="AY134" s="24" t="s">
        <v>159</v>
      </c>
      <c r="BE134" s="204">
        <f>IF(N134="základní",J134,0)</f>
        <v>0</v>
      </c>
      <c r="BF134" s="204">
        <f>IF(N134="snížená",J134,0)</f>
        <v>0</v>
      </c>
      <c r="BG134" s="204">
        <f>IF(N134="zákl. přenesená",J134,0)</f>
        <v>0</v>
      </c>
      <c r="BH134" s="204">
        <f>IF(N134="sníž. přenesená",J134,0)</f>
        <v>0</v>
      </c>
      <c r="BI134" s="204">
        <f>IF(N134="nulová",J134,0)</f>
        <v>0</v>
      </c>
      <c r="BJ134" s="24" t="s">
        <v>84</v>
      </c>
      <c r="BK134" s="204">
        <f>ROUND(I134*H134,2)</f>
        <v>0</v>
      </c>
      <c r="BL134" s="24" t="s">
        <v>166</v>
      </c>
      <c r="BM134" s="24" t="s">
        <v>2106</v>
      </c>
    </row>
    <row r="135" spans="2:47" s="1" customFormat="1" ht="81">
      <c r="B135" s="41"/>
      <c r="C135" s="63"/>
      <c r="D135" s="205" t="s">
        <v>168</v>
      </c>
      <c r="E135" s="63"/>
      <c r="F135" s="206" t="s">
        <v>2107</v>
      </c>
      <c r="G135" s="63"/>
      <c r="H135" s="63"/>
      <c r="I135" s="163"/>
      <c r="J135" s="63"/>
      <c r="K135" s="63"/>
      <c r="L135" s="61"/>
      <c r="M135" s="207"/>
      <c r="N135" s="42"/>
      <c r="O135" s="42"/>
      <c r="P135" s="42"/>
      <c r="Q135" s="42"/>
      <c r="R135" s="42"/>
      <c r="S135" s="42"/>
      <c r="T135" s="78"/>
      <c r="AT135" s="24" t="s">
        <v>168</v>
      </c>
      <c r="AU135" s="24" t="s">
        <v>87</v>
      </c>
    </row>
    <row r="136" spans="2:51" s="12" customFormat="1" ht="13.5">
      <c r="B136" s="219"/>
      <c r="C136" s="220"/>
      <c r="D136" s="232" t="s">
        <v>170</v>
      </c>
      <c r="E136" s="242" t="s">
        <v>21</v>
      </c>
      <c r="F136" s="243" t="s">
        <v>2108</v>
      </c>
      <c r="G136" s="220"/>
      <c r="H136" s="244">
        <v>4</v>
      </c>
      <c r="I136" s="224"/>
      <c r="J136" s="220"/>
      <c r="K136" s="220"/>
      <c r="L136" s="225"/>
      <c r="M136" s="226"/>
      <c r="N136" s="227"/>
      <c r="O136" s="227"/>
      <c r="P136" s="227"/>
      <c r="Q136" s="227"/>
      <c r="R136" s="227"/>
      <c r="S136" s="227"/>
      <c r="T136" s="228"/>
      <c r="AT136" s="229" t="s">
        <v>170</v>
      </c>
      <c r="AU136" s="229" t="s">
        <v>87</v>
      </c>
      <c r="AV136" s="12" t="s">
        <v>87</v>
      </c>
      <c r="AW136" s="12" t="s">
        <v>39</v>
      </c>
      <c r="AX136" s="12" t="s">
        <v>84</v>
      </c>
      <c r="AY136" s="229" t="s">
        <v>159</v>
      </c>
    </row>
    <row r="137" spans="2:65" s="1" customFormat="1" ht="31.5" customHeight="1">
      <c r="B137" s="41"/>
      <c r="C137" s="256" t="s">
        <v>10</v>
      </c>
      <c r="D137" s="256" t="s">
        <v>342</v>
      </c>
      <c r="E137" s="257" t="s">
        <v>2109</v>
      </c>
      <c r="F137" s="258" t="s">
        <v>2110</v>
      </c>
      <c r="G137" s="259" t="s">
        <v>21</v>
      </c>
      <c r="H137" s="260">
        <v>4</v>
      </c>
      <c r="I137" s="261"/>
      <c r="J137" s="262">
        <f>ROUND(I137*H137,2)</f>
        <v>0</v>
      </c>
      <c r="K137" s="258" t="s">
        <v>21</v>
      </c>
      <c r="L137" s="263"/>
      <c r="M137" s="264" t="s">
        <v>21</v>
      </c>
      <c r="N137" s="265" t="s">
        <v>47</v>
      </c>
      <c r="O137" s="42"/>
      <c r="P137" s="202">
        <f>O137*H137</f>
        <v>0</v>
      </c>
      <c r="Q137" s="202">
        <v>0.455</v>
      </c>
      <c r="R137" s="202">
        <f>Q137*H137</f>
        <v>1.82</v>
      </c>
      <c r="S137" s="202">
        <v>0</v>
      </c>
      <c r="T137" s="203">
        <f>S137*H137</f>
        <v>0</v>
      </c>
      <c r="AR137" s="24" t="s">
        <v>214</v>
      </c>
      <c r="AT137" s="24" t="s">
        <v>342</v>
      </c>
      <c r="AU137" s="24" t="s">
        <v>87</v>
      </c>
      <c r="AY137" s="24" t="s">
        <v>159</v>
      </c>
      <c r="BE137" s="204">
        <f>IF(N137="základní",J137,0)</f>
        <v>0</v>
      </c>
      <c r="BF137" s="204">
        <f>IF(N137="snížená",J137,0)</f>
        <v>0</v>
      </c>
      <c r="BG137" s="204">
        <f>IF(N137="zákl. přenesená",J137,0)</f>
        <v>0</v>
      </c>
      <c r="BH137" s="204">
        <f>IF(N137="sníž. přenesená",J137,0)</f>
        <v>0</v>
      </c>
      <c r="BI137" s="204">
        <f>IF(N137="nulová",J137,0)</f>
        <v>0</v>
      </c>
      <c r="BJ137" s="24" t="s">
        <v>84</v>
      </c>
      <c r="BK137" s="204">
        <f>ROUND(I137*H137,2)</f>
        <v>0</v>
      </c>
      <c r="BL137" s="24" t="s">
        <v>166</v>
      </c>
      <c r="BM137" s="24" t="s">
        <v>2111</v>
      </c>
    </row>
    <row r="138" spans="2:65" s="1" customFormat="1" ht="22.5" customHeight="1">
      <c r="B138" s="41"/>
      <c r="C138" s="193" t="s">
        <v>285</v>
      </c>
      <c r="D138" s="193" t="s">
        <v>161</v>
      </c>
      <c r="E138" s="194" t="s">
        <v>2112</v>
      </c>
      <c r="F138" s="195" t="s">
        <v>2113</v>
      </c>
      <c r="G138" s="196" t="s">
        <v>595</v>
      </c>
      <c r="H138" s="197">
        <v>8</v>
      </c>
      <c r="I138" s="198"/>
      <c r="J138" s="199">
        <f>ROUND(I138*H138,2)</f>
        <v>0</v>
      </c>
      <c r="K138" s="195" t="s">
        <v>165</v>
      </c>
      <c r="L138" s="61"/>
      <c r="M138" s="200" t="s">
        <v>21</v>
      </c>
      <c r="N138" s="201" t="s">
        <v>47</v>
      </c>
      <c r="O138" s="42"/>
      <c r="P138" s="202">
        <f>O138*H138</f>
        <v>0</v>
      </c>
      <c r="Q138" s="202">
        <v>0</v>
      </c>
      <c r="R138" s="202">
        <f>Q138*H138</f>
        <v>0</v>
      </c>
      <c r="S138" s="202">
        <v>0</v>
      </c>
      <c r="T138" s="203">
        <f>S138*H138</f>
        <v>0</v>
      </c>
      <c r="AR138" s="24" t="s">
        <v>166</v>
      </c>
      <c r="AT138" s="24" t="s">
        <v>161</v>
      </c>
      <c r="AU138" s="24" t="s">
        <v>87</v>
      </c>
      <c r="AY138" s="24" t="s">
        <v>159</v>
      </c>
      <c r="BE138" s="204">
        <f>IF(N138="základní",J138,0)</f>
        <v>0</v>
      </c>
      <c r="BF138" s="204">
        <f>IF(N138="snížená",J138,0)</f>
        <v>0</v>
      </c>
      <c r="BG138" s="204">
        <f>IF(N138="zákl. přenesená",J138,0)</f>
        <v>0</v>
      </c>
      <c r="BH138" s="204">
        <f>IF(N138="sníž. přenesená",J138,0)</f>
        <v>0</v>
      </c>
      <c r="BI138" s="204">
        <f>IF(N138="nulová",J138,0)</f>
        <v>0</v>
      </c>
      <c r="BJ138" s="24" t="s">
        <v>84</v>
      </c>
      <c r="BK138" s="204">
        <f>ROUND(I138*H138,2)</f>
        <v>0</v>
      </c>
      <c r="BL138" s="24" t="s">
        <v>166</v>
      </c>
      <c r="BM138" s="24" t="s">
        <v>2114</v>
      </c>
    </row>
    <row r="139" spans="2:47" s="1" customFormat="1" ht="40.5">
      <c r="B139" s="41"/>
      <c r="C139" s="63"/>
      <c r="D139" s="205" t="s">
        <v>168</v>
      </c>
      <c r="E139" s="63"/>
      <c r="F139" s="206" t="s">
        <v>2115</v>
      </c>
      <c r="G139" s="63"/>
      <c r="H139" s="63"/>
      <c r="I139" s="163"/>
      <c r="J139" s="63"/>
      <c r="K139" s="63"/>
      <c r="L139" s="61"/>
      <c r="M139" s="207"/>
      <c r="N139" s="42"/>
      <c r="O139" s="42"/>
      <c r="P139" s="42"/>
      <c r="Q139" s="42"/>
      <c r="R139" s="42"/>
      <c r="S139" s="42"/>
      <c r="T139" s="78"/>
      <c r="AT139" s="24" t="s">
        <v>168</v>
      </c>
      <c r="AU139" s="24" t="s">
        <v>87</v>
      </c>
    </row>
    <row r="140" spans="2:51" s="12" customFormat="1" ht="13.5">
      <c r="B140" s="219"/>
      <c r="C140" s="220"/>
      <c r="D140" s="232" t="s">
        <v>170</v>
      </c>
      <c r="E140" s="242" t="s">
        <v>21</v>
      </c>
      <c r="F140" s="243" t="s">
        <v>2116</v>
      </c>
      <c r="G140" s="220"/>
      <c r="H140" s="244">
        <v>8</v>
      </c>
      <c r="I140" s="224"/>
      <c r="J140" s="220"/>
      <c r="K140" s="220"/>
      <c r="L140" s="225"/>
      <c r="M140" s="226"/>
      <c r="N140" s="227"/>
      <c r="O140" s="227"/>
      <c r="P140" s="227"/>
      <c r="Q140" s="227"/>
      <c r="R140" s="227"/>
      <c r="S140" s="227"/>
      <c r="T140" s="228"/>
      <c r="AT140" s="229" t="s">
        <v>170</v>
      </c>
      <c r="AU140" s="229" t="s">
        <v>87</v>
      </c>
      <c r="AV140" s="12" t="s">
        <v>87</v>
      </c>
      <c r="AW140" s="12" t="s">
        <v>39</v>
      </c>
      <c r="AX140" s="12" t="s">
        <v>84</v>
      </c>
      <c r="AY140" s="229" t="s">
        <v>159</v>
      </c>
    </row>
    <row r="141" spans="2:65" s="1" customFormat="1" ht="31.5" customHeight="1">
      <c r="B141" s="41"/>
      <c r="C141" s="256" t="s">
        <v>303</v>
      </c>
      <c r="D141" s="256" t="s">
        <v>342</v>
      </c>
      <c r="E141" s="257" t="s">
        <v>2117</v>
      </c>
      <c r="F141" s="258" t="s">
        <v>2118</v>
      </c>
      <c r="G141" s="259" t="s">
        <v>595</v>
      </c>
      <c r="H141" s="260">
        <v>8</v>
      </c>
      <c r="I141" s="261"/>
      <c r="J141" s="262">
        <f>ROUND(I141*H141,2)</f>
        <v>0</v>
      </c>
      <c r="K141" s="258" t="s">
        <v>21</v>
      </c>
      <c r="L141" s="263"/>
      <c r="M141" s="264" t="s">
        <v>21</v>
      </c>
      <c r="N141" s="265" t="s">
        <v>47</v>
      </c>
      <c r="O141" s="42"/>
      <c r="P141" s="202">
        <f>O141*H141</f>
        <v>0</v>
      </c>
      <c r="Q141" s="202">
        <v>0.02</v>
      </c>
      <c r="R141" s="202">
        <f>Q141*H141</f>
        <v>0.16</v>
      </c>
      <c r="S141" s="202">
        <v>0</v>
      </c>
      <c r="T141" s="203">
        <f>S141*H141</f>
        <v>0</v>
      </c>
      <c r="AR141" s="24" t="s">
        <v>214</v>
      </c>
      <c r="AT141" s="24" t="s">
        <v>342</v>
      </c>
      <c r="AU141" s="24" t="s">
        <v>87</v>
      </c>
      <c r="AY141" s="24" t="s">
        <v>159</v>
      </c>
      <c r="BE141" s="204">
        <f>IF(N141="základní",J141,0)</f>
        <v>0</v>
      </c>
      <c r="BF141" s="204">
        <f>IF(N141="snížená",J141,0)</f>
        <v>0</v>
      </c>
      <c r="BG141" s="204">
        <f>IF(N141="zákl. přenesená",J141,0)</f>
        <v>0</v>
      </c>
      <c r="BH141" s="204">
        <f>IF(N141="sníž. přenesená",J141,0)</f>
        <v>0</v>
      </c>
      <c r="BI141" s="204">
        <f>IF(N141="nulová",J141,0)</f>
        <v>0</v>
      </c>
      <c r="BJ141" s="24" t="s">
        <v>84</v>
      </c>
      <c r="BK141" s="204">
        <f>ROUND(I141*H141,2)</f>
        <v>0</v>
      </c>
      <c r="BL141" s="24" t="s">
        <v>166</v>
      </c>
      <c r="BM141" s="24" t="s">
        <v>2119</v>
      </c>
    </row>
    <row r="142" spans="2:65" s="1" customFormat="1" ht="22.5" customHeight="1">
      <c r="B142" s="41"/>
      <c r="C142" s="193" t="s">
        <v>310</v>
      </c>
      <c r="D142" s="193" t="s">
        <v>161</v>
      </c>
      <c r="E142" s="194" t="s">
        <v>2120</v>
      </c>
      <c r="F142" s="195" t="s">
        <v>2121</v>
      </c>
      <c r="G142" s="196" t="s">
        <v>595</v>
      </c>
      <c r="H142" s="197">
        <v>2</v>
      </c>
      <c r="I142" s="198"/>
      <c r="J142" s="199">
        <f>ROUND(I142*H142,2)</f>
        <v>0</v>
      </c>
      <c r="K142" s="195" t="s">
        <v>165</v>
      </c>
      <c r="L142" s="61"/>
      <c r="M142" s="200" t="s">
        <v>21</v>
      </c>
      <c r="N142" s="201" t="s">
        <v>47</v>
      </c>
      <c r="O142" s="42"/>
      <c r="P142" s="202">
        <f>O142*H142</f>
        <v>0</v>
      </c>
      <c r="Q142" s="202">
        <v>0</v>
      </c>
      <c r="R142" s="202">
        <f>Q142*H142</f>
        <v>0</v>
      </c>
      <c r="S142" s="202">
        <v>0</v>
      </c>
      <c r="T142" s="203">
        <f>S142*H142</f>
        <v>0</v>
      </c>
      <c r="AR142" s="24" t="s">
        <v>166</v>
      </c>
      <c r="AT142" s="24" t="s">
        <v>161</v>
      </c>
      <c r="AU142" s="24" t="s">
        <v>87</v>
      </c>
      <c r="AY142" s="24" t="s">
        <v>159</v>
      </c>
      <c r="BE142" s="204">
        <f>IF(N142="základní",J142,0)</f>
        <v>0</v>
      </c>
      <c r="BF142" s="204">
        <f>IF(N142="snížená",J142,0)</f>
        <v>0</v>
      </c>
      <c r="BG142" s="204">
        <f>IF(N142="zákl. přenesená",J142,0)</f>
        <v>0</v>
      </c>
      <c r="BH142" s="204">
        <f>IF(N142="sníž. přenesená",J142,0)</f>
        <v>0</v>
      </c>
      <c r="BI142" s="204">
        <f>IF(N142="nulová",J142,0)</f>
        <v>0</v>
      </c>
      <c r="BJ142" s="24" t="s">
        <v>84</v>
      </c>
      <c r="BK142" s="204">
        <f>ROUND(I142*H142,2)</f>
        <v>0</v>
      </c>
      <c r="BL142" s="24" t="s">
        <v>166</v>
      </c>
      <c r="BM142" s="24" t="s">
        <v>2122</v>
      </c>
    </row>
    <row r="143" spans="2:47" s="1" customFormat="1" ht="40.5">
      <c r="B143" s="41"/>
      <c r="C143" s="63"/>
      <c r="D143" s="205" t="s">
        <v>168</v>
      </c>
      <c r="E143" s="63"/>
      <c r="F143" s="206" t="s">
        <v>2115</v>
      </c>
      <c r="G143" s="63"/>
      <c r="H143" s="63"/>
      <c r="I143" s="163"/>
      <c r="J143" s="63"/>
      <c r="K143" s="63"/>
      <c r="L143" s="61"/>
      <c r="M143" s="207"/>
      <c r="N143" s="42"/>
      <c r="O143" s="42"/>
      <c r="P143" s="42"/>
      <c r="Q143" s="42"/>
      <c r="R143" s="42"/>
      <c r="S143" s="42"/>
      <c r="T143" s="78"/>
      <c r="AT143" s="24" t="s">
        <v>168</v>
      </c>
      <c r="AU143" s="24" t="s">
        <v>87</v>
      </c>
    </row>
    <row r="144" spans="2:51" s="12" customFormat="1" ht="13.5">
      <c r="B144" s="219"/>
      <c r="C144" s="220"/>
      <c r="D144" s="232" t="s">
        <v>170</v>
      </c>
      <c r="E144" s="242" t="s">
        <v>21</v>
      </c>
      <c r="F144" s="243" t="s">
        <v>2123</v>
      </c>
      <c r="G144" s="220"/>
      <c r="H144" s="244">
        <v>2</v>
      </c>
      <c r="I144" s="224"/>
      <c r="J144" s="220"/>
      <c r="K144" s="220"/>
      <c r="L144" s="225"/>
      <c r="M144" s="226"/>
      <c r="N144" s="227"/>
      <c r="O144" s="227"/>
      <c r="P144" s="227"/>
      <c r="Q144" s="227"/>
      <c r="R144" s="227"/>
      <c r="S144" s="227"/>
      <c r="T144" s="228"/>
      <c r="AT144" s="229" t="s">
        <v>170</v>
      </c>
      <c r="AU144" s="229" t="s">
        <v>87</v>
      </c>
      <c r="AV144" s="12" t="s">
        <v>87</v>
      </c>
      <c r="AW144" s="12" t="s">
        <v>39</v>
      </c>
      <c r="AX144" s="12" t="s">
        <v>84</v>
      </c>
      <c r="AY144" s="229" t="s">
        <v>159</v>
      </c>
    </row>
    <row r="145" spans="2:65" s="1" customFormat="1" ht="22.5" customHeight="1">
      <c r="B145" s="41"/>
      <c r="C145" s="193" t="s">
        <v>317</v>
      </c>
      <c r="D145" s="193" t="s">
        <v>161</v>
      </c>
      <c r="E145" s="194" t="s">
        <v>2124</v>
      </c>
      <c r="F145" s="195" t="s">
        <v>2125</v>
      </c>
      <c r="G145" s="196" t="s">
        <v>595</v>
      </c>
      <c r="H145" s="197">
        <v>1</v>
      </c>
      <c r="I145" s="198"/>
      <c r="J145" s="199">
        <f>ROUND(I145*H145,2)</f>
        <v>0</v>
      </c>
      <c r="K145" s="195" t="s">
        <v>21</v>
      </c>
      <c r="L145" s="61"/>
      <c r="M145" s="200" t="s">
        <v>21</v>
      </c>
      <c r="N145" s="201" t="s">
        <v>47</v>
      </c>
      <c r="O145" s="42"/>
      <c r="P145" s="202">
        <f>O145*H145</f>
        <v>0</v>
      </c>
      <c r="Q145" s="202">
        <v>0</v>
      </c>
      <c r="R145" s="202">
        <f>Q145*H145</f>
        <v>0</v>
      </c>
      <c r="S145" s="202">
        <v>0</v>
      </c>
      <c r="T145" s="203">
        <f>S145*H145</f>
        <v>0</v>
      </c>
      <c r="AR145" s="24" t="s">
        <v>166</v>
      </c>
      <c r="AT145" s="24" t="s">
        <v>161</v>
      </c>
      <c r="AU145" s="24" t="s">
        <v>87</v>
      </c>
      <c r="AY145" s="24" t="s">
        <v>159</v>
      </c>
      <c r="BE145" s="204">
        <f>IF(N145="základní",J145,0)</f>
        <v>0</v>
      </c>
      <c r="BF145" s="204">
        <f>IF(N145="snížená",J145,0)</f>
        <v>0</v>
      </c>
      <c r="BG145" s="204">
        <f>IF(N145="zákl. přenesená",J145,0)</f>
        <v>0</v>
      </c>
      <c r="BH145" s="204">
        <f>IF(N145="sníž. přenesená",J145,0)</f>
        <v>0</v>
      </c>
      <c r="BI145" s="204">
        <f>IF(N145="nulová",J145,0)</f>
        <v>0</v>
      </c>
      <c r="BJ145" s="24" t="s">
        <v>84</v>
      </c>
      <c r="BK145" s="204">
        <f>ROUND(I145*H145,2)</f>
        <v>0</v>
      </c>
      <c r="BL145" s="24" t="s">
        <v>166</v>
      </c>
      <c r="BM145" s="24" t="s">
        <v>1962</v>
      </c>
    </row>
    <row r="146" spans="2:51" s="12" customFormat="1" ht="13.5">
      <c r="B146" s="219"/>
      <c r="C146" s="220"/>
      <c r="D146" s="232" t="s">
        <v>170</v>
      </c>
      <c r="E146" s="242" t="s">
        <v>21</v>
      </c>
      <c r="F146" s="243" t="s">
        <v>2126</v>
      </c>
      <c r="G146" s="220"/>
      <c r="H146" s="244">
        <v>1</v>
      </c>
      <c r="I146" s="224"/>
      <c r="J146" s="220"/>
      <c r="K146" s="220"/>
      <c r="L146" s="225"/>
      <c r="M146" s="226"/>
      <c r="N146" s="227"/>
      <c r="O146" s="227"/>
      <c r="P146" s="227"/>
      <c r="Q146" s="227"/>
      <c r="R146" s="227"/>
      <c r="S146" s="227"/>
      <c r="T146" s="228"/>
      <c r="AT146" s="229" t="s">
        <v>170</v>
      </c>
      <c r="AU146" s="229" t="s">
        <v>87</v>
      </c>
      <c r="AV146" s="12" t="s">
        <v>87</v>
      </c>
      <c r="AW146" s="12" t="s">
        <v>39</v>
      </c>
      <c r="AX146" s="12" t="s">
        <v>84</v>
      </c>
      <c r="AY146" s="229" t="s">
        <v>159</v>
      </c>
    </row>
    <row r="147" spans="2:65" s="1" customFormat="1" ht="44.25" customHeight="1">
      <c r="B147" s="41"/>
      <c r="C147" s="256" t="s">
        <v>330</v>
      </c>
      <c r="D147" s="256" t="s">
        <v>342</v>
      </c>
      <c r="E147" s="257" t="s">
        <v>2127</v>
      </c>
      <c r="F147" s="258" t="s">
        <v>2128</v>
      </c>
      <c r="G147" s="259" t="s">
        <v>21</v>
      </c>
      <c r="H147" s="260">
        <v>1</v>
      </c>
      <c r="I147" s="261"/>
      <c r="J147" s="262">
        <f>ROUND(I147*H147,2)</f>
        <v>0</v>
      </c>
      <c r="K147" s="258" t="s">
        <v>21</v>
      </c>
      <c r="L147" s="263"/>
      <c r="M147" s="264" t="s">
        <v>21</v>
      </c>
      <c r="N147" s="265" t="s">
        <v>47</v>
      </c>
      <c r="O147" s="42"/>
      <c r="P147" s="202">
        <f>O147*H147</f>
        <v>0</v>
      </c>
      <c r="Q147" s="202">
        <v>2</v>
      </c>
      <c r="R147" s="202">
        <f>Q147*H147</f>
        <v>2</v>
      </c>
      <c r="S147" s="202">
        <v>0</v>
      </c>
      <c r="T147" s="203">
        <f>S147*H147</f>
        <v>0</v>
      </c>
      <c r="AR147" s="24" t="s">
        <v>214</v>
      </c>
      <c r="AT147" s="24" t="s">
        <v>342</v>
      </c>
      <c r="AU147" s="24" t="s">
        <v>87</v>
      </c>
      <c r="AY147" s="24" t="s">
        <v>159</v>
      </c>
      <c r="BE147" s="204">
        <f>IF(N147="základní",J147,0)</f>
        <v>0</v>
      </c>
      <c r="BF147" s="204">
        <f>IF(N147="snížená",J147,0)</f>
        <v>0</v>
      </c>
      <c r="BG147" s="204">
        <f>IF(N147="zákl. přenesená",J147,0)</f>
        <v>0</v>
      </c>
      <c r="BH147" s="204">
        <f>IF(N147="sníž. přenesená",J147,0)</f>
        <v>0</v>
      </c>
      <c r="BI147" s="204">
        <f>IF(N147="nulová",J147,0)</f>
        <v>0</v>
      </c>
      <c r="BJ147" s="24" t="s">
        <v>84</v>
      </c>
      <c r="BK147" s="204">
        <f>ROUND(I147*H147,2)</f>
        <v>0</v>
      </c>
      <c r="BL147" s="24" t="s">
        <v>166</v>
      </c>
      <c r="BM147" s="24" t="s">
        <v>2129</v>
      </c>
    </row>
    <row r="148" spans="2:65" s="1" customFormat="1" ht="22.5" customHeight="1">
      <c r="B148" s="41"/>
      <c r="C148" s="193" t="s">
        <v>9</v>
      </c>
      <c r="D148" s="193" t="s">
        <v>161</v>
      </c>
      <c r="E148" s="194" t="s">
        <v>2130</v>
      </c>
      <c r="F148" s="195" t="s">
        <v>2131</v>
      </c>
      <c r="G148" s="196" t="s">
        <v>595</v>
      </c>
      <c r="H148" s="197">
        <v>12</v>
      </c>
      <c r="I148" s="198"/>
      <c r="J148" s="199">
        <f>ROUND(I148*H148,2)</f>
        <v>0</v>
      </c>
      <c r="K148" s="195" t="s">
        <v>165</v>
      </c>
      <c r="L148" s="61"/>
      <c r="M148" s="200" t="s">
        <v>21</v>
      </c>
      <c r="N148" s="201" t="s">
        <v>47</v>
      </c>
      <c r="O148" s="42"/>
      <c r="P148" s="202">
        <f>O148*H148</f>
        <v>0</v>
      </c>
      <c r="Q148" s="202">
        <v>0.00112</v>
      </c>
      <c r="R148" s="202">
        <f>Q148*H148</f>
        <v>0.013439999999999999</v>
      </c>
      <c r="S148" s="202">
        <v>0</v>
      </c>
      <c r="T148" s="203">
        <f>S148*H148</f>
        <v>0</v>
      </c>
      <c r="AR148" s="24" t="s">
        <v>166</v>
      </c>
      <c r="AT148" s="24" t="s">
        <v>161</v>
      </c>
      <c r="AU148" s="24" t="s">
        <v>87</v>
      </c>
      <c r="AY148" s="24" t="s">
        <v>159</v>
      </c>
      <c r="BE148" s="204">
        <f>IF(N148="základní",J148,0)</f>
        <v>0</v>
      </c>
      <c r="BF148" s="204">
        <f>IF(N148="snížená",J148,0)</f>
        <v>0</v>
      </c>
      <c r="BG148" s="204">
        <f>IF(N148="zákl. přenesená",J148,0)</f>
        <v>0</v>
      </c>
      <c r="BH148" s="204">
        <f>IF(N148="sníž. přenesená",J148,0)</f>
        <v>0</v>
      </c>
      <c r="BI148" s="204">
        <f>IF(N148="nulová",J148,0)</f>
        <v>0</v>
      </c>
      <c r="BJ148" s="24" t="s">
        <v>84</v>
      </c>
      <c r="BK148" s="204">
        <f>ROUND(I148*H148,2)</f>
        <v>0</v>
      </c>
      <c r="BL148" s="24" t="s">
        <v>166</v>
      </c>
      <c r="BM148" s="24" t="s">
        <v>2132</v>
      </c>
    </row>
    <row r="149" spans="2:47" s="1" customFormat="1" ht="54">
      <c r="B149" s="41"/>
      <c r="C149" s="63"/>
      <c r="D149" s="205" t="s">
        <v>168</v>
      </c>
      <c r="E149" s="63"/>
      <c r="F149" s="206" t="s">
        <v>2133</v>
      </c>
      <c r="G149" s="63"/>
      <c r="H149" s="63"/>
      <c r="I149" s="163"/>
      <c r="J149" s="63"/>
      <c r="K149" s="63"/>
      <c r="L149" s="61"/>
      <c r="M149" s="207"/>
      <c r="N149" s="42"/>
      <c r="O149" s="42"/>
      <c r="P149" s="42"/>
      <c r="Q149" s="42"/>
      <c r="R149" s="42"/>
      <c r="S149" s="42"/>
      <c r="T149" s="78"/>
      <c r="AT149" s="24" t="s">
        <v>168</v>
      </c>
      <c r="AU149" s="24" t="s">
        <v>87</v>
      </c>
    </row>
    <row r="150" spans="2:51" s="12" customFormat="1" ht="13.5">
      <c r="B150" s="219"/>
      <c r="C150" s="220"/>
      <c r="D150" s="232" t="s">
        <v>170</v>
      </c>
      <c r="E150" s="242" t="s">
        <v>21</v>
      </c>
      <c r="F150" s="243" t="s">
        <v>2134</v>
      </c>
      <c r="G150" s="220"/>
      <c r="H150" s="244">
        <v>12</v>
      </c>
      <c r="I150" s="224"/>
      <c r="J150" s="220"/>
      <c r="K150" s="220"/>
      <c r="L150" s="225"/>
      <c r="M150" s="226"/>
      <c r="N150" s="227"/>
      <c r="O150" s="227"/>
      <c r="P150" s="227"/>
      <c r="Q150" s="227"/>
      <c r="R150" s="227"/>
      <c r="S150" s="227"/>
      <c r="T150" s="228"/>
      <c r="AT150" s="229" t="s">
        <v>170</v>
      </c>
      <c r="AU150" s="229" t="s">
        <v>87</v>
      </c>
      <c r="AV150" s="12" t="s">
        <v>87</v>
      </c>
      <c r="AW150" s="12" t="s">
        <v>39</v>
      </c>
      <c r="AX150" s="12" t="s">
        <v>84</v>
      </c>
      <c r="AY150" s="229" t="s">
        <v>159</v>
      </c>
    </row>
    <row r="151" spans="2:65" s="1" customFormat="1" ht="22.5" customHeight="1">
      <c r="B151" s="41"/>
      <c r="C151" s="256" t="s">
        <v>341</v>
      </c>
      <c r="D151" s="256" t="s">
        <v>342</v>
      </c>
      <c r="E151" s="257" t="s">
        <v>2135</v>
      </c>
      <c r="F151" s="258" t="s">
        <v>2136</v>
      </c>
      <c r="G151" s="259" t="s">
        <v>595</v>
      </c>
      <c r="H151" s="260">
        <v>12</v>
      </c>
      <c r="I151" s="261"/>
      <c r="J151" s="262">
        <f>ROUND(I151*H151,2)</f>
        <v>0</v>
      </c>
      <c r="K151" s="258" t="s">
        <v>21</v>
      </c>
      <c r="L151" s="263"/>
      <c r="M151" s="264" t="s">
        <v>21</v>
      </c>
      <c r="N151" s="265" t="s">
        <v>47</v>
      </c>
      <c r="O151" s="42"/>
      <c r="P151" s="202">
        <f>O151*H151</f>
        <v>0</v>
      </c>
      <c r="Q151" s="202">
        <v>0.03</v>
      </c>
      <c r="R151" s="202">
        <f>Q151*H151</f>
        <v>0.36</v>
      </c>
      <c r="S151" s="202">
        <v>0</v>
      </c>
      <c r="T151" s="203">
        <f>S151*H151</f>
        <v>0</v>
      </c>
      <c r="AR151" s="24" t="s">
        <v>214</v>
      </c>
      <c r="AT151" s="24" t="s">
        <v>342</v>
      </c>
      <c r="AU151" s="24" t="s">
        <v>87</v>
      </c>
      <c r="AY151" s="24" t="s">
        <v>159</v>
      </c>
      <c r="BE151" s="204">
        <f>IF(N151="základní",J151,0)</f>
        <v>0</v>
      </c>
      <c r="BF151" s="204">
        <f>IF(N151="snížená",J151,0)</f>
        <v>0</v>
      </c>
      <c r="BG151" s="204">
        <f>IF(N151="zákl. přenesená",J151,0)</f>
        <v>0</v>
      </c>
      <c r="BH151" s="204">
        <f>IF(N151="sníž. přenesená",J151,0)</f>
        <v>0</v>
      </c>
      <c r="BI151" s="204">
        <f>IF(N151="nulová",J151,0)</f>
        <v>0</v>
      </c>
      <c r="BJ151" s="24" t="s">
        <v>84</v>
      </c>
      <c r="BK151" s="204">
        <f>ROUND(I151*H151,2)</f>
        <v>0</v>
      </c>
      <c r="BL151" s="24" t="s">
        <v>166</v>
      </c>
      <c r="BM151" s="24" t="s">
        <v>2137</v>
      </c>
    </row>
    <row r="152" spans="2:65" s="1" customFormat="1" ht="22.5" customHeight="1">
      <c r="B152" s="41"/>
      <c r="C152" s="193" t="s">
        <v>348</v>
      </c>
      <c r="D152" s="193" t="s">
        <v>161</v>
      </c>
      <c r="E152" s="194" t="s">
        <v>2138</v>
      </c>
      <c r="F152" s="195" t="s">
        <v>2139</v>
      </c>
      <c r="G152" s="196" t="s">
        <v>595</v>
      </c>
      <c r="H152" s="197">
        <v>24</v>
      </c>
      <c r="I152" s="198"/>
      <c r="J152" s="199">
        <f>ROUND(I152*H152,2)</f>
        <v>0</v>
      </c>
      <c r="K152" s="195" t="s">
        <v>165</v>
      </c>
      <c r="L152" s="61"/>
      <c r="M152" s="200" t="s">
        <v>21</v>
      </c>
      <c r="N152" s="201" t="s">
        <v>47</v>
      </c>
      <c r="O152" s="42"/>
      <c r="P152" s="202">
        <f>O152*H152</f>
        <v>0</v>
      </c>
      <c r="Q152" s="202">
        <v>0.00116</v>
      </c>
      <c r="R152" s="202">
        <f>Q152*H152</f>
        <v>0.02784</v>
      </c>
      <c r="S152" s="202">
        <v>0</v>
      </c>
      <c r="T152" s="203">
        <f>S152*H152</f>
        <v>0</v>
      </c>
      <c r="AR152" s="24" t="s">
        <v>166</v>
      </c>
      <c r="AT152" s="24" t="s">
        <v>161</v>
      </c>
      <c r="AU152" s="24" t="s">
        <v>87</v>
      </c>
      <c r="AY152" s="24" t="s">
        <v>159</v>
      </c>
      <c r="BE152" s="204">
        <f>IF(N152="základní",J152,0)</f>
        <v>0</v>
      </c>
      <c r="BF152" s="204">
        <f>IF(N152="snížená",J152,0)</f>
        <v>0</v>
      </c>
      <c r="BG152" s="204">
        <f>IF(N152="zákl. přenesená",J152,0)</f>
        <v>0</v>
      </c>
      <c r="BH152" s="204">
        <f>IF(N152="sníž. přenesená",J152,0)</f>
        <v>0</v>
      </c>
      <c r="BI152" s="204">
        <f>IF(N152="nulová",J152,0)</f>
        <v>0</v>
      </c>
      <c r="BJ152" s="24" t="s">
        <v>84</v>
      </c>
      <c r="BK152" s="204">
        <f>ROUND(I152*H152,2)</f>
        <v>0</v>
      </c>
      <c r="BL152" s="24" t="s">
        <v>166</v>
      </c>
      <c r="BM152" s="24" t="s">
        <v>2140</v>
      </c>
    </row>
    <row r="153" spans="2:47" s="1" customFormat="1" ht="81">
      <c r="B153" s="41"/>
      <c r="C153" s="63"/>
      <c r="D153" s="205" t="s">
        <v>168</v>
      </c>
      <c r="E153" s="63"/>
      <c r="F153" s="206" t="s">
        <v>2141</v>
      </c>
      <c r="G153" s="63"/>
      <c r="H153" s="63"/>
      <c r="I153" s="163"/>
      <c r="J153" s="63"/>
      <c r="K153" s="63"/>
      <c r="L153" s="61"/>
      <c r="M153" s="207"/>
      <c r="N153" s="42"/>
      <c r="O153" s="42"/>
      <c r="P153" s="42"/>
      <c r="Q153" s="42"/>
      <c r="R153" s="42"/>
      <c r="S153" s="42"/>
      <c r="T153" s="78"/>
      <c r="AT153" s="24" t="s">
        <v>168</v>
      </c>
      <c r="AU153" s="24" t="s">
        <v>87</v>
      </c>
    </row>
    <row r="154" spans="2:51" s="12" customFormat="1" ht="13.5">
      <c r="B154" s="219"/>
      <c r="C154" s="220"/>
      <c r="D154" s="232" t="s">
        <v>170</v>
      </c>
      <c r="E154" s="242" t="s">
        <v>21</v>
      </c>
      <c r="F154" s="243" t="s">
        <v>2142</v>
      </c>
      <c r="G154" s="220"/>
      <c r="H154" s="244">
        <v>24</v>
      </c>
      <c r="I154" s="224"/>
      <c r="J154" s="220"/>
      <c r="K154" s="220"/>
      <c r="L154" s="225"/>
      <c r="M154" s="226"/>
      <c r="N154" s="227"/>
      <c r="O154" s="227"/>
      <c r="P154" s="227"/>
      <c r="Q154" s="227"/>
      <c r="R154" s="227"/>
      <c r="S154" s="227"/>
      <c r="T154" s="228"/>
      <c r="AT154" s="229" t="s">
        <v>170</v>
      </c>
      <c r="AU154" s="229" t="s">
        <v>87</v>
      </c>
      <c r="AV154" s="12" t="s">
        <v>87</v>
      </c>
      <c r="AW154" s="12" t="s">
        <v>39</v>
      </c>
      <c r="AX154" s="12" t="s">
        <v>84</v>
      </c>
      <c r="AY154" s="229" t="s">
        <v>159</v>
      </c>
    </row>
    <row r="155" spans="2:65" s="1" customFormat="1" ht="31.5" customHeight="1">
      <c r="B155" s="41"/>
      <c r="C155" s="256" t="s">
        <v>354</v>
      </c>
      <c r="D155" s="256" t="s">
        <v>342</v>
      </c>
      <c r="E155" s="257" t="s">
        <v>2143</v>
      </c>
      <c r="F155" s="258" t="s">
        <v>2144</v>
      </c>
      <c r="G155" s="259" t="s">
        <v>595</v>
      </c>
      <c r="H155" s="260">
        <v>24</v>
      </c>
      <c r="I155" s="261"/>
      <c r="J155" s="262">
        <f>ROUND(I155*H155,2)</f>
        <v>0</v>
      </c>
      <c r="K155" s="258" t="s">
        <v>21</v>
      </c>
      <c r="L155" s="263"/>
      <c r="M155" s="264" t="s">
        <v>21</v>
      </c>
      <c r="N155" s="265" t="s">
        <v>47</v>
      </c>
      <c r="O155" s="42"/>
      <c r="P155" s="202">
        <f>O155*H155</f>
        <v>0</v>
      </c>
      <c r="Q155" s="202">
        <v>0.066</v>
      </c>
      <c r="R155" s="202">
        <f>Q155*H155</f>
        <v>1.584</v>
      </c>
      <c r="S155" s="202">
        <v>0</v>
      </c>
      <c r="T155" s="203">
        <f>S155*H155</f>
        <v>0</v>
      </c>
      <c r="AR155" s="24" t="s">
        <v>214</v>
      </c>
      <c r="AT155" s="24" t="s">
        <v>342</v>
      </c>
      <c r="AU155" s="24" t="s">
        <v>87</v>
      </c>
      <c r="AY155" s="24" t="s">
        <v>159</v>
      </c>
      <c r="BE155" s="204">
        <f>IF(N155="základní",J155,0)</f>
        <v>0</v>
      </c>
      <c r="BF155" s="204">
        <f>IF(N155="snížená",J155,0)</f>
        <v>0</v>
      </c>
      <c r="BG155" s="204">
        <f>IF(N155="zákl. přenesená",J155,0)</f>
        <v>0</v>
      </c>
      <c r="BH155" s="204">
        <f>IF(N155="sníž. přenesená",J155,0)</f>
        <v>0</v>
      </c>
      <c r="BI155" s="204">
        <f>IF(N155="nulová",J155,0)</f>
        <v>0</v>
      </c>
      <c r="BJ155" s="24" t="s">
        <v>84</v>
      </c>
      <c r="BK155" s="204">
        <f>ROUND(I155*H155,2)</f>
        <v>0</v>
      </c>
      <c r="BL155" s="24" t="s">
        <v>166</v>
      </c>
      <c r="BM155" s="24" t="s">
        <v>2145</v>
      </c>
    </row>
    <row r="156" spans="2:65" s="1" customFormat="1" ht="31.5" customHeight="1">
      <c r="B156" s="41"/>
      <c r="C156" s="193" t="s">
        <v>363</v>
      </c>
      <c r="D156" s="193" t="s">
        <v>161</v>
      </c>
      <c r="E156" s="194" t="s">
        <v>2146</v>
      </c>
      <c r="F156" s="195" t="s">
        <v>2147</v>
      </c>
      <c r="G156" s="196" t="s">
        <v>595</v>
      </c>
      <c r="H156" s="197">
        <v>20</v>
      </c>
      <c r="I156" s="198"/>
      <c r="J156" s="199">
        <f>ROUND(I156*H156,2)</f>
        <v>0</v>
      </c>
      <c r="K156" s="195" t="s">
        <v>165</v>
      </c>
      <c r="L156" s="61"/>
      <c r="M156" s="200" t="s">
        <v>21</v>
      </c>
      <c r="N156" s="201" t="s">
        <v>47</v>
      </c>
      <c r="O156" s="42"/>
      <c r="P156" s="202">
        <f>O156*H156</f>
        <v>0</v>
      </c>
      <c r="Q156" s="202">
        <v>4E-05</v>
      </c>
      <c r="R156" s="202">
        <f>Q156*H156</f>
        <v>0.0008</v>
      </c>
      <c r="S156" s="202">
        <v>0</v>
      </c>
      <c r="T156" s="203">
        <f>S156*H156</f>
        <v>0</v>
      </c>
      <c r="AR156" s="24" t="s">
        <v>166</v>
      </c>
      <c r="AT156" s="24" t="s">
        <v>161</v>
      </c>
      <c r="AU156" s="24" t="s">
        <v>87</v>
      </c>
      <c r="AY156" s="24" t="s">
        <v>159</v>
      </c>
      <c r="BE156" s="204">
        <f>IF(N156="základní",J156,0)</f>
        <v>0</v>
      </c>
      <c r="BF156" s="204">
        <f>IF(N156="snížená",J156,0)</f>
        <v>0</v>
      </c>
      <c r="BG156" s="204">
        <f>IF(N156="zákl. přenesená",J156,0)</f>
        <v>0</v>
      </c>
      <c r="BH156" s="204">
        <f>IF(N156="sníž. přenesená",J156,0)</f>
        <v>0</v>
      </c>
      <c r="BI156" s="204">
        <f>IF(N156="nulová",J156,0)</f>
        <v>0</v>
      </c>
      <c r="BJ156" s="24" t="s">
        <v>84</v>
      </c>
      <c r="BK156" s="204">
        <f>ROUND(I156*H156,2)</f>
        <v>0</v>
      </c>
      <c r="BL156" s="24" t="s">
        <v>166</v>
      </c>
      <c r="BM156" s="24" t="s">
        <v>2148</v>
      </c>
    </row>
    <row r="157" spans="2:47" s="1" customFormat="1" ht="94.5">
      <c r="B157" s="41"/>
      <c r="C157" s="63"/>
      <c r="D157" s="205" t="s">
        <v>168</v>
      </c>
      <c r="E157" s="63"/>
      <c r="F157" s="206" t="s">
        <v>2149</v>
      </c>
      <c r="G157" s="63"/>
      <c r="H157" s="63"/>
      <c r="I157" s="163"/>
      <c r="J157" s="63"/>
      <c r="K157" s="63"/>
      <c r="L157" s="61"/>
      <c r="M157" s="207"/>
      <c r="N157" s="42"/>
      <c r="O157" s="42"/>
      <c r="P157" s="42"/>
      <c r="Q157" s="42"/>
      <c r="R157" s="42"/>
      <c r="S157" s="42"/>
      <c r="T157" s="78"/>
      <c r="AT157" s="24" t="s">
        <v>168</v>
      </c>
      <c r="AU157" s="24" t="s">
        <v>87</v>
      </c>
    </row>
    <row r="158" spans="2:51" s="12" customFormat="1" ht="13.5">
      <c r="B158" s="219"/>
      <c r="C158" s="220"/>
      <c r="D158" s="232" t="s">
        <v>170</v>
      </c>
      <c r="E158" s="242" t="s">
        <v>21</v>
      </c>
      <c r="F158" s="243" t="s">
        <v>2150</v>
      </c>
      <c r="G158" s="220"/>
      <c r="H158" s="244">
        <v>20</v>
      </c>
      <c r="I158" s="224"/>
      <c r="J158" s="220"/>
      <c r="K158" s="220"/>
      <c r="L158" s="225"/>
      <c r="M158" s="226"/>
      <c r="N158" s="227"/>
      <c r="O158" s="227"/>
      <c r="P158" s="227"/>
      <c r="Q158" s="227"/>
      <c r="R158" s="227"/>
      <c r="S158" s="227"/>
      <c r="T158" s="228"/>
      <c r="AT158" s="229" t="s">
        <v>170</v>
      </c>
      <c r="AU158" s="229" t="s">
        <v>87</v>
      </c>
      <c r="AV158" s="12" t="s">
        <v>87</v>
      </c>
      <c r="AW158" s="12" t="s">
        <v>39</v>
      </c>
      <c r="AX158" s="12" t="s">
        <v>84</v>
      </c>
      <c r="AY158" s="229" t="s">
        <v>159</v>
      </c>
    </row>
    <row r="159" spans="2:65" s="1" customFormat="1" ht="31.5" customHeight="1">
      <c r="B159" s="41"/>
      <c r="C159" s="193" t="s">
        <v>370</v>
      </c>
      <c r="D159" s="193" t="s">
        <v>161</v>
      </c>
      <c r="E159" s="194" t="s">
        <v>2151</v>
      </c>
      <c r="F159" s="195" t="s">
        <v>2152</v>
      </c>
      <c r="G159" s="196" t="s">
        <v>595</v>
      </c>
      <c r="H159" s="197">
        <v>8</v>
      </c>
      <c r="I159" s="198"/>
      <c r="J159" s="199">
        <f>ROUND(I159*H159,2)</f>
        <v>0</v>
      </c>
      <c r="K159" s="195" t="s">
        <v>165</v>
      </c>
      <c r="L159" s="61"/>
      <c r="M159" s="200" t="s">
        <v>21</v>
      </c>
      <c r="N159" s="201" t="s">
        <v>47</v>
      </c>
      <c r="O159" s="42"/>
      <c r="P159" s="202">
        <f>O159*H159</f>
        <v>0</v>
      </c>
      <c r="Q159" s="202">
        <v>6E-05</v>
      </c>
      <c r="R159" s="202">
        <f>Q159*H159</f>
        <v>0.00048</v>
      </c>
      <c r="S159" s="202">
        <v>0</v>
      </c>
      <c r="T159" s="203">
        <f>S159*H159</f>
        <v>0</v>
      </c>
      <c r="AR159" s="24" t="s">
        <v>166</v>
      </c>
      <c r="AT159" s="24" t="s">
        <v>161</v>
      </c>
      <c r="AU159" s="24" t="s">
        <v>87</v>
      </c>
      <c r="AY159" s="24" t="s">
        <v>159</v>
      </c>
      <c r="BE159" s="204">
        <f>IF(N159="základní",J159,0)</f>
        <v>0</v>
      </c>
      <c r="BF159" s="204">
        <f>IF(N159="snížená",J159,0)</f>
        <v>0</v>
      </c>
      <c r="BG159" s="204">
        <f>IF(N159="zákl. přenesená",J159,0)</f>
        <v>0</v>
      </c>
      <c r="BH159" s="204">
        <f>IF(N159="sníž. přenesená",J159,0)</f>
        <v>0</v>
      </c>
      <c r="BI159" s="204">
        <f>IF(N159="nulová",J159,0)</f>
        <v>0</v>
      </c>
      <c r="BJ159" s="24" t="s">
        <v>84</v>
      </c>
      <c r="BK159" s="204">
        <f>ROUND(I159*H159,2)</f>
        <v>0</v>
      </c>
      <c r="BL159" s="24" t="s">
        <v>166</v>
      </c>
      <c r="BM159" s="24" t="s">
        <v>2153</v>
      </c>
    </row>
    <row r="160" spans="2:47" s="1" customFormat="1" ht="94.5">
      <c r="B160" s="41"/>
      <c r="C160" s="63"/>
      <c r="D160" s="205" t="s">
        <v>168</v>
      </c>
      <c r="E160" s="63"/>
      <c r="F160" s="206" t="s">
        <v>2149</v>
      </c>
      <c r="G160" s="63"/>
      <c r="H160" s="63"/>
      <c r="I160" s="163"/>
      <c r="J160" s="63"/>
      <c r="K160" s="63"/>
      <c r="L160" s="61"/>
      <c r="M160" s="207"/>
      <c r="N160" s="42"/>
      <c r="O160" s="42"/>
      <c r="P160" s="42"/>
      <c r="Q160" s="42"/>
      <c r="R160" s="42"/>
      <c r="S160" s="42"/>
      <c r="T160" s="78"/>
      <c r="AT160" s="24" t="s">
        <v>168</v>
      </c>
      <c r="AU160" s="24" t="s">
        <v>87</v>
      </c>
    </row>
    <row r="161" spans="2:51" s="12" customFormat="1" ht="13.5">
      <c r="B161" s="219"/>
      <c r="C161" s="220"/>
      <c r="D161" s="232" t="s">
        <v>170</v>
      </c>
      <c r="E161" s="242" t="s">
        <v>21</v>
      </c>
      <c r="F161" s="243" t="s">
        <v>2154</v>
      </c>
      <c r="G161" s="220"/>
      <c r="H161" s="244">
        <v>8</v>
      </c>
      <c r="I161" s="224"/>
      <c r="J161" s="220"/>
      <c r="K161" s="220"/>
      <c r="L161" s="225"/>
      <c r="M161" s="226"/>
      <c r="N161" s="227"/>
      <c r="O161" s="227"/>
      <c r="P161" s="227"/>
      <c r="Q161" s="227"/>
      <c r="R161" s="227"/>
      <c r="S161" s="227"/>
      <c r="T161" s="228"/>
      <c r="AT161" s="229" t="s">
        <v>170</v>
      </c>
      <c r="AU161" s="229" t="s">
        <v>87</v>
      </c>
      <c r="AV161" s="12" t="s">
        <v>87</v>
      </c>
      <c r="AW161" s="12" t="s">
        <v>39</v>
      </c>
      <c r="AX161" s="12" t="s">
        <v>84</v>
      </c>
      <c r="AY161" s="229" t="s">
        <v>159</v>
      </c>
    </row>
    <row r="162" spans="2:65" s="1" customFormat="1" ht="22.5" customHeight="1">
      <c r="B162" s="41"/>
      <c r="C162" s="193" t="s">
        <v>375</v>
      </c>
      <c r="D162" s="193" t="s">
        <v>161</v>
      </c>
      <c r="E162" s="194" t="s">
        <v>2155</v>
      </c>
      <c r="F162" s="195" t="s">
        <v>2156</v>
      </c>
      <c r="G162" s="196" t="s">
        <v>595</v>
      </c>
      <c r="H162" s="197">
        <v>3</v>
      </c>
      <c r="I162" s="198"/>
      <c r="J162" s="199">
        <f>ROUND(I162*H162,2)</f>
        <v>0</v>
      </c>
      <c r="K162" s="195" t="s">
        <v>165</v>
      </c>
      <c r="L162" s="61"/>
      <c r="M162" s="200" t="s">
        <v>21</v>
      </c>
      <c r="N162" s="201" t="s">
        <v>47</v>
      </c>
      <c r="O162" s="42"/>
      <c r="P162" s="202">
        <f>O162*H162</f>
        <v>0</v>
      </c>
      <c r="Q162" s="202">
        <v>0</v>
      </c>
      <c r="R162" s="202">
        <f>Q162*H162</f>
        <v>0</v>
      </c>
      <c r="S162" s="202">
        <v>0.155</v>
      </c>
      <c r="T162" s="203">
        <f>S162*H162</f>
        <v>0.46499999999999997</v>
      </c>
      <c r="AR162" s="24" t="s">
        <v>166</v>
      </c>
      <c r="AT162" s="24" t="s">
        <v>161</v>
      </c>
      <c r="AU162" s="24" t="s">
        <v>87</v>
      </c>
      <c r="AY162" s="24" t="s">
        <v>159</v>
      </c>
      <c r="BE162" s="204">
        <f>IF(N162="základní",J162,0)</f>
        <v>0</v>
      </c>
      <c r="BF162" s="204">
        <f>IF(N162="snížená",J162,0)</f>
        <v>0</v>
      </c>
      <c r="BG162" s="204">
        <f>IF(N162="zákl. přenesená",J162,0)</f>
        <v>0</v>
      </c>
      <c r="BH162" s="204">
        <f>IF(N162="sníž. přenesená",J162,0)</f>
        <v>0</v>
      </c>
      <c r="BI162" s="204">
        <f>IF(N162="nulová",J162,0)</f>
        <v>0</v>
      </c>
      <c r="BJ162" s="24" t="s">
        <v>84</v>
      </c>
      <c r="BK162" s="204">
        <f>ROUND(I162*H162,2)</f>
        <v>0</v>
      </c>
      <c r="BL162" s="24" t="s">
        <v>166</v>
      </c>
      <c r="BM162" s="24" t="s">
        <v>2157</v>
      </c>
    </row>
    <row r="163" spans="2:47" s="1" customFormat="1" ht="67.5">
      <c r="B163" s="41"/>
      <c r="C163" s="63"/>
      <c r="D163" s="232" t="s">
        <v>168</v>
      </c>
      <c r="E163" s="63"/>
      <c r="F163" s="276" t="s">
        <v>2158</v>
      </c>
      <c r="G163" s="63"/>
      <c r="H163" s="63"/>
      <c r="I163" s="163"/>
      <c r="J163" s="63"/>
      <c r="K163" s="63"/>
      <c r="L163" s="61"/>
      <c r="M163" s="207"/>
      <c r="N163" s="42"/>
      <c r="O163" s="42"/>
      <c r="P163" s="42"/>
      <c r="Q163" s="42"/>
      <c r="R163" s="42"/>
      <c r="S163" s="42"/>
      <c r="T163" s="78"/>
      <c r="AT163" s="24" t="s">
        <v>168</v>
      </c>
      <c r="AU163" s="24" t="s">
        <v>87</v>
      </c>
    </row>
    <row r="164" spans="2:65" s="1" customFormat="1" ht="31.5" customHeight="1">
      <c r="B164" s="41"/>
      <c r="C164" s="193" t="s">
        <v>394</v>
      </c>
      <c r="D164" s="193" t="s">
        <v>161</v>
      </c>
      <c r="E164" s="194" t="s">
        <v>2159</v>
      </c>
      <c r="F164" s="195" t="s">
        <v>2160</v>
      </c>
      <c r="G164" s="196" t="s">
        <v>595</v>
      </c>
      <c r="H164" s="197">
        <v>4</v>
      </c>
      <c r="I164" s="198"/>
      <c r="J164" s="199">
        <f>ROUND(I164*H164,2)</f>
        <v>0</v>
      </c>
      <c r="K164" s="195" t="s">
        <v>21</v>
      </c>
      <c r="L164" s="61"/>
      <c r="M164" s="200" t="s">
        <v>21</v>
      </c>
      <c r="N164" s="201" t="s">
        <v>47</v>
      </c>
      <c r="O164" s="42"/>
      <c r="P164" s="202">
        <f>O164*H164</f>
        <v>0</v>
      </c>
      <c r="Q164" s="202">
        <v>0</v>
      </c>
      <c r="R164" s="202">
        <f>Q164*H164</f>
        <v>0</v>
      </c>
      <c r="S164" s="202">
        <v>0.07</v>
      </c>
      <c r="T164" s="203">
        <f>S164*H164</f>
        <v>0.28</v>
      </c>
      <c r="AR164" s="24" t="s">
        <v>166</v>
      </c>
      <c r="AT164" s="24" t="s">
        <v>161</v>
      </c>
      <c r="AU164" s="24" t="s">
        <v>87</v>
      </c>
      <c r="AY164" s="24" t="s">
        <v>159</v>
      </c>
      <c r="BE164" s="204">
        <f>IF(N164="základní",J164,0)</f>
        <v>0</v>
      </c>
      <c r="BF164" s="204">
        <f>IF(N164="snížená",J164,0)</f>
        <v>0</v>
      </c>
      <c r="BG164" s="204">
        <f>IF(N164="zákl. přenesená",J164,0)</f>
        <v>0</v>
      </c>
      <c r="BH164" s="204">
        <f>IF(N164="sníž. přenesená",J164,0)</f>
        <v>0</v>
      </c>
      <c r="BI164" s="204">
        <f>IF(N164="nulová",J164,0)</f>
        <v>0</v>
      </c>
      <c r="BJ164" s="24" t="s">
        <v>84</v>
      </c>
      <c r="BK164" s="204">
        <f>ROUND(I164*H164,2)</f>
        <v>0</v>
      </c>
      <c r="BL164" s="24" t="s">
        <v>166</v>
      </c>
      <c r="BM164" s="24" t="s">
        <v>2161</v>
      </c>
    </row>
    <row r="165" spans="2:51" s="12" customFormat="1" ht="13.5">
      <c r="B165" s="219"/>
      <c r="C165" s="220"/>
      <c r="D165" s="232" t="s">
        <v>170</v>
      </c>
      <c r="E165" s="242" t="s">
        <v>21</v>
      </c>
      <c r="F165" s="243" t="s">
        <v>2162</v>
      </c>
      <c r="G165" s="220"/>
      <c r="H165" s="244">
        <v>4</v>
      </c>
      <c r="I165" s="224"/>
      <c r="J165" s="220"/>
      <c r="K165" s="220"/>
      <c r="L165" s="225"/>
      <c r="M165" s="226"/>
      <c r="N165" s="227"/>
      <c r="O165" s="227"/>
      <c r="P165" s="227"/>
      <c r="Q165" s="227"/>
      <c r="R165" s="227"/>
      <c r="S165" s="227"/>
      <c r="T165" s="228"/>
      <c r="AT165" s="229" t="s">
        <v>170</v>
      </c>
      <c r="AU165" s="229" t="s">
        <v>87</v>
      </c>
      <c r="AV165" s="12" t="s">
        <v>87</v>
      </c>
      <c r="AW165" s="12" t="s">
        <v>39</v>
      </c>
      <c r="AX165" s="12" t="s">
        <v>84</v>
      </c>
      <c r="AY165" s="229" t="s">
        <v>159</v>
      </c>
    </row>
    <row r="166" spans="2:65" s="1" customFormat="1" ht="22.5" customHeight="1">
      <c r="B166" s="41"/>
      <c r="C166" s="193" t="s">
        <v>402</v>
      </c>
      <c r="D166" s="193" t="s">
        <v>161</v>
      </c>
      <c r="E166" s="194" t="s">
        <v>2163</v>
      </c>
      <c r="F166" s="195" t="s">
        <v>2164</v>
      </c>
      <c r="G166" s="196" t="s">
        <v>595</v>
      </c>
      <c r="H166" s="197">
        <v>1</v>
      </c>
      <c r="I166" s="198"/>
      <c r="J166" s="199">
        <f>ROUND(I166*H166,2)</f>
        <v>0</v>
      </c>
      <c r="K166" s="195" t="s">
        <v>21</v>
      </c>
      <c r="L166" s="61"/>
      <c r="M166" s="200" t="s">
        <v>21</v>
      </c>
      <c r="N166" s="201" t="s">
        <v>47</v>
      </c>
      <c r="O166" s="42"/>
      <c r="P166" s="202">
        <f>O166*H166</f>
        <v>0</v>
      </c>
      <c r="Q166" s="202">
        <v>0</v>
      </c>
      <c r="R166" s="202">
        <f>Q166*H166</f>
        <v>0</v>
      </c>
      <c r="S166" s="202">
        <v>0.05</v>
      </c>
      <c r="T166" s="203">
        <f>S166*H166</f>
        <v>0.05</v>
      </c>
      <c r="AR166" s="24" t="s">
        <v>166</v>
      </c>
      <c r="AT166" s="24" t="s">
        <v>161</v>
      </c>
      <c r="AU166" s="24" t="s">
        <v>87</v>
      </c>
      <c r="AY166" s="24" t="s">
        <v>159</v>
      </c>
      <c r="BE166" s="204">
        <f>IF(N166="základní",J166,0)</f>
        <v>0</v>
      </c>
      <c r="BF166" s="204">
        <f>IF(N166="snížená",J166,0)</f>
        <v>0</v>
      </c>
      <c r="BG166" s="204">
        <f>IF(N166="zákl. přenesená",J166,0)</f>
        <v>0</v>
      </c>
      <c r="BH166" s="204">
        <f>IF(N166="sníž. přenesená",J166,0)</f>
        <v>0</v>
      </c>
      <c r="BI166" s="204">
        <f>IF(N166="nulová",J166,0)</f>
        <v>0</v>
      </c>
      <c r="BJ166" s="24" t="s">
        <v>84</v>
      </c>
      <c r="BK166" s="204">
        <f>ROUND(I166*H166,2)</f>
        <v>0</v>
      </c>
      <c r="BL166" s="24" t="s">
        <v>166</v>
      </c>
      <c r="BM166" s="24" t="s">
        <v>2165</v>
      </c>
    </row>
    <row r="167" spans="2:51" s="12" customFormat="1" ht="13.5">
      <c r="B167" s="219"/>
      <c r="C167" s="220"/>
      <c r="D167" s="232" t="s">
        <v>170</v>
      </c>
      <c r="E167" s="242" t="s">
        <v>21</v>
      </c>
      <c r="F167" s="243" t="s">
        <v>2166</v>
      </c>
      <c r="G167" s="220"/>
      <c r="H167" s="244">
        <v>1</v>
      </c>
      <c r="I167" s="224"/>
      <c r="J167" s="220"/>
      <c r="K167" s="220"/>
      <c r="L167" s="225"/>
      <c r="M167" s="226"/>
      <c r="N167" s="227"/>
      <c r="O167" s="227"/>
      <c r="P167" s="227"/>
      <c r="Q167" s="227"/>
      <c r="R167" s="227"/>
      <c r="S167" s="227"/>
      <c r="T167" s="228"/>
      <c r="AT167" s="229" t="s">
        <v>170</v>
      </c>
      <c r="AU167" s="229" t="s">
        <v>87</v>
      </c>
      <c r="AV167" s="12" t="s">
        <v>87</v>
      </c>
      <c r="AW167" s="12" t="s">
        <v>39</v>
      </c>
      <c r="AX167" s="12" t="s">
        <v>84</v>
      </c>
      <c r="AY167" s="229" t="s">
        <v>159</v>
      </c>
    </row>
    <row r="168" spans="2:65" s="1" customFormat="1" ht="22.5" customHeight="1">
      <c r="B168" s="41"/>
      <c r="C168" s="193" t="s">
        <v>409</v>
      </c>
      <c r="D168" s="193" t="s">
        <v>161</v>
      </c>
      <c r="E168" s="194" t="s">
        <v>2167</v>
      </c>
      <c r="F168" s="195" t="s">
        <v>2168</v>
      </c>
      <c r="G168" s="196" t="s">
        <v>595</v>
      </c>
      <c r="H168" s="197">
        <v>1</v>
      </c>
      <c r="I168" s="198"/>
      <c r="J168" s="199">
        <f>ROUND(I168*H168,2)</f>
        <v>0</v>
      </c>
      <c r="K168" s="195" t="s">
        <v>21</v>
      </c>
      <c r="L168" s="61"/>
      <c r="M168" s="200" t="s">
        <v>21</v>
      </c>
      <c r="N168" s="201" t="s">
        <v>47</v>
      </c>
      <c r="O168" s="42"/>
      <c r="P168" s="202">
        <f>O168*H168</f>
        <v>0</v>
      </c>
      <c r="Q168" s="202">
        <v>0.05</v>
      </c>
      <c r="R168" s="202">
        <f>Q168*H168</f>
        <v>0.05</v>
      </c>
      <c r="S168" s="202">
        <v>0</v>
      </c>
      <c r="T168" s="203">
        <f>S168*H168</f>
        <v>0</v>
      </c>
      <c r="AR168" s="24" t="s">
        <v>166</v>
      </c>
      <c r="AT168" s="24" t="s">
        <v>161</v>
      </c>
      <c r="AU168" s="24" t="s">
        <v>87</v>
      </c>
      <c r="AY168" s="24" t="s">
        <v>159</v>
      </c>
      <c r="BE168" s="204">
        <f>IF(N168="základní",J168,0)</f>
        <v>0</v>
      </c>
      <c r="BF168" s="204">
        <f>IF(N168="snížená",J168,0)</f>
        <v>0</v>
      </c>
      <c r="BG168" s="204">
        <f>IF(N168="zákl. přenesená",J168,0)</f>
        <v>0</v>
      </c>
      <c r="BH168" s="204">
        <f>IF(N168="sníž. přenesená",J168,0)</f>
        <v>0</v>
      </c>
      <c r="BI168" s="204">
        <f>IF(N168="nulová",J168,0)</f>
        <v>0</v>
      </c>
      <c r="BJ168" s="24" t="s">
        <v>84</v>
      </c>
      <c r="BK168" s="204">
        <f>ROUND(I168*H168,2)</f>
        <v>0</v>
      </c>
      <c r="BL168" s="24" t="s">
        <v>166</v>
      </c>
      <c r="BM168" s="24" t="s">
        <v>2169</v>
      </c>
    </row>
    <row r="169" spans="2:65" s="1" customFormat="1" ht="22.5" customHeight="1">
      <c r="B169" s="41"/>
      <c r="C169" s="193" t="s">
        <v>413</v>
      </c>
      <c r="D169" s="193" t="s">
        <v>161</v>
      </c>
      <c r="E169" s="194" t="s">
        <v>2170</v>
      </c>
      <c r="F169" s="195" t="s">
        <v>2171</v>
      </c>
      <c r="G169" s="196" t="s">
        <v>595</v>
      </c>
      <c r="H169" s="197">
        <v>1</v>
      </c>
      <c r="I169" s="198"/>
      <c r="J169" s="199">
        <f>ROUND(I169*H169,2)</f>
        <v>0</v>
      </c>
      <c r="K169" s="195" t="s">
        <v>21</v>
      </c>
      <c r="L169" s="61"/>
      <c r="M169" s="200" t="s">
        <v>21</v>
      </c>
      <c r="N169" s="201" t="s">
        <v>47</v>
      </c>
      <c r="O169" s="42"/>
      <c r="P169" s="202">
        <f>O169*H169</f>
        <v>0</v>
      </c>
      <c r="Q169" s="202">
        <v>0</v>
      </c>
      <c r="R169" s="202">
        <f>Q169*H169</f>
        <v>0</v>
      </c>
      <c r="S169" s="202">
        <v>0.06</v>
      </c>
      <c r="T169" s="203">
        <f>S169*H169</f>
        <v>0.06</v>
      </c>
      <c r="AR169" s="24" t="s">
        <v>166</v>
      </c>
      <c r="AT169" s="24" t="s">
        <v>161</v>
      </c>
      <c r="AU169" s="24" t="s">
        <v>87</v>
      </c>
      <c r="AY169" s="24" t="s">
        <v>159</v>
      </c>
      <c r="BE169" s="204">
        <f>IF(N169="základní",J169,0)</f>
        <v>0</v>
      </c>
      <c r="BF169" s="204">
        <f>IF(N169="snížená",J169,0)</f>
        <v>0</v>
      </c>
      <c r="BG169" s="204">
        <f>IF(N169="zákl. přenesená",J169,0)</f>
        <v>0</v>
      </c>
      <c r="BH169" s="204">
        <f>IF(N169="sníž. přenesená",J169,0)</f>
        <v>0</v>
      </c>
      <c r="BI169" s="204">
        <f>IF(N169="nulová",J169,0)</f>
        <v>0</v>
      </c>
      <c r="BJ169" s="24" t="s">
        <v>84</v>
      </c>
      <c r="BK169" s="204">
        <f>ROUND(I169*H169,2)</f>
        <v>0</v>
      </c>
      <c r="BL169" s="24" t="s">
        <v>166</v>
      </c>
      <c r="BM169" s="24" t="s">
        <v>2172</v>
      </c>
    </row>
    <row r="170" spans="2:51" s="12" customFormat="1" ht="13.5">
      <c r="B170" s="219"/>
      <c r="C170" s="220"/>
      <c r="D170" s="232" t="s">
        <v>170</v>
      </c>
      <c r="E170" s="242" t="s">
        <v>21</v>
      </c>
      <c r="F170" s="243" t="s">
        <v>2173</v>
      </c>
      <c r="G170" s="220"/>
      <c r="H170" s="244">
        <v>1</v>
      </c>
      <c r="I170" s="224"/>
      <c r="J170" s="220"/>
      <c r="K170" s="220"/>
      <c r="L170" s="225"/>
      <c r="M170" s="226"/>
      <c r="N170" s="227"/>
      <c r="O170" s="227"/>
      <c r="P170" s="227"/>
      <c r="Q170" s="227"/>
      <c r="R170" s="227"/>
      <c r="S170" s="227"/>
      <c r="T170" s="228"/>
      <c r="AT170" s="229" t="s">
        <v>170</v>
      </c>
      <c r="AU170" s="229" t="s">
        <v>87</v>
      </c>
      <c r="AV170" s="12" t="s">
        <v>87</v>
      </c>
      <c r="AW170" s="12" t="s">
        <v>39</v>
      </c>
      <c r="AX170" s="12" t="s">
        <v>84</v>
      </c>
      <c r="AY170" s="229" t="s">
        <v>159</v>
      </c>
    </row>
    <row r="171" spans="2:65" s="1" customFormat="1" ht="22.5" customHeight="1">
      <c r="B171" s="41"/>
      <c r="C171" s="193" t="s">
        <v>419</v>
      </c>
      <c r="D171" s="193" t="s">
        <v>161</v>
      </c>
      <c r="E171" s="194" t="s">
        <v>2174</v>
      </c>
      <c r="F171" s="195" t="s">
        <v>2175</v>
      </c>
      <c r="G171" s="196" t="s">
        <v>595</v>
      </c>
      <c r="H171" s="197">
        <v>1</v>
      </c>
      <c r="I171" s="198"/>
      <c r="J171" s="199">
        <f>ROUND(I171*H171,2)</f>
        <v>0</v>
      </c>
      <c r="K171" s="195" t="s">
        <v>21</v>
      </c>
      <c r="L171" s="61"/>
      <c r="M171" s="200" t="s">
        <v>21</v>
      </c>
      <c r="N171" s="201" t="s">
        <v>47</v>
      </c>
      <c r="O171" s="42"/>
      <c r="P171" s="202">
        <f>O171*H171</f>
        <v>0</v>
      </c>
      <c r="Q171" s="202">
        <v>0.06</v>
      </c>
      <c r="R171" s="202">
        <f>Q171*H171</f>
        <v>0.06</v>
      </c>
      <c r="S171" s="202">
        <v>0</v>
      </c>
      <c r="T171" s="203">
        <f>S171*H171</f>
        <v>0</v>
      </c>
      <c r="AR171" s="24" t="s">
        <v>166</v>
      </c>
      <c r="AT171" s="24" t="s">
        <v>161</v>
      </c>
      <c r="AU171" s="24" t="s">
        <v>87</v>
      </c>
      <c r="AY171" s="24" t="s">
        <v>159</v>
      </c>
      <c r="BE171" s="204">
        <f>IF(N171="základní",J171,0)</f>
        <v>0</v>
      </c>
      <c r="BF171" s="204">
        <f>IF(N171="snížená",J171,0)</f>
        <v>0</v>
      </c>
      <c r="BG171" s="204">
        <f>IF(N171="zákl. přenesená",J171,0)</f>
        <v>0</v>
      </c>
      <c r="BH171" s="204">
        <f>IF(N171="sníž. přenesená",J171,0)</f>
        <v>0</v>
      </c>
      <c r="BI171" s="204">
        <f>IF(N171="nulová",J171,0)</f>
        <v>0</v>
      </c>
      <c r="BJ171" s="24" t="s">
        <v>84</v>
      </c>
      <c r="BK171" s="204">
        <f>ROUND(I171*H171,2)</f>
        <v>0</v>
      </c>
      <c r="BL171" s="24" t="s">
        <v>166</v>
      </c>
      <c r="BM171" s="24" t="s">
        <v>2176</v>
      </c>
    </row>
    <row r="172" spans="2:65" s="1" customFormat="1" ht="31.5" customHeight="1">
      <c r="B172" s="41"/>
      <c r="C172" s="193" t="s">
        <v>425</v>
      </c>
      <c r="D172" s="193" t="s">
        <v>161</v>
      </c>
      <c r="E172" s="194" t="s">
        <v>2177</v>
      </c>
      <c r="F172" s="195" t="s">
        <v>2178</v>
      </c>
      <c r="G172" s="196" t="s">
        <v>595</v>
      </c>
      <c r="H172" s="197">
        <v>2</v>
      </c>
      <c r="I172" s="198"/>
      <c r="J172" s="199">
        <f>ROUND(I172*H172,2)</f>
        <v>0</v>
      </c>
      <c r="K172" s="195" t="s">
        <v>21</v>
      </c>
      <c r="L172" s="61"/>
      <c r="M172" s="200" t="s">
        <v>21</v>
      </c>
      <c r="N172" s="201" t="s">
        <v>47</v>
      </c>
      <c r="O172" s="42"/>
      <c r="P172" s="202">
        <f>O172*H172</f>
        <v>0</v>
      </c>
      <c r="Q172" s="202">
        <v>0</v>
      </c>
      <c r="R172" s="202">
        <f>Q172*H172</f>
        <v>0</v>
      </c>
      <c r="S172" s="202">
        <v>0.0354</v>
      </c>
      <c r="T172" s="203">
        <f>S172*H172</f>
        <v>0.0708</v>
      </c>
      <c r="AR172" s="24" t="s">
        <v>166</v>
      </c>
      <c r="AT172" s="24" t="s">
        <v>161</v>
      </c>
      <c r="AU172" s="24" t="s">
        <v>87</v>
      </c>
      <c r="AY172" s="24" t="s">
        <v>159</v>
      </c>
      <c r="BE172" s="204">
        <f>IF(N172="základní",J172,0)</f>
        <v>0</v>
      </c>
      <c r="BF172" s="204">
        <f>IF(N172="snížená",J172,0)</f>
        <v>0</v>
      </c>
      <c r="BG172" s="204">
        <f>IF(N172="zákl. přenesená",J172,0)</f>
        <v>0</v>
      </c>
      <c r="BH172" s="204">
        <f>IF(N172="sníž. přenesená",J172,0)</f>
        <v>0</v>
      </c>
      <c r="BI172" s="204">
        <f>IF(N172="nulová",J172,0)</f>
        <v>0</v>
      </c>
      <c r="BJ172" s="24" t="s">
        <v>84</v>
      </c>
      <c r="BK172" s="204">
        <f>ROUND(I172*H172,2)</f>
        <v>0</v>
      </c>
      <c r="BL172" s="24" t="s">
        <v>166</v>
      </c>
      <c r="BM172" s="24" t="s">
        <v>2179</v>
      </c>
    </row>
    <row r="173" spans="2:63" s="10" customFormat="1" ht="29.85" customHeight="1">
      <c r="B173" s="176"/>
      <c r="C173" s="177"/>
      <c r="D173" s="190" t="s">
        <v>75</v>
      </c>
      <c r="E173" s="191" t="s">
        <v>792</v>
      </c>
      <c r="F173" s="191" t="s">
        <v>988</v>
      </c>
      <c r="G173" s="177"/>
      <c r="H173" s="177"/>
      <c r="I173" s="180"/>
      <c r="J173" s="192">
        <f>BK173</f>
        <v>0</v>
      </c>
      <c r="K173" s="177"/>
      <c r="L173" s="182"/>
      <c r="M173" s="183"/>
      <c r="N173" s="184"/>
      <c r="O173" s="184"/>
      <c r="P173" s="185">
        <f>SUM(P174:P179)</f>
        <v>0</v>
      </c>
      <c r="Q173" s="184"/>
      <c r="R173" s="185">
        <f>SUM(R174:R179)</f>
        <v>0</v>
      </c>
      <c r="S173" s="184"/>
      <c r="T173" s="186">
        <f>SUM(T174:T179)</f>
        <v>0</v>
      </c>
      <c r="AR173" s="187" t="s">
        <v>84</v>
      </c>
      <c r="AT173" s="188" t="s">
        <v>75</v>
      </c>
      <c r="AU173" s="188" t="s">
        <v>84</v>
      </c>
      <c r="AY173" s="187" t="s">
        <v>159</v>
      </c>
      <c r="BK173" s="189">
        <f>SUM(BK174:BK179)</f>
        <v>0</v>
      </c>
    </row>
    <row r="174" spans="2:65" s="1" customFormat="1" ht="31.5" customHeight="1">
      <c r="B174" s="41"/>
      <c r="C174" s="193" t="s">
        <v>427</v>
      </c>
      <c r="D174" s="193" t="s">
        <v>161</v>
      </c>
      <c r="E174" s="194" t="s">
        <v>2180</v>
      </c>
      <c r="F174" s="195" t="s">
        <v>2181</v>
      </c>
      <c r="G174" s="196" t="s">
        <v>345</v>
      </c>
      <c r="H174" s="197">
        <v>0.926</v>
      </c>
      <c r="I174" s="198"/>
      <c r="J174" s="199">
        <f>ROUND(I174*H174,2)</f>
        <v>0</v>
      </c>
      <c r="K174" s="195" t="s">
        <v>165</v>
      </c>
      <c r="L174" s="61"/>
      <c r="M174" s="200" t="s">
        <v>21</v>
      </c>
      <c r="N174" s="201" t="s">
        <v>47</v>
      </c>
      <c r="O174" s="42"/>
      <c r="P174" s="202">
        <f>O174*H174</f>
        <v>0</v>
      </c>
      <c r="Q174" s="202">
        <v>0</v>
      </c>
      <c r="R174" s="202">
        <f>Q174*H174</f>
        <v>0</v>
      </c>
      <c r="S174" s="202">
        <v>0</v>
      </c>
      <c r="T174" s="203">
        <f>S174*H174</f>
        <v>0</v>
      </c>
      <c r="AR174" s="24" t="s">
        <v>166</v>
      </c>
      <c r="AT174" s="24" t="s">
        <v>161</v>
      </c>
      <c r="AU174" s="24" t="s">
        <v>87</v>
      </c>
      <c r="AY174" s="24" t="s">
        <v>159</v>
      </c>
      <c r="BE174" s="204">
        <f>IF(N174="základní",J174,0)</f>
        <v>0</v>
      </c>
      <c r="BF174" s="204">
        <f>IF(N174="snížená",J174,0)</f>
        <v>0</v>
      </c>
      <c r="BG174" s="204">
        <f>IF(N174="zákl. přenesená",J174,0)</f>
        <v>0</v>
      </c>
      <c r="BH174" s="204">
        <f>IF(N174="sníž. přenesená",J174,0)</f>
        <v>0</v>
      </c>
      <c r="BI174" s="204">
        <f>IF(N174="nulová",J174,0)</f>
        <v>0</v>
      </c>
      <c r="BJ174" s="24" t="s">
        <v>84</v>
      </c>
      <c r="BK174" s="204">
        <f>ROUND(I174*H174,2)</f>
        <v>0</v>
      </c>
      <c r="BL174" s="24" t="s">
        <v>166</v>
      </c>
      <c r="BM174" s="24" t="s">
        <v>2182</v>
      </c>
    </row>
    <row r="175" spans="2:47" s="1" customFormat="1" ht="81">
      <c r="B175" s="41"/>
      <c r="C175" s="63"/>
      <c r="D175" s="232" t="s">
        <v>168</v>
      </c>
      <c r="E175" s="63"/>
      <c r="F175" s="276" t="s">
        <v>2183</v>
      </c>
      <c r="G175" s="63"/>
      <c r="H175" s="63"/>
      <c r="I175" s="163"/>
      <c r="J175" s="63"/>
      <c r="K175" s="63"/>
      <c r="L175" s="61"/>
      <c r="M175" s="207"/>
      <c r="N175" s="42"/>
      <c r="O175" s="42"/>
      <c r="P175" s="42"/>
      <c r="Q175" s="42"/>
      <c r="R175" s="42"/>
      <c r="S175" s="42"/>
      <c r="T175" s="78"/>
      <c r="AT175" s="24" t="s">
        <v>168</v>
      </c>
      <c r="AU175" s="24" t="s">
        <v>87</v>
      </c>
    </row>
    <row r="176" spans="2:65" s="1" customFormat="1" ht="31.5" customHeight="1">
      <c r="B176" s="41"/>
      <c r="C176" s="193" t="s">
        <v>434</v>
      </c>
      <c r="D176" s="193" t="s">
        <v>161</v>
      </c>
      <c r="E176" s="194" t="s">
        <v>2184</v>
      </c>
      <c r="F176" s="195" t="s">
        <v>2185</v>
      </c>
      <c r="G176" s="196" t="s">
        <v>345</v>
      </c>
      <c r="H176" s="197">
        <v>6.51</v>
      </c>
      <c r="I176" s="198"/>
      <c r="J176" s="199">
        <f>ROUND(I176*H176,2)</f>
        <v>0</v>
      </c>
      <c r="K176" s="195" t="s">
        <v>165</v>
      </c>
      <c r="L176" s="61"/>
      <c r="M176" s="200" t="s">
        <v>21</v>
      </c>
      <c r="N176" s="201" t="s">
        <v>47</v>
      </c>
      <c r="O176" s="42"/>
      <c r="P176" s="202">
        <f>O176*H176</f>
        <v>0</v>
      </c>
      <c r="Q176" s="202">
        <v>0</v>
      </c>
      <c r="R176" s="202">
        <f>Q176*H176</f>
        <v>0</v>
      </c>
      <c r="S176" s="202">
        <v>0</v>
      </c>
      <c r="T176" s="203">
        <f>S176*H176</f>
        <v>0</v>
      </c>
      <c r="AR176" s="24" t="s">
        <v>166</v>
      </c>
      <c r="AT176" s="24" t="s">
        <v>161</v>
      </c>
      <c r="AU176" s="24" t="s">
        <v>87</v>
      </c>
      <c r="AY176" s="24" t="s">
        <v>159</v>
      </c>
      <c r="BE176" s="204">
        <f>IF(N176="základní",J176,0)</f>
        <v>0</v>
      </c>
      <c r="BF176" s="204">
        <f>IF(N176="snížená",J176,0)</f>
        <v>0</v>
      </c>
      <c r="BG176" s="204">
        <f>IF(N176="zákl. přenesená",J176,0)</f>
        <v>0</v>
      </c>
      <c r="BH176" s="204">
        <f>IF(N176="sníž. přenesená",J176,0)</f>
        <v>0</v>
      </c>
      <c r="BI176" s="204">
        <f>IF(N176="nulová",J176,0)</f>
        <v>0</v>
      </c>
      <c r="BJ176" s="24" t="s">
        <v>84</v>
      </c>
      <c r="BK176" s="204">
        <f>ROUND(I176*H176,2)</f>
        <v>0</v>
      </c>
      <c r="BL176" s="24" t="s">
        <v>166</v>
      </c>
      <c r="BM176" s="24" t="s">
        <v>2186</v>
      </c>
    </row>
    <row r="177" spans="2:47" s="1" customFormat="1" ht="81">
      <c r="B177" s="41"/>
      <c r="C177" s="63"/>
      <c r="D177" s="205" t="s">
        <v>168</v>
      </c>
      <c r="E177" s="63"/>
      <c r="F177" s="206" t="s">
        <v>2183</v>
      </c>
      <c r="G177" s="63"/>
      <c r="H177" s="63"/>
      <c r="I177" s="163"/>
      <c r="J177" s="63"/>
      <c r="K177" s="63"/>
      <c r="L177" s="61"/>
      <c r="M177" s="207"/>
      <c r="N177" s="42"/>
      <c r="O177" s="42"/>
      <c r="P177" s="42"/>
      <c r="Q177" s="42"/>
      <c r="R177" s="42"/>
      <c r="S177" s="42"/>
      <c r="T177" s="78"/>
      <c r="AT177" s="24" t="s">
        <v>168</v>
      </c>
      <c r="AU177" s="24" t="s">
        <v>87</v>
      </c>
    </row>
    <row r="178" spans="2:51" s="12" customFormat="1" ht="13.5">
      <c r="B178" s="219"/>
      <c r="C178" s="220"/>
      <c r="D178" s="232" t="s">
        <v>170</v>
      </c>
      <c r="E178" s="242" t="s">
        <v>21</v>
      </c>
      <c r="F178" s="243" t="s">
        <v>2187</v>
      </c>
      <c r="G178" s="220"/>
      <c r="H178" s="244">
        <v>6.51</v>
      </c>
      <c r="I178" s="224"/>
      <c r="J178" s="220"/>
      <c r="K178" s="220"/>
      <c r="L178" s="225"/>
      <c r="M178" s="226"/>
      <c r="N178" s="227"/>
      <c r="O178" s="227"/>
      <c r="P178" s="227"/>
      <c r="Q178" s="227"/>
      <c r="R178" s="227"/>
      <c r="S178" s="227"/>
      <c r="T178" s="228"/>
      <c r="AT178" s="229" t="s">
        <v>170</v>
      </c>
      <c r="AU178" s="229" t="s">
        <v>87</v>
      </c>
      <c r="AV178" s="12" t="s">
        <v>87</v>
      </c>
      <c r="AW178" s="12" t="s">
        <v>39</v>
      </c>
      <c r="AX178" s="12" t="s">
        <v>84</v>
      </c>
      <c r="AY178" s="229" t="s">
        <v>159</v>
      </c>
    </row>
    <row r="179" spans="2:65" s="1" customFormat="1" ht="22.5" customHeight="1">
      <c r="B179" s="41"/>
      <c r="C179" s="193" t="s">
        <v>442</v>
      </c>
      <c r="D179" s="193" t="s">
        <v>161</v>
      </c>
      <c r="E179" s="194" t="s">
        <v>2188</v>
      </c>
      <c r="F179" s="195" t="s">
        <v>2189</v>
      </c>
      <c r="G179" s="196" t="s">
        <v>345</v>
      </c>
      <c r="H179" s="197">
        <v>0.465</v>
      </c>
      <c r="I179" s="198"/>
      <c r="J179" s="199">
        <f>ROUND(I179*H179,2)</f>
        <v>0</v>
      </c>
      <c r="K179" s="195" t="s">
        <v>21</v>
      </c>
      <c r="L179" s="61"/>
      <c r="M179" s="200" t="s">
        <v>21</v>
      </c>
      <c r="N179" s="201" t="s">
        <v>47</v>
      </c>
      <c r="O179" s="42"/>
      <c r="P179" s="202">
        <f>O179*H179</f>
        <v>0</v>
      </c>
      <c r="Q179" s="202">
        <v>0</v>
      </c>
      <c r="R179" s="202">
        <f>Q179*H179</f>
        <v>0</v>
      </c>
      <c r="S179" s="202">
        <v>0</v>
      </c>
      <c r="T179" s="203">
        <f>S179*H179</f>
        <v>0</v>
      </c>
      <c r="AR179" s="24" t="s">
        <v>166</v>
      </c>
      <c r="AT179" s="24" t="s">
        <v>161</v>
      </c>
      <c r="AU179" s="24" t="s">
        <v>87</v>
      </c>
      <c r="AY179" s="24" t="s">
        <v>159</v>
      </c>
      <c r="BE179" s="204">
        <f>IF(N179="základní",J179,0)</f>
        <v>0</v>
      </c>
      <c r="BF179" s="204">
        <f>IF(N179="snížená",J179,0)</f>
        <v>0</v>
      </c>
      <c r="BG179" s="204">
        <f>IF(N179="zákl. přenesená",J179,0)</f>
        <v>0</v>
      </c>
      <c r="BH179" s="204">
        <f>IF(N179="sníž. přenesená",J179,0)</f>
        <v>0</v>
      </c>
      <c r="BI179" s="204">
        <f>IF(N179="nulová",J179,0)</f>
        <v>0</v>
      </c>
      <c r="BJ179" s="24" t="s">
        <v>84</v>
      </c>
      <c r="BK179" s="204">
        <f>ROUND(I179*H179,2)</f>
        <v>0</v>
      </c>
      <c r="BL179" s="24" t="s">
        <v>166</v>
      </c>
      <c r="BM179" s="24" t="s">
        <v>2190</v>
      </c>
    </row>
    <row r="180" spans="2:63" s="10" customFormat="1" ht="29.85" customHeight="1">
      <c r="B180" s="176"/>
      <c r="C180" s="177"/>
      <c r="D180" s="190" t="s">
        <v>75</v>
      </c>
      <c r="E180" s="191" t="s">
        <v>837</v>
      </c>
      <c r="F180" s="191" t="s">
        <v>995</v>
      </c>
      <c r="G180" s="177"/>
      <c r="H180" s="177"/>
      <c r="I180" s="180"/>
      <c r="J180" s="192">
        <f>BK180</f>
        <v>0</v>
      </c>
      <c r="K180" s="177"/>
      <c r="L180" s="182"/>
      <c r="M180" s="183"/>
      <c r="N180" s="184"/>
      <c r="O180" s="184"/>
      <c r="P180" s="185">
        <f>P181</f>
        <v>0</v>
      </c>
      <c r="Q180" s="184"/>
      <c r="R180" s="185">
        <f>R181</f>
        <v>0</v>
      </c>
      <c r="S180" s="184"/>
      <c r="T180" s="186">
        <f>T181</f>
        <v>0</v>
      </c>
      <c r="AR180" s="187" t="s">
        <v>84</v>
      </c>
      <c r="AT180" s="188" t="s">
        <v>75</v>
      </c>
      <c r="AU180" s="188" t="s">
        <v>84</v>
      </c>
      <c r="AY180" s="187" t="s">
        <v>159</v>
      </c>
      <c r="BK180" s="189">
        <f>BK181</f>
        <v>0</v>
      </c>
    </row>
    <row r="181" spans="2:65" s="1" customFormat="1" ht="31.5" customHeight="1">
      <c r="B181" s="41"/>
      <c r="C181" s="193" t="s">
        <v>449</v>
      </c>
      <c r="D181" s="193" t="s">
        <v>161</v>
      </c>
      <c r="E181" s="194" t="s">
        <v>2050</v>
      </c>
      <c r="F181" s="195" t="s">
        <v>2051</v>
      </c>
      <c r="G181" s="196" t="s">
        <v>345</v>
      </c>
      <c r="H181" s="197">
        <v>16.284</v>
      </c>
      <c r="I181" s="198"/>
      <c r="J181" s="199">
        <f>ROUND(I181*H181,2)</f>
        <v>0</v>
      </c>
      <c r="K181" s="195" t="s">
        <v>165</v>
      </c>
      <c r="L181" s="61"/>
      <c r="M181" s="200" t="s">
        <v>21</v>
      </c>
      <c r="N181" s="201" t="s">
        <v>47</v>
      </c>
      <c r="O181" s="42"/>
      <c r="P181" s="202">
        <f>O181*H181</f>
        <v>0</v>
      </c>
      <c r="Q181" s="202">
        <v>0</v>
      </c>
      <c r="R181" s="202">
        <f>Q181*H181</f>
        <v>0</v>
      </c>
      <c r="S181" s="202">
        <v>0</v>
      </c>
      <c r="T181" s="203">
        <f>S181*H181</f>
        <v>0</v>
      </c>
      <c r="AR181" s="24" t="s">
        <v>166</v>
      </c>
      <c r="AT181" s="24" t="s">
        <v>161</v>
      </c>
      <c r="AU181" s="24" t="s">
        <v>87</v>
      </c>
      <c r="AY181" s="24" t="s">
        <v>159</v>
      </c>
      <c r="BE181" s="204">
        <f>IF(N181="základní",J181,0)</f>
        <v>0</v>
      </c>
      <c r="BF181" s="204">
        <f>IF(N181="snížená",J181,0)</f>
        <v>0</v>
      </c>
      <c r="BG181" s="204">
        <f>IF(N181="zákl. přenesená",J181,0)</f>
        <v>0</v>
      </c>
      <c r="BH181" s="204">
        <f>IF(N181="sníž. přenesená",J181,0)</f>
        <v>0</v>
      </c>
      <c r="BI181" s="204">
        <f>IF(N181="nulová",J181,0)</f>
        <v>0</v>
      </c>
      <c r="BJ181" s="24" t="s">
        <v>84</v>
      </c>
      <c r="BK181" s="204">
        <f>ROUND(I181*H181,2)</f>
        <v>0</v>
      </c>
      <c r="BL181" s="24" t="s">
        <v>166</v>
      </c>
      <c r="BM181" s="24" t="s">
        <v>2191</v>
      </c>
    </row>
    <row r="182" spans="2:63" s="10" customFormat="1" ht="37.35" customHeight="1">
      <c r="B182" s="176"/>
      <c r="C182" s="177"/>
      <c r="D182" s="178" t="s">
        <v>75</v>
      </c>
      <c r="E182" s="179" t="s">
        <v>1491</v>
      </c>
      <c r="F182" s="179" t="s">
        <v>1492</v>
      </c>
      <c r="G182" s="177"/>
      <c r="H182" s="177"/>
      <c r="I182" s="180"/>
      <c r="J182" s="181">
        <f>BK182</f>
        <v>0</v>
      </c>
      <c r="K182" s="177"/>
      <c r="L182" s="182"/>
      <c r="M182" s="183"/>
      <c r="N182" s="184"/>
      <c r="O182" s="184"/>
      <c r="P182" s="185">
        <f>P183</f>
        <v>0</v>
      </c>
      <c r="Q182" s="184"/>
      <c r="R182" s="185">
        <f>R183</f>
        <v>0</v>
      </c>
      <c r="S182" s="184"/>
      <c r="T182" s="186">
        <f>T183</f>
        <v>0</v>
      </c>
      <c r="AR182" s="187" t="s">
        <v>87</v>
      </c>
      <c r="AT182" s="188" t="s">
        <v>75</v>
      </c>
      <c r="AU182" s="188" t="s">
        <v>76</v>
      </c>
      <c r="AY182" s="187" t="s">
        <v>159</v>
      </c>
      <c r="BK182" s="189">
        <f>BK183</f>
        <v>0</v>
      </c>
    </row>
    <row r="183" spans="2:63" s="10" customFormat="1" ht="19.9" customHeight="1">
      <c r="B183" s="176"/>
      <c r="C183" s="177"/>
      <c r="D183" s="190" t="s">
        <v>75</v>
      </c>
      <c r="E183" s="191" t="s">
        <v>2192</v>
      </c>
      <c r="F183" s="191" t="s">
        <v>2193</v>
      </c>
      <c r="G183" s="177"/>
      <c r="H183" s="177"/>
      <c r="I183" s="180"/>
      <c r="J183" s="192">
        <f>BK183</f>
        <v>0</v>
      </c>
      <c r="K183" s="177"/>
      <c r="L183" s="182"/>
      <c r="M183" s="183"/>
      <c r="N183" s="184"/>
      <c r="O183" s="184"/>
      <c r="P183" s="185">
        <f>SUM(P184:P191)</f>
        <v>0</v>
      </c>
      <c r="Q183" s="184"/>
      <c r="R183" s="185">
        <f>SUM(R184:R191)</f>
        <v>0</v>
      </c>
      <c r="S183" s="184"/>
      <c r="T183" s="186">
        <f>SUM(T184:T191)</f>
        <v>0</v>
      </c>
      <c r="AR183" s="187" t="s">
        <v>87</v>
      </c>
      <c r="AT183" s="188" t="s">
        <v>75</v>
      </c>
      <c r="AU183" s="188" t="s">
        <v>84</v>
      </c>
      <c r="AY183" s="187" t="s">
        <v>159</v>
      </c>
      <c r="BK183" s="189">
        <f>SUM(BK184:BK191)</f>
        <v>0</v>
      </c>
    </row>
    <row r="184" spans="2:65" s="1" customFormat="1" ht="22.5" customHeight="1">
      <c r="B184" s="41"/>
      <c r="C184" s="193" t="s">
        <v>457</v>
      </c>
      <c r="D184" s="193" t="s">
        <v>161</v>
      </c>
      <c r="E184" s="194" t="s">
        <v>2194</v>
      </c>
      <c r="F184" s="195" t="s">
        <v>2195</v>
      </c>
      <c r="G184" s="196" t="s">
        <v>164</v>
      </c>
      <c r="H184" s="197">
        <v>4.5</v>
      </c>
      <c r="I184" s="198"/>
      <c r="J184" s="199">
        <f>ROUND(I184*H184,2)</f>
        <v>0</v>
      </c>
      <c r="K184" s="195" t="s">
        <v>165</v>
      </c>
      <c r="L184" s="61"/>
      <c r="M184" s="200" t="s">
        <v>21</v>
      </c>
      <c r="N184" s="201" t="s">
        <v>47</v>
      </c>
      <c r="O184" s="42"/>
      <c r="P184" s="202">
        <f>O184*H184</f>
        <v>0</v>
      </c>
      <c r="Q184" s="202">
        <v>0</v>
      </c>
      <c r="R184" s="202">
        <f>Q184*H184</f>
        <v>0</v>
      </c>
      <c r="S184" s="202">
        <v>0</v>
      </c>
      <c r="T184" s="203">
        <f>S184*H184</f>
        <v>0</v>
      </c>
      <c r="AR184" s="24" t="s">
        <v>285</v>
      </c>
      <c r="AT184" s="24" t="s">
        <v>161</v>
      </c>
      <c r="AU184" s="24" t="s">
        <v>87</v>
      </c>
      <c r="AY184" s="24" t="s">
        <v>159</v>
      </c>
      <c r="BE184" s="204">
        <f>IF(N184="základní",J184,0)</f>
        <v>0</v>
      </c>
      <c r="BF184" s="204">
        <f>IF(N184="snížená",J184,0)</f>
        <v>0</v>
      </c>
      <c r="BG184" s="204">
        <f>IF(N184="zákl. přenesená",J184,0)</f>
        <v>0</v>
      </c>
      <c r="BH184" s="204">
        <f>IF(N184="sníž. přenesená",J184,0)</f>
        <v>0</v>
      </c>
      <c r="BI184" s="204">
        <f>IF(N184="nulová",J184,0)</f>
        <v>0</v>
      </c>
      <c r="BJ184" s="24" t="s">
        <v>84</v>
      </c>
      <c r="BK184" s="204">
        <f>ROUND(I184*H184,2)</f>
        <v>0</v>
      </c>
      <c r="BL184" s="24" t="s">
        <v>285</v>
      </c>
      <c r="BM184" s="24" t="s">
        <v>2196</v>
      </c>
    </row>
    <row r="185" spans="2:47" s="1" customFormat="1" ht="67.5">
      <c r="B185" s="41"/>
      <c r="C185" s="63"/>
      <c r="D185" s="205" t="s">
        <v>168</v>
      </c>
      <c r="E185" s="63"/>
      <c r="F185" s="206" t="s">
        <v>2197</v>
      </c>
      <c r="G185" s="63"/>
      <c r="H185" s="63"/>
      <c r="I185" s="163"/>
      <c r="J185" s="63"/>
      <c r="K185" s="63"/>
      <c r="L185" s="61"/>
      <c r="M185" s="207"/>
      <c r="N185" s="42"/>
      <c r="O185" s="42"/>
      <c r="P185" s="42"/>
      <c r="Q185" s="42"/>
      <c r="R185" s="42"/>
      <c r="S185" s="42"/>
      <c r="T185" s="78"/>
      <c r="AT185" s="24" t="s">
        <v>168</v>
      </c>
      <c r="AU185" s="24" t="s">
        <v>87</v>
      </c>
    </row>
    <row r="186" spans="2:51" s="12" customFormat="1" ht="13.5">
      <c r="B186" s="219"/>
      <c r="C186" s="220"/>
      <c r="D186" s="232" t="s">
        <v>170</v>
      </c>
      <c r="E186" s="242" t="s">
        <v>21</v>
      </c>
      <c r="F186" s="243" t="s">
        <v>2198</v>
      </c>
      <c r="G186" s="220"/>
      <c r="H186" s="244">
        <v>4.5</v>
      </c>
      <c r="I186" s="224"/>
      <c r="J186" s="220"/>
      <c r="K186" s="220"/>
      <c r="L186" s="225"/>
      <c r="M186" s="226"/>
      <c r="N186" s="227"/>
      <c r="O186" s="227"/>
      <c r="P186" s="227"/>
      <c r="Q186" s="227"/>
      <c r="R186" s="227"/>
      <c r="S186" s="227"/>
      <c r="T186" s="228"/>
      <c r="AT186" s="229" t="s">
        <v>170</v>
      </c>
      <c r="AU186" s="229" t="s">
        <v>87</v>
      </c>
      <c r="AV186" s="12" t="s">
        <v>87</v>
      </c>
      <c r="AW186" s="12" t="s">
        <v>39</v>
      </c>
      <c r="AX186" s="12" t="s">
        <v>84</v>
      </c>
      <c r="AY186" s="229" t="s">
        <v>159</v>
      </c>
    </row>
    <row r="187" spans="2:65" s="1" customFormat="1" ht="31.5" customHeight="1">
      <c r="B187" s="41"/>
      <c r="C187" s="193" t="s">
        <v>462</v>
      </c>
      <c r="D187" s="193" t="s">
        <v>161</v>
      </c>
      <c r="E187" s="194" t="s">
        <v>2199</v>
      </c>
      <c r="F187" s="195" t="s">
        <v>2200</v>
      </c>
      <c r="G187" s="196" t="s">
        <v>245</v>
      </c>
      <c r="H187" s="197">
        <v>12.4</v>
      </c>
      <c r="I187" s="198"/>
      <c r="J187" s="199">
        <f>ROUND(I187*H187,2)</f>
        <v>0</v>
      </c>
      <c r="K187" s="195" t="s">
        <v>165</v>
      </c>
      <c r="L187" s="61"/>
      <c r="M187" s="200" t="s">
        <v>21</v>
      </c>
      <c r="N187" s="201" t="s">
        <v>47</v>
      </c>
      <c r="O187" s="42"/>
      <c r="P187" s="202">
        <f>O187*H187</f>
        <v>0</v>
      </c>
      <c r="Q187" s="202">
        <v>0</v>
      </c>
      <c r="R187" s="202">
        <f>Q187*H187</f>
        <v>0</v>
      </c>
      <c r="S187" s="202">
        <v>0</v>
      </c>
      <c r="T187" s="203">
        <f>S187*H187</f>
        <v>0</v>
      </c>
      <c r="AR187" s="24" t="s">
        <v>285</v>
      </c>
      <c r="AT187" s="24" t="s">
        <v>161</v>
      </c>
      <c r="AU187" s="24" t="s">
        <v>87</v>
      </c>
      <c r="AY187" s="24" t="s">
        <v>159</v>
      </c>
      <c r="BE187" s="204">
        <f>IF(N187="základní",J187,0)</f>
        <v>0</v>
      </c>
      <c r="BF187" s="204">
        <f>IF(N187="snížená",J187,0)</f>
        <v>0</v>
      </c>
      <c r="BG187" s="204">
        <f>IF(N187="zákl. přenesená",J187,0)</f>
        <v>0</v>
      </c>
      <c r="BH187" s="204">
        <f>IF(N187="sníž. přenesená",J187,0)</f>
        <v>0</v>
      </c>
      <c r="BI187" s="204">
        <f>IF(N187="nulová",J187,0)</f>
        <v>0</v>
      </c>
      <c r="BJ187" s="24" t="s">
        <v>84</v>
      </c>
      <c r="BK187" s="204">
        <f>ROUND(I187*H187,2)</f>
        <v>0</v>
      </c>
      <c r="BL187" s="24" t="s">
        <v>285</v>
      </c>
      <c r="BM187" s="24" t="s">
        <v>2201</v>
      </c>
    </row>
    <row r="188" spans="2:47" s="1" customFormat="1" ht="67.5">
      <c r="B188" s="41"/>
      <c r="C188" s="63"/>
      <c r="D188" s="205" t="s">
        <v>168</v>
      </c>
      <c r="E188" s="63"/>
      <c r="F188" s="206" t="s">
        <v>2197</v>
      </c>
      <c r="G188" s="63"/>
      <c r="H188" s="63"/>
      <c r="I188" s="163"/>
      <c r="J188" s="63"/>
      <c r="K188" s="63"/>
      <c r="L188" s="61"/>
      <c r="M188" s="207"/>
      <c r="N188" s="42"/>
      <c r="O188" s="42"/>
      <c r="P188" s="42"/>
      <c r="Q188" s="42"/>
      <c r="R188" s="42"/>
      <c r="S188" s="42"/>
      <c r="T188" s="78"/>
      <c r="AT188" s="24" t="s">
        <v>168</v>
      </c>
      <c r="AU188" s="24" t="s">
        <v>87</v>
      </c>
    </row>
    <row r="189" spans="2:51" s="12" customFormat="1" ht="13.5">
      <c r="B189" s="219"/>
      <c r="C189" s="220"/>
      <c r="D189" s="232" t="s">
        <v>170</v>
      </c>
      <c r="E189" s="242" t="s">
        <v>21</v>
      </c>
      <c r="F189" s="243" t="s">
        <v>2202</v>
      </c>
      <c r="G189" s="220"/>
      <c r="H189" s="244">
        <v>12.4</v>
      </c>
      <c r="I189" s="224"/>
      <c r="J189" s="220"/>
      <c r="K189" s="220"/>
      <c r="L189" s="225"/>
      <c r="M189" s="226"/>
      <c r="N189" s="227"/>
      <c r="O189" s="227"/>
      <c r="P189" s="227"/>
      <c r="Q189" s="227"/>
      <c r="R189" s="227"/>
      <c r="S189" s="227"/>
      <c r="T189" s="228"/>
      <c r="AT189" s="229" t="s">
        <v>170</v>
      </c>
      <c r="AU189" s="229" t="s">
        <v>87</v>
      </c>
      <c r="AV189" s="12" t="s">
        <v>87</v>
      </c>
      <c r="AW189" s="12" t="s">
        <v>39</v>
      </c>
      <c r="AX189" s="12" t="s">
        <v>84</v>
      </c>
      <c r="AY189" s="229" t="s">
        <v>159</v>
      </c>
    </row>
    <row r="190" spans="2:65" s="1" customFormat="1" ht="31.5" customHeight="1">
      <c r="B190" s="41"/>
      <c r="C190" s="193" t="s">
        <v>467</v>
      </c>
      <c r="D190" s="193" t="s">
        <v>161</v>
      </c>
      <c r="E190" s="194" t="s">
        <v>2203</v>
      </c>
      <c r="F190" s="195" t="s">
        <v>2204</v>
      </c>
      <c r="G190" s="196" t="s">
        <v>345</v>
      </c>
      <c r="H190" s="197">
        <v>0.071</v>
      </c>
      <c r="I190" s="198"/>
      <c r="J190" s="199">
        <f>ROUND(I190*H190,2)</f>
        <v>0</v>
      </c>
      <c r="K190" s="195" t="s">
        <v>165</v>
      </c>
      <c r="L190" s="61"/>
      <c r="M190" s="200" t="s">
        <v>21</v>
      </c>
      <c r="N190" s="201" t="s">
        <v>47</v>
      </c>
      <c r="O190" s="42"/>
      <c r="P190" s="202">
        <f>O190*H190</f>
        <v>0</v>
      </c>
      <c r="Q190" s="202">
        <v>0</v>
      </c>
      <c r="R190" s="202">
        <f>Q190*H190</f>
        <v>0</v>
      </c>
      <c r="S190" s="202">
        <v>0</v>
      </c>
      <c r="T190" s="203">
        <f>S190*H190</f>
        <v>0</v>
      </c>
      <c r="AR190" s="24" t="s">
        <v>285</v>
      </c>
      <c r="AT190" s="24" t="s">
        <v>161</v>
      </c>
      <c r="AU190" s="24" t="s">
        <v>87</v>
      </c>
      <c r="AY190" s="24" t="s">
        <v>159</v>
      </c>
      <c r="BE190" s="204">
        <f>IF(N190="základní",J190,0)</f>
        <v>0</v>
      </c>
      <c r="BF190" s="204">
        <f>IF(N190="snížená",J190,0)</f>
        <v>0</v>
      </c>
      <c r="BG190" s="204">
        <f>IF(N190="zákl. přenesená",J190,0)</f>
        <v>0</v>
      </c>
      <c r="BH190" s="204">
        <f>IF(N190="sníž. přenesená",J190,0)</f>
        <v>0</v>
      </c>
      <c r="BI190" s="204">
        <f>IF(N190="nulová",J190,0)</f>
        <v>0</v>
      </c>
      <c r="BJ190" s="24" t="s">
        <v>84</v>
      </c>
      <c r="BK190" s="204">
        <f>ROUND(I190*H190,2)</f>
        <v>0</v>
      </c>
      <c r="BL190" s="24" t="s">
        <v>285</v>
      </c>
      <c r="BM190" s="24" t="s">
        <v>2205</v>
      </c>
    </row>
    <row r="191" spans="2:47" s="1" customFormat="1" ht="121.5">
      <c r="B191" s="41"/>
      <c r="C191" s="63"/>
      <c r="D191" s="205" t="s">
        <v>168</v>
      </c>
      <c r="E191" s="63"/>
      <c r="F191" s="206" t="s">
        <v>2206</v>
      </c>
      <c r="G191" s="63"/>
      <c r="H191" s="63"/>
      <c r="I191" s="163"/>
      <c r="J191" s="63"/>
      <c r="K191" s="63"/>
      <c r="L191" s="61"/>
      <c r="M191" s="277"/>
      <c r="N191" s="273"/>
      <c r="O191" s="273"/>
      <c r="P191" s="273"/>
      <c r="Q191" s="273"/>
      <c r="R191" s="273"/>
      <c r="S191" s="273"/>
      <c r="T191" s="278"/>
      <c r="AT191" s="24" t="s">
        <v>168</v>
      </c>
      <c r="AU191" s="24" t="s">
        <v>87</v>
      </c>
    </row>
    <row r="192" spans="2:12" s="1" customFormat="1" ht="6.95" customHeight="1">
      <c r="B192" s="56"/>
      <c r="C192" s="57"/>
      <c r="D192" s="57"/>
      <c r="E192" s="57"/>
      <c r="F192" s="57"/>
      <c r="G192" s="57"/>
      <c r="H192" s="57"/>
      <c r="I192" s="139"/>
      <c r="J192" s="57"/>
      <c r="K192" s="57"/>
      <c r="L192" s="61"/>
    </row>
  </sheetData>
  <sheetProtection password="CC77" sheet="1" objects="1" scenarios="1" formatCells="0" formatColumns="0" formatRows="0" sort="0" autoFilter="0"/>
  <autoFilter ref="C83:K191"/>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Šmejdířová</dc:creator>
  <cp:keywords/>
  <dc:description/>
  <cp:lastModifiedBy>čertík Bertík</cp:lastModifiedBy>
  <dcterms:created xsi:type="dcterms:W3CDTF">2017-05-16T05:36:09Z</dcterms:created>
  <dcterms:modified xsi:type="dcterms:W3CDTF">2017-05-22T08:17:17Z</dcterms:modified>
  <cp:category/>
  <cp:version/>
  <cp:contentType/>
  <cp:contentStatus/>
</cp:coreProperties>
</file>