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70" yWindow="540" windowWidth="20775" windowHeight="9660"/>
  </bookViews>
  <sheets>
    <sheet name="Rekapitulace stavby" sheetId="1" r:id="rId1"/>
    <sheet name="04-2017a_1 - Parkoviště TGM" sheetId="2" r:id="rId2"/>
    <sheet name="04-2017a_2 - Zpevněné plo..." sheetId="3" r:id="rId3"/>
    <sheet name="04-2017a_3 - Zpevněné plo..." sheetId="4" r:id="rId4"/>
    <sheet name="Pokyny pro vyplnění" sheetId="5" r:id="rId5"/>
  </sheets>
  <definedNames>
    <definedName name="_xlnm._FilterDatabase" localSheetId="1" hidden="1">'04-2017a_1 - Parkoviště TGM'!$C$84:$K$220</definedName>
    <definedName name="_xlnm._FilterDatabase" localSheetId="2" hidden="1">'04-2017a_2 - Zpevněné plo...'!$C$82:$K$167</definedName>
    <definedName name="_xlnm._FilterDatabase" localSheetId="3" hidden="1">'04-2017a_3 - Zpevněné plo...'!$C$83:$K$147</definedName>
    <definedName name="_xlnm.Print_Titles" localSheetId="1">'04-2017a_1 - Parkoviště TGM'!$84:$84</definedName>
    <definedName name="_xlnm.Print_Titles" localSheetId="2">'04-2017a_2 - Zpevněné plo...'!$82:$82</definedName>
    <definedName name="_xlnm.Print_Titles" localSheetId="3">'04-2017a_3 - Zpevněné plo...'!$83:$83</definedName>
    <definedName name="_xlnm.Print_Titles" localSheetId="0">'Rekapitulace stavby'!$49:$49</definedName>
    <definedName name="_xlnm.Print_Area" localSheetId="1">'04-2017a_1 - Parkoviště TGM'!$C$4:$J$36,'04-2017a_1 - Parkoviště TGM'!$C$42:$J$66,'04-2017a_1 - Parkoviště TGM'!$C$72:$K$220</definedName>
    <definedName name="_xlnm.Print_Area" localSheetId="2">'04-2017a_2 - Zpevněné plo...'!$C$4:$J$36,'04-2017a_2 - Zpevněné plo...'!$C$42:$J$64,'04-2017a_2 - Zpevněné plo...'!$C$70:$K$167</definedName>
    <definedName name="_xlnm.Print_Area" localSheetId="3">'04-2017a_3 - Zpevněné plo...'!$C$4:$J$36,'04-2017a_3 - Zpevněné plo...'!$C$42:$J$65,'04-2017a_3 - Zpevněné plo...'!$C$71:$K$147</definedName>
    <definedName name="_xlnm.Print_Area" localSheetId="4">'Pokyny pro vyplnění'!$B$2:$K$69,'Pokyny pro vyplnění'!$B$72:$K$116,'Pokyny pro vyplnění'!$B$119:$K$188,'Pokyny pro vyplnění'!$B$196:$K$216</definedName>
    <definedName name="_xlnm.Print_Area" localSheetId="0">'Rekapitulace stavby'!$D$4:$AO$33,'Rekapitulace stavby'!$C$39:$AQ$55</definedName>
  </definedNames>
  <calcPr calcId="145621"/>
</workbook>
</file>

<file path=xl/calcChain.xml><?xml version="1.0" encoding="utf-8"?>
<calcChain xmlns="http://schemas.openxmlformats.org/spreadsheetml/2006/main">
  <c r="AY54" i="1" l="1"/>
  <c r="AX54" i="1"/>
  <c r="BI146" i="4"/>
  <c r="BH146" i="4"/>
  <c r="BG146" i="4"/>
  <c r="BF146" i="4"/>
  <c r="BE146" i="4"/>
  <c r="T146" i="4"/>
  <c r="R146" i="4"/>
  <c r="P146" i="4"/>
  <c r="BK146" i="4"/>
  <c r="J146" i="4"/>
  <c r="BI145" i="4"/>
  <c r="BH145" i="4"/>
  <c r="BG145" i="4"/>
  <c r="BF145" i="4"/>
  <c r="BE145" i="4"/>
  <c r="T145" i="4"/>
  <c r="R145" i="4"/>
  <c r="P145" i="4"/>
  <c r="BK145" i="4"/>
  <c r="J145" i="4"/>
  <c r="BI144" i="4"/>
  <c r="BH144" i="4"/>
  <c r="BG144" i="4"/>
  <c r="BF144" i="4"/>
  <c r="BE144" i="4"/>
  <c r="T144" i="4"/>
  <c r="R144" i="4"/>
  <c r="P144" i="4"/>
  <c r="BK144" i="4"/>
  <c r="J144" i="4"/>
  <c r="BI143" i="4"/>
  <c r="BH143" i="4"/>
  <c r="BG143" i="4"/>
  <c r="BF143" i="4"/>
  <c r="BE143" i="4"/>
  <c r="T143" i="4"/>
  <c r="R143" i="4"/>
  <c r="P143" i="4"/>
  <c r="BK143" i="4"/>
  <c r="J143" i="4"/>
  <c r="BI142" i="4"/>
  <c r="BH142" i="4"/>
  <c r="BG142" i="4"/>
  <c r="BF142" i="4"/>
  <c r="BE142" i="4"/>
  <c r="T142" i="4"/>
  <c r="R142" i="4"/>
  <c r="P142" i="4"/>
  <c r="BK142" i="4"/>
  <c r="J142" i="4"/>
  <c r="BI140" i="4"/>
  <c r="BH140" i="4"/>
  <c r="BG140" i="4"/>
  <c r="BF140" i="4"/>
  <c r="BE140" i="4"/>
  <c r="T140" i="4"/>
  <c r="R140" i="4"/>
  <c r="P140" i="4"/>
  <c r="BK140" i="4"/>
  <c r="J140" i="4"/>
  <c r="BI138" i="4"/>
  <c r="BH138" i="4"/>
  <c r="BG138" i="4"/>
  <c r="BF138" i="4"/>
  <c r="BE138" i="4"/>
  <c r="T138" i="4"/>
  <c r="R138" i="4"/>
  <c r="P138" i="4"/>
  <c r="BK138" i="4"/>
  <c r="J138" i="4"/>
  <c r="BI137" i="4"/>
  <c r="BH137" i="4"/>
  <c r="BG137" i="4"/>
  <c r="BF137" i="4"/>
  <c r="BE137" i="4"/>
  <c r="T137" i="4"/>
  <c r="R137" i="4"/>
  <c r="P137" i="4"/>
  <c r="BK137" i="4"/>
  <c r="J137" i="4"/>
  <c r="BI136" i="4"/>
  <c r="BH136" i="4"/>
  <c r="BG136" i="4"/>
  <c r="BF136" i="4"/>
  <c r="BE136" i="4"/>
  <c r="T136" i="4"/>
  <c r="R136" i="4"/>
  <c r="P136" i="4"/>
  <c r="BK136" i="4"/>
  <c r="J136" i="4"/>
  <c r="BI134" i="4"/>
  <c r="BH134" i="4"/>
  <c r="BG134" i="4"/>
  <c r="BF134" i="4"/>
  <c r="BE134" i="4"/>
  <c r="T134" i="4"/>
  <c r="T133" i="4" s="1"/>
  <c r="R134" i="4"/>
  <c r="R133" i="4" s="1"/>
  <c r="P134" i="4"/>
  <c r="P133" i="4" s="1"/>
  <c r="BK134" i="4"/>
  <c r="BK133" i="4" s="1"/>
  <c r="J133" i="4" s="1"/>
  <c r="J64" i="4" s="1"/>
  <c r="J134" i="4"/>
  <c r="BI131" i="4"/>
  <c r="BH131" i="4"/>
  <c r="BG131" i="4"/>
  <c r="BF131" i="4"/>
  <c r="BE131" i="4"/>
  <c r="T131" i="4"/>
  <c r="R131" i="4"/>
  <c r="P131" i="4"/>
  <c r="BK131" i="4"/>
  <c r="J131" i="4"/>
  <c r="BI129" i="4"/>
  <c r="BH129" i="4"/>
  <c r="BG129" i="4"/>
  <c r="BF129" i="4"/>
  <c r="BE129" i="4"/>
  <c r="T129" i="4"/>
  <c r="R129" i="4"/>
  <c r="P129" i="4"/>
  <c r="BK129" i="4"/>
  <c r="J129" i="4"/>
  <c r="BI127" i="4"/>
  <c r="BH127" i="4"/>
  <c r="BG127" i="4"/>
  <c r="BF127" i="4"/>
  <c r="BE127" i="4"/>
  <c r="T127" i="4"/>
  <c r="T126" i="4" s="1"/>
  <c r="R127" i="4"/>
  <c r="R126" i="4" s="1"/>
  <c r="P127" i="4"/>
  <c r="P126" i="4" s="1"/>
  <c r="BK127" i="4"/>
  <c r="BK126" i="4" s="1"/>
  <c r="J126" i="4" s="1"/>
  <c r="J63" i="4" s="1"/>
  <c r="J127" i="4"/>
  <c r="BI123" i="4"/>
  <c r="BH123" i="4"/>
  <c r="BG123" i="4"/>
  <c r="BF123" i="4"/>
  <c r="T123" i="4"/>
  <c r="R123" i="4"/>
  <c r="P123" i="4"/>
  <c r="BK123" i="4"/>
  <c r="J123" i="4"/>
  <c r="BE123" i="4" s="1"/>
  <c r="BI122" i="4"/>
  <c r="BH122" i="4"/>
  <c r="BG122" i="4"/>
  <c r="BF122" i="4"/>
  <c r="T122" i="4"/>
  <c r="R122" i="4"/>
  <c r="P122" i="4"/>
  <c r="BK122" i="4"/>
  <c r="J122" i="4"/>
  <c r="BE122" i="4" s="1"/>
  <c r="BI119" i="4"/>
  <c r="BH119" i="4"/>
  <c r="BG119" i="4"/>
  <c r="BF119" i="4"/>
  <c r="T119" i="4"/>
  <c r="T118" i="4" s="1"/>
  <c r="R119" i="4"/>
  <c r="R118" i="4" s="1"/>
  <c r="P119" i="4"/>
  <c r="P118" i="4" s="1"/>
  <c r="BK119" i="4"/>
  <c r="BK118" i="4" s="1"/>
  <c r="J118" i="4" s="1"/>
  <c r="J62" i="4" s="1"/>
  <c r="J119" i="4"/>
  <c r="BE119" i="4" s="1"/>
  <c r="BI117" i="4"/>
  <c r="BH117" i="4"/>
  <c r="BG117" i="4"/>
  <c r="BF117" i="4"/>
  <c r="BE117" i="4"/>
  <c r="T117" i="4"/>
  <c r="R117" i="4"/>
  <c r="P117" i="4"/>
  <c r="BK117" i="4"/>
  <c r="J117" i="4"/>
  <c r="BI113" i="4"/>
  <c r="BH113" i="4"/>
  <c r="BG113" i="4"/>
  <c r="BF113" i="4"/>
  <c r="BE113" i="4"/>
  <c r="T113" i="4"/>
  <c r="R113" i="4"/>
  <c r="P113" i="4"/>
  <c r="BK113" i="4"/>
  <c r="J113" i="4"/>
  <c r="BI109" i="4"/>
  <c r="BH109" i="4"/>
  <c r="BG109" i="4"/>
  <c r="BF109" i="4"/>
  <c r="BE109" i="4"/>
  <c r="T109" i="4"/>
  <c r="R109" i="4"/>
  <c r="P109" i="4"/>
  <c r="BK109" i="4"/>
  <c r="J109" i="4"/>
  <c r="BI107" i="4"/>
  <c r="BH107" i="4"/>
  <c r="BG107" i="4"/>
  <c r="BF107" i="4"/>
  <c r="BE107" i="4"/>
  <c r="T107" i="4"/>
  <c r="T106" i="4" s="1"/>
  <c r="R107" i="4"/>
  <c r="R106" i="4" s="1"/>
  <c r="P107" i="4"/>
  <c r="P106" i="4" s="1"/>
  <c r="BK107" i="4"/>
  <c r="BK106" i="4" s="1"/>
  <c r="J106" i="4" s="1"/>
  <c r="J61" i="4" s="1"/>
  <c r="J107" i="4"/>
  <c r="BI105" i="4"/>
  <c r="BH105" i="4"/>
  <c r="BG105" i="4"/>
  <c r="BF105" i="4"/>
  <c r="T105" i="4"/>
  <c r="R105" i="4"/>
  <c r="P105" i="4"/>
  <c r="BK105" i="4"/>
  <c r="J105" i="4"/>
  <c r="BE105" i="4" s="1"/>
  <c r="BI103" i="4"/>
  <c r="BH103" i="4"/>
  <c r="BG103" i="4"/>
  <c r="BF103" i="4"/>
  <c r="T103" i="4"/>
  <c r="T102" i="4" s="1"/>
  <c r="R103" i="4"/>
  <c r="R102" i="4" s="1"/>
  <c r="P103" i="4"/>
  <c r="P102" i="4" s="1"/>
  <c r="BK103" i="4"/>
  <c r="BK102" i="4" s="1"/>
  <c r="J102" i="4" s="1"/>
  <c r="J60" i="4" s="1"/>
  <c r="J103" i="4"/>
  <c r="BE103" i="4" s="1"/>
  <c r="BI99" i="4"/>
  <c r="BH99" i="4"/>
  <c r="BG99" i="4"/>
  <c r="BF99" i="4"/>
  <c r="BE99" i="4"/>
  <c r="T99" i="4"/>
  <c r="R99" i="4"/>
  <c r="P99" i="4"/>
  <c r="BK99" i="4"/>
  <c r="J99" i="4"/>
  <c r="BI97" i="4"/>
  <c r="BH97" i="4"/>
  <c r="BG97" i="4"/>
  <c r="BF97" i="4"/>
  <c r="BE97" i="4"/>
  <c r="T97" i="4"/>
  <c r="R97" i="4"/>
  <c r="P97" i="4"/>
  <c r="BK97" i="4"/>
  <c r="J97" i="4"/>
  <c r="BI96" i="4"/>
  <c r="BH96" i="4"/>
  <c r="BG96" i="4"/>
  <c r="BF96" i="4"/>
  <c r="BE96" i="4"/>
  <c r="T96" i="4"/>
  <c r="T95" i="4" s="1"/>
  <c r="R96" i="4"/>
  <c r="R95" i="4" s="1"/>
  <c r="P96" i="4"/>
  <c r="P95" i="4" s="1"/>
  <c r="BK96" i="4"/>
  <c r="BK95" i="4" s="1"/>
  <c r="J95" i="4" s="1"/>
  <c r="J59" i="4" s="1"/>
  <c r="J96" i="4"/>
  <c r="BI93" i="4"/>
  <c r="BH93" i="4"/>
  <c r="BG93" i="4"/>
  <c r="BF93" i="4"/>
  <c r="T93" i="4"/>
  <c r="R93" i="4"/>
  <c r="P93" i="4"/>
  <c r="BK93" i="4"/>
  <c r="J93" i="4"/>
  <c r="BE93" i="4" s="1"/>
  <c r="BI91" i="4"/>
  <c r="BH91" i="4"/>
  <c r="BG91" i="4"/>
  <c r="BF91" i="4"/>
  <c r="T91" i="4"/>
  <c r="R91" i="4"/>
  <c r="P91" i="4"/>
  <c r="BK91" i="4"/>
  <c r="J91" i="4"/>
  <c r="BE91" i="4" s="1"/>
  <c r="BI89" i="4"/>
  <c r="BH89" i="4"/>
  <c r="BG89" i="4"/>
  <c r="BF89" i="4"/>
  <c r="T89" i="4"/>
  <c r="R89" i="4"/>
  <c r="P89" i="4"/>
  <c r="BK89" i="4"/>
  <c r="J89" i="4"/>
  <c r="BE89" i="4" s="1"/>
  <c r="BI87" i="4"/>
  <c r="F34" i="4" s="1"/>
  <c r="BD54" i="1" s="1"/>
  <c r="BH87" i="4"/>
  <c r="F33" i="4" s="1"/>
  <c r="BC54" i="1" s="1"/>
  <c r="BG87" i="4"/>
  <c r="F32" i="4" s="1"/>
  <c r="BB54" i="1" s="1"/>
  <c r="BF87" i="4"/>
  <c r="F31" i="4" s="1"/>
  <c r="BA54" i="1" s="1"/>
  <c r="T87" i="4"/>
  <c r="T86" i="4" s="1"/>
  <c r="T85" i="4" s="1"/>
  <c r="T84" i="4" s="1"/>
  <c r="R87" i="4"/>
  <c r="R86" i="4" s="1"/>
  <c r="R85" i="4" s="1"/>
  <c r="R84" i="4" s="1"/>
  <c r="P87" i="4"/>
  <c r="P86" i="4" s="1"/>
  <c r="P85" i="4" s="1"/>
  <c r="P84" i="4" s="1"/>
  <c r="AU54" i="1" s="1"/>
  <c r="BK87" i="4"/>
  <c r="BK86" i="4" s="1"/>
  <c r="J87" i="4"/>
  <c r="BE87" i="4" s="1"/>
  <c r="F78" i="4"/>
  <c r="E76" i="4"/>
  <c r="F49" i="4"/>
  <c r="E47" i="4"/>
  <c r="J21" i="4"/>
  <c r="E21" i="4"/>
  <c r="J80" i="4" s="1"/>
  <c r="J20" i="4"/>
  <c r="J18" i="4"/>
  <c r="E18" i="4"/>
  <c r="F52" i="4" s="1"/>
  <c r="J17" i="4"/>
  <c r="J15" i="4"/>
  <c r="E15" i="4"/>
  <c r="F51" i="4" s="1"/>
  <c r="J14" i="4"/>
  <c r="J12" i="4"/>
  <c r="J78" i="4" s="1"/>
  <c r="E7" i="4"/>
  <c r="E45" i="4" s="1"/>
  <c r="AY53" i="1"/>
  <c r="AX53" i="1"/>
  <c r="BI166" i="3"/>
  <c r="BH166" i="3"/>
  <c r="BG166" i="3"/>
  <c r="BF166" i="3"/>
  <c r="T166" i="3"/>
  <c r="T165" i="3" s="1"/>
  <c r="R166" i="3"/>
  <c r="R165" i="3" s="1"/>
  <c r="P166" i="3"/>
  <c r="P165" i="3" s="1"/>
  <c r="BK166" i="3"/>
  <c r="BK165" i="3" s="1"/>
  <c r="J165" i="3" s="1"/>
  <c r="J63" i="3" s="1"/>
  <c r="J166" i="3"/>
  <c r="BE166" i="3" s="1"/>
  <c r="BI163" i="3"/>
  <c r="BH163" i="3"/>
  <c r="BG163" i="3"/>
  <c r="BF163" i="3"/>
  <c r="BE163" i="3"/>
  <c r="T163" i="3"/>
  <c r="R163" i="3"/>
  <c r="P163" i="3"/>
  <c r="BK163" i="3"/>
  <c r="J163" i="3"/>
  <c r="BI162" i="3"/>
  <c r="BH162" i="3"/>
  <c r="BG162" i="3"/>
  <c r="BF162" i="3"/>
  <c r="BE162" i="3"/>
  <c r="T162" i="3"/>
  <c r="R162" i="3"/>
  <c r="P162" i="3"/>
  <c r="BK162" i="3"/>
  <c r="J162" i="3"/>
  <c r="BI160" i="3"/>
  <c r="BH160" i="3"/>
  <c r="BG160" i="3"/>
  <c r="BF160" i="3"/>
  <c r="BE160" i="3"/>
  <c r="T160" i="3"/>
  <c r="R160" i="3"/>
  <c r="P160" i="3"/>
  <c r="BK160" i="3"/>
  <c r="J160" i="3"/>
  <c r="BI156" i="3"/>
  <c r="BH156" i="3"/>
  <c r="BG156" i="3"/>
  <c r="BF156" i="3"/>
  <c r="BE156" i="3"/>
  <c r="T156" i="3"/>
  <c r="R156" i="3"/>
  <c r="P156" i="3"/>
  <c r="BK156" i="3"/>
  <c r="J156" i="3"/>
  <c r="BI154" i="3"/>
  <c r="BH154" i="3"/>
  <c r="BG154" i="3"/>
  <c r="BF154" i="3"/>
  <c r="BE154" i="3"/>
  <c r="T154" i="3"/>
  <c r="R154" i="3"/>
  <c r="P154" i="3"/>
  <c r="BK154" i="3"/>
  <c r="J154" i="3"/>
  <c r="BI152" i="3"/>
  <c r="BH152" i="3"/>
  <c r="BG152" i="3"/>
  <c r="BF152" i="3"/>
  <c r="BE152" i="3"/>
  <c r="T152" i="3"/>
  <c r="T151" i="3" s="1"/>
  <c r="R152" i="3"/>
  <c r="R151" i="3" s="1"/>
  <c r="P152" i="3"/>
  <c r="P151" i="3" s="1"/>
  <c r="BK152" i="3"/>
  <c r="BK151" i="3" s="1"/>
  <c r="J151" i="3" s="1"/>
  <c r="J62" i="3" s="1"/>
  <c r="J152" i="3"/>
  <c r="BI149" i="3"/>
  <c r="BH149" i="3"/>
  <c r="BG149" i="3"/>
  <c r="BF149" i="3"/>
  <c r="T149" i="3"/>
  <c r="R149" i="3"/>
  <c r="P149" i="3"/>
  <c r="BK149" i="3"/>
  <c r="J149" i="3"/>
  <c r="BE149" i="3" s="1"/>
  <c r="BI147" i="3"/>
  <c r="BH147" i="3"/>
  <c r="BG147" i="3"/>
  <c r="BF147" i="3"/>
  <c r="T147" i="3"/>
  <c r="R147" i="3"/>
  <c r="P147" i="3"/>
  <c r="BK147" i="3"/>
  <c r="J147" i="3"/>
  <c r="BE147" i="3" s="1"/>
  <c r="BI145" i="3"/>
  <c r="BH145" i="3"/>
  <c r="BG145" i="3"/>
  <c r="BF145" i="3"/>
  <c r="T145" i="3"/>
  <c r="R145" i="3"/>
  <c r="P145" i="3"/>
  <c r="BK145" i="3"/>
  <c r="J145" i="3"/>
  <c r="BE145" i="3" s="1"/>
  <c r="BI144" i="3"/>
  <c r="BH144" i="3"/>
  <c r="BG144" i="3"/>
  <c r="BF144" i="3"/>
  <c r="T144" i="3"/>
  <c r="R144" i="3"/>
  <c r="P144" i="3"/>
  <c r="BK144" i="3"/>
  <c r="J144" i="3"/>
  <c r="BE144" i="3" s="1"/>
  <c r="BI142" i="3"/>
  <c r="BH142" i="3"/>
  <c r="BG142" i="3"/>
  <c r="BF142" i="3"/>
  <c r="T142" i="3"/>
  <c r="R142" i="3"/>
  <c r="P142" i="3"/>
  <c r="BK142" i="3"/>
  <c r="J142" i="3"/>
  <c r="BE142" i="3" s="1"/>
  <c r="BI141" i="3"/>
  <c r="BH141" i="3"/>
  <c r="BG141" i="3"/>
  <c r="BF141" i="3"/>
  <c r="T141" i="3"/>
  <c r="R141" i="3"/>
  <c r="P141" i="3"/>
  <c r="BK141" i="3"/>
  <c r="J141" i="3"/>
  <c r="BE141" i="3" s="1"/>
  <c r="BI139" i="3"/>
  <c r="BH139" i="3"/>
  <c r="BG139" i="3"/>
  <c r="BF139" i="3"/>
  <c r="T139" i="3"/>
  <c r="T138" i="3" s="1"/>
  <c r="R139" i="3"/>
  <c r="R138" i="3" s="1"/>
  <c r="P139" i="3"/>
  <c r="P138" i="3" s="1"/>
  <c r="BK139" i="3"/>
  <c r="BK138" i="3" s="1"/>
  <c r="J138" i="3" s="1"/>
  <c r="J139" i="3"/>
  <c r="BE139" i="3" s="1"/>
  <c r="J61" i="3"/>
  <c r="BI136" i="3"/>
  <c r="BH136" i="3"/>
  <c r="BG136" i="3"/>
  <c r="BF136" i="3"/>
  <c r="BE136" i="3"/>
  <c r="T136" i="3"/>
  <c r="R136" i="3"/>
  <c r="P136" i="3"/>
  <c r="BK136" i="3"/>
  <c r="J136" i="3"/>
  <c r="BI134" i="3"/>
  <c r="BH134" i="3"/>
  <c r="BG134" i="3"/>
  <c r="BF134" i="3"/>
  <c r="BE134" i="3"/>
  <c r="T134" i="3"/>
  <c r="R134" i="3"/>
  <c r="P134" i="3"/>
  <c r="BK134" i="3"/>
  <c r="J134" i="3"/>
  <c r="BI132" i="3"/>
  <c r="BH132" i="3"/>
  <c r="BG132" i="3"/>
  <c r="BF132" i="3"/>
  <c r="BE132" i="3"/>
  <c r="T132" i="3"/>
  <c r="T131" i="3" s="1"/>
  <c r="R132" i="3"/>
  <c r="R131" i="3" s="1"/>
  <c r="P132" i="3"/>
  <c r="P131" i="3" s="1"/>
  <c r="BK132" i="3"/>
  <c r="BK131" i="3" s="1"/>
  <c r="J131" i="3" s="1"/>
  <c r="J132" i="3"/>
  <c r="J60" i="3"/>
  <c r="BI128" i="3"/>
  <c r="BH128" i="3"/>
  <c r="BG128" i="3"/>
  <c r="BF128" i="3"/>
  <c r="T128" i="3"/>
  <c r="R128" i="3"/>
  <c r="P128" i="3"/>
  <c r="BK128" i="3"/>
  <c r="J128" i="3"/>
  <c r="BE128" i="3" s="1"/>
  <c r="BI126" i="3"/>
  <c r="BH126" i="3"/>
  <c r="BG126" i="3"/>
  <c r="BF126" i="3"/>
  <c r="T126" i="3"/>
  <c r="R126" i="3"/>
  <c r="P126" i="3"/>
  <c r="BK126" i="3"/>
  <c r="J126" i="3"/>
  <c r="BE126" i="3" s="1"/>
  <c r="BI124" i="3"/>
  <c r="BH124" i="3"/>
  <c r="BG124" i="3"/>
  <c r="BF124" i="3"/>
  <c r="T124" i="3"/>
  <c r="R124" i="3"/>
  <c r="P124" i="3"/>
  <c r="BK124" i="3"/>
  <c r="J124" i="3"/>
  <c r="BE124" i="3" s="1"/>
  <c r="BI121" i="3"/>
  <c r="BH121" i="3"/>
  <c r="BG121" i="3"/>
  <c r="BF121" i="3"/>
  <c r="BE121" i="3"/>
  <c r="T121" i="3"/>
  <c r="R121" i="3"/>
  <c r="P121" i="3"/>
  <c r="BK121" i="3"/>
  <c r="J121" i="3"/>
  <c r="BI119" i="3"/>
  <c r="BH119" i="3"/>
  <c r="BG119" i="3"/>
  <c r="BF119" i="3"/>
  <c r="BE119" i="3"/>
  <c r="T119" i="3"/>
  <c r="R119" i="3"/>
  <c r="P119" i="3"/>
  <c r="BK119" i="3"/>
  <c r="J119" i="3"/>
  <c r="BI117" i="3"/>
  <c r="BH117" i="3"/>
  <c r="BG117" i="3"/>
  <c r="BF117" i="3"/>
  <c r="BE117" i="3"/>
  <c r="T117" i="3"/>
  <c r="R117" i="3"/>
  <c r="P117" i="3"/>
  <c r="BK117" i="3"/>
  <c r="J117" i="3"/>
  <c r="BI116" i="3"/>
  <c r="BH116" i="3"/>
  <c r="BG116" i="3"/>
  <c r="BF116" i="3"/>
  <c r="BE116" i="3"/>
  <c r="T116" i="3"/>
  <c r="R116" i="3"/>
  <c r="P116" i="3"/>
  <c r="BK116" i="3"/>
  <c r="J116" i="3"/>
  <c r="BI115" i="3"/>
  <c r="BH115" i="3"/>
  <c r="BG115" i="3"/>
  <c r="BF115" i="3"/>
  <c r="BE115" i="3"/>
  <c r="T115" i="3"/>
  <c r="T114" i="3" s="1"/>
  <c r="R115" i="3"/>
  <c r="R114" i="3" s="1"/>
  <c r="P115" i="3"/>
  <c r="P114" i="3" s="1"/>
  <c r="BK115" i="3"/>
  <c r="BK114" i="3" s="1"/>
  <c r="J114" i="3" s="1"/>
  <c r="J115" i="3"/>
  <c r="J59" i="3"/>
  <c r="BI111" i="3"/>
  <c r="BH111" i="3"/>
  <c r="BG111" i="3"/>
  <c r="BF111" i="3"/>
  <c r="T111" i="3"/>
  <c r="R111" i="3"/>
  <c r="P111" i="3"/>
  <c r="BK111" i="3"/>
  <c r="J111" i="3"/>
  <c r="BE111" i="3" s="1"/>
  <c r="BI109" i="3"/>
  <c r="BH109" i="3"/>
  <c r="BG109" i="3"/>
  <c r="BF109" i="3"/>
  <c r="T109" i="3"/>
  <c r="R109" i="3"/>
  <c r="P109" i="3"/>
  <c r="BK109" i="3"/>
  <c r="J109" i="3"/>
  <c r="BE109" i="3" s="1"/>
  <c r="BI105" i="3"/>
  <c r="BH105" i="3"/>
  <c r="BG105" i="3"/>
  <c r="BF105" i="3"/>
  <c r="T105" i="3"/>
  <c r="R105" i="3"/>
  <c r="P105" i="3"/>
  <c r="BK105" i="3"/>
  <c r="J105" i="3"/>
  <c r="BE105" i="3" s="1"/>
  <c r="BI103" i="3"/>
  <c r="BH103" i="3"/>
  <c r="BG103" i="3"/>
  <c r="BF103" i="3"/>
  <c r="T103" i="3"/>
  <c r="R103" i="3"/>
  <c r="P103" i="3"/>
  <c r="BK103" i="3"/>
  <c r="J103" i="3"/>
  <c r="BE103" i="3" s="1"/>
  <c r="BI101" i="3"/>
  <c r="BH101" i="3"/>
  <c r="BG101" i="3"/>
  <c r="BF101" i="3"/>
  <c r="BE101" i="3"/>
  <c r="T101" i="3"/>
  <c r="R101" i="3"/>
  <c r="P101" i="3"/>
  <c r="BK101" i="3"/>
  <c r="J101" i="3"/>
  <c r="BI99" i="3"/>
  <c r="BH99" i="3"/>
  <c r="BG99" i="3"/>
  <c r="BF99" i="3"/>
  <c r="BE99" i="3"/>
  <c r="T99" i="3"/>
  <c r="R99" i="3"/>
  <c r="P99" i="3"/>
  <c r="BK99" i="3"/>
  <c r="J99" i="3"/>
  <c r="BI97" i="3"/>
  <c r="BH97" i="3"/>
  <c r="BG97" i="3"/>
  <c r="BF97" i="3"/>
  <c r="BE97" i="3"/>
  <c r="T97" i="3"/>
  <c r="R97" i="3"/>
  <c r="P97" i="3"/>
  <c r="BK97" i="3"/>
  <c r="J97" i="3"/>
  <c r="BI95" i="3"/>
  <c r="BH95" i="3"/>
  <c r="BG95" i="3"/>
  <c r="BF95" i="3"/>
  <c r="BE95" i="3"/>
  <c r="T95" i="3"/>
  <c r="R95" i="3"/>
  <c r="P95" i="3"/>
  <c r="BK95" i="3"/>
  <c r="J95" i="3"/>
  <c r="BI90" i="3"/>
  <c r="BH90" i="3"/>
  <c r="BG90" i="3"/>
  <c r="BF90" i="3"/>
  <c r="BE90" i="3"/>
  <c r="T90" i="3"/>
  <c r="R90" i="3"/>
  <c r="P90" i="3"/>
  <c r="BK90" i="3"/>
  <c r="J90" i="3"/>
  <c r="BI88" i="3"/>
  <c r="BH88" i="3"/>
  <c r="BG88" i="3"/>
  <c r="BF88" i="3"/>
  <c r="BE88" i="3"/>
  <c r="T88" i="3"/>
  <c r="R88" i="3"/>
  <c r="P88" i="3"/>
  <c r="BK88" i="3"/>
  <c r="J88" i="3"/>
  <c r="BI86" i="3"/>
  <c r="F34" i="3" s="1"/>
  <c r="BD53" i="1" s="1"/>
  <c r="BH86" i="3"/>
  <c r="F33" i="3" s="1"/>
  <c r="BC53" i="1" s="1"/>
  <c r="BG86" i="3"/>
  <c r="F32" i="3" s="1"/>
  <c r="BB53" i="1" s="1"/>
  <c r="BF86" i="3"/>
  <c r="BE86" i="3"/>
  <c r="T86" i="3"/>
  <c r="T85" i="3" s="1"/>
  <c r="T84" i="3" s="1"/>
  <c r="T83" i="3" s="1"/>
  <c r="R86" i="3"/>
  <c r="R85" i="3" s="1"/>
  <c r="R84" i="3" s="1"/>
  <c r="R83" i="3" s="1"/>
  <c r="P86" i="3"/>
  <c r="P85" i="3" s="1"/>
  <c r="P84" i="3" s="1"/>
  <c r="P83" i="3" s="1"/>
  <c r="AU53" i="1" s="1"/>
  <c r="BK86" i="3"/>
  <c r="BK85" i="3" s="1"/>
  <c r="J86" i="3"/>
  <c r="F80" i="3"/>
  <c r="F77" i="3"/>
  <c r="E75" i="3"/>
  <c r="E73" i="3"/>
  <c r="F49" i="3"/>
  <c r="E47" i="3"/>
  <c r="J21" i="3"/>
  <c r="E21" i="3"/>
  <c r="J51" i="3" s="1"/>
  <c r="J20" i="3"/>
  <c r="J18" i="3"/>
  <c r="E18" i="3"/>
  <c r="F52" i="3" s="1"/>
  <c r="J17" i="3"/>
  <c r="J15" i="3"/>
  <c r="E15" i="3"/>
  <c r="F79" i="3" s="1"/>
  <c r="J14" i="3"/>
  <c r="J12" i="3"/>
  <c r="J49" i="3" s="1"/>
  <c r="E7" i="3"/>
  <c r="E45" i="3" s="1"/>
  <c r="AY52" i="1"/>
  <c r="AX52" i="1"/>
  <c r="BI219" i="2"/>
  <c r="BH219" i="2"/>
  <c r="BG219" i="2"/>
  <c r="BF219" i="2"/>
  <c r="BE219" i="2"/>
  <c r="T219" i="2"/>
  <c r="R219" i="2"/>
  <c r="P219" i="2"/>
  <c r="BK219" i="2"/>
  <c r="J219" i="2"/>
  <c r="BI218" i="2"/>
  <c r="BH218" i="2"/>
  <c r="BG218" i="2"/>
  <c r="BF218" i="2"/>
  <c r="BE218" i="2"/>
  <c r="T218" i="2"/>
  <c r="R218" i="2"/>
  <c r="P218" i="2"/>
  <c r="BK218" i="2"/>
  <c r="J218" i="2"/>
  <c r="BI216" i="2"/>
  <c r="BH216" i="2"/>
  <c r="BG216" i="2"/>
  <c r="BF216" i="2"/>
  <c r="BE216" i="2"/>
  <c r="T216" i="2"/>
  <c r="R216" i="2"/>
  <c r="P216" i="2"/>
  <c r="BK216" i="2"/>
  <c r="J216" i="2"/>
  <c r="BI214" i="2"/>
  <c r="BH214" i="2"/>
  <c r="BG214" i="2"/>
  <c r="BF214" i="2"/>
  <c r="BE214" i="2"/>
  <c r="T214" i="2"/>
  <c r="R214" i="2"/>
  <c r="P214" i="2"/>
  <c r="BK214" i="2"/>
  <c r="J214" i="2"/>
  <c r="BI212" i="2"/>
  <c r="BH212" i="2"/>
  <c r="BG212" i="2"/>
  <c r="BF212" i="2"/>
  <c r="BE212" i="2"/>
  <c r="T212" i="2"/>
  <c r="R212" i="2"/>
  <c r="P212" i="2"/>
  <c r="BK212" i="2"/>
  <c r="J212" i="2"/>
  <c r="BI209" i="2"/>
  <c r="BH209" i="2"/>
  <c r="BG209" i="2"/>
  <c r="BF209" i="2"/>
  <c r="BE209" i="2"/>
  <c r="T209" i="2"/>
  <c r="R209" i="2"/>
  <c r="P209" i="2"/>
  <c r="BK209" i="2"/>
  <c r="J209" i="2"/>
  <c r="BI207" i="2"/>
  <c r="BH207" i="2"/>
  <c r="BG207" i="2"/>
  <c r="BF207" i="2"/>
  <c r="BE207" i="2"/>
  <c r="T207" i="2"/>
  <c r="R207" i="2"/>
  <c r="P207" i="2"/>
  <c r="BK207" i="2"/>
  <c r="J207" i="2"/>
  <c r="BI203" i="2"/>
  <c r="BH203" i="2"/>
  <c r="BG203" i="2"/>
  <c r="BF203" i="2"/>
  <c r="BE203" i="2"/>
  <c r="T203" i="2"/>
  <c r="R203" i="2"/>
  <c r="P203" i="2"/>
  <c r="BK203" i="2"/>
  <c r="J203" i="2"/>
  <c r="BI202" i="2"/>
  <c r="BH202" i="2"/>
  <c r="BG202" i="2"/>
  <c r="BF202" i="2"/>
  <c r="BE202" i="2"/>
  <c r="T202" i="2"/>
  <c r="R202" i="2"/>
  <c r="P202" i="2"/>
  <c r="BK202" i="2"/>
  <c r="J202" i="2"/>
  <c r="BI201" i="2"/>
  <c r="BH201" i="2"/>
  <c r="BG201" i="2"/>
  <c r="BF201" i="2"/>
  <c r="BE201" i="2"/>
  <c r="T201" i="2"/>
  <c r="R201" i="2"/>
  <c r="P201" i="2"/>
  <c r="BK201" i="2"/>
  <c r="J201" i="2"/>
  <c r="BI200" i="2"/>
  <c r="BH200" i="2"/>
  <c r="BG200" i="2"/>
  <c r="BF200" i="2"/>
  <c r="BE200" i="2"/>
  <c r="T200" i="2"/>
  <c r="R200" i="2"/>
  <c r="P200" i="2"/>
  <c r="BK200" i="2"/>
  <c r="J200" i="2"/>
  <c r="BI199" i="2"/>
  <c r="BH199" i="2"/>
  <c r="BG199" i="2"/>
  <c r="BF199" i="2"/>
  <c r="BE199" i="2"/>
  <c r="T199" i="2"/>
  <c r="R199" i="2"/>
  <c r="P199" i="2"/>
  <c r="BK199" i="2"/>
  <c r="J199" i="2"/>
  <c r="BI198" i="2"/>
  <c r="BH198" i="2"/>
  <c r="BG198" i="2"/>
  <c r="BF198" i="2"/>
  <c r="BE198" i="2"/>
  <c r="T198" i="2"/>
  <c r="R198" i="2"/>
  <c r="P198" i="2"/>
  <c r="BK198" i="2"/>
  <c r="J198" i="2"/>
  <c r="BI197" i="2"/>
  <c r="BH197" i="2"/>
  <c r="BG197" i="2"/>
  <c r="BF197" i="2"/>
  <c r="BE197" i="2"/>
  <c r="T197" i="2"/>
  <c r="R197" i="2"/>
  <c r="P197" i="2"/>
  <c r="BK197" i="2"/>
  <c r="J197" i="2"/>
  <c r="BI191" i="2"/>
  <c r="BH191" i="2"/>
  <c r="BG191" i="2"/>
  <c r="BF191" i="2"/>
  <c r="BE191" i="2"/>
  <c r="T191" i="2"/>
  <c r="R191" i="2"/>
  <c r="P191" i="2"/>
  <c r="BK191" i="2"/>
  <c r="J191" i="2"/>
  <c r="BI189" i="2"/>
  <c r="BH189" i="2"/>
  <c r="BG189" i="2"/>
  <c r="BF189" i="2"/>
  <c r="BE189" i="2"/>
  <c r="T189" i="2"/>
  <c r="T188" i="2" s="1"/>
  <c r="R189" i="2"/>
  <c r="R188" i="2" s="1"/>
  <c r="P189" i="2"/>
  <c r="P188" i="2" s="1"/>
  <c r="BK189" i="2"/>
  <c r="BK188" i="2" s="1"/>
  <c r="J188" i="2" s="1"/>
  <c r="J65" i="2" s="1"/>
  <c r="J189" i="2"/>
  <c r="BI186" i="2"/>
  <c r="BH186" i="2"/>
  <c r="BG186" i="2"/>
  <c r="BF186" i="2"/>
  <c r="T186" i="2"/>
  <c r="T185" i="2" s="1"/>
  <c r="R186" i="2"/>
  <c r="R185" i="2" s="1"/>
  <c r="P186" i="2"/>
  <c r="P185" i="2" s="1"/>
  <c r="BK186" i="2"/>
  <c r="BK185" i="2" s="1"/>
  <c r="J185" i="2" s="1"/>
  <c r="J64" i="2" s="1"/>
  <c r="J186" i="2"/>
  <c r="BE186" i="2" s="1"/>
  <c r="BI184" i="2"/>
  <c r="BH184" i="2"/>
  <c r="BG184" i="2"/>
  <c r="BF184" i="2"/>
  <c r="BE184" i="2"/>
  <c r="T184" i="2"/>
  <c r="R184" i="2"/>
  <c r="P184" i="2"/>
  <c r="BK184" i="2"/>
  <c r="J184" i="2"/>
  <c r="BI182" i="2"/>
  <c r="BH182" i="2"/>
  <c r="BG182" i="2"/>
  <c r="BF182" i="2"/>
  <c r="BE182" i="2"/>
  <c r="T182" i="2"/>
  <c r="R182" i="2"/>
  <c r="P182" i="2"/>
  <c r="BK182" i="2"/>
  <c r="J182" i="2"/>
  <c r="BI180" i="2"/>
  <c r="BH180" i="2"/>
  <c r="BG180" i="2"/>
  <c r="BF180" i="2"/>
  <c r="BE180" i="2"/>
  <c r="T180" i="2"/>
  <c r="R180" i="2"/>
  <c r="P180" i="2"/>
  <c r="BK180" i="2"/>
  <c r="J180" i="2"/>
  <c r="BI178" i="2"/>
  <c r="BH178" i="2"/>
  <c r="BG178" i="2"/>
  <c r="BF178" i="2"/>
  <c r="BE178" i="2"/>
  <c r="T178" i="2"/>
  <c r="R178" i="2"/>
  <c r="P178" i="2"/>
  <c r="BK178" i="2"/>
  <c r="J178" i="2"/>
  <c r="BI176" i="2"/>
  <c r="BH176" i="2"/>
  <c r="BG176" i="2"/>
  <c r="BF176" i="2"/>
  <c r="BE176" i="2"/>
  <c r="T176" i="2"/>
  <c r="R176" i="2"/>
  <c r="P176" i="2"/>
  <c r="BK176" i="2"/>
  <c r="J176" i="2"/>
  <c r="BI173" i="2"/>
  <c r="BH173" i="2"/>
  <c r="BG173" i="2"/>
  <c r="BF173" i="2"/>
  <c r="BE173" i="2"/>
  <c r="T173" i="2"/>
  <c r="R173" i="2"/>
  <c r="P173" i="2"/>
  <c r="BK173" i="2"/>
  <c r="J173" i="2"/>
  <c r="BI171" i="2"/>
  <c r="BH171" i="2"/>
  <c r="BG171" i="2"/>
  <c r="BF171" i="2"/>
  <c r="BE171" i="2"/>
  <c r="T171" i="2"/>
  <c r="R171" i="2"/>
  <c r="P171" i="2"/>
  <c r="BK171" i="2"/>
  <c r="J171" i="2"/>
  <c r="BI169" i="2"/>
  <c r="BH169" i="2"/>
  <c r="BG169" i="2"/>
  <c r="BF169" i="2"/>
  <c r="BE169" i="2"/>
  <c r="T169" i="2"/>
  <c r="R169" i="2"/>
  <c r="P169" i="2"/>
  <c r="BK169" i="2"/>
  <c r="J169" i="2"/>
  <c r="BI167" i="2"/>
  <c r="BH167" i="2"/>
  <c r="BG167" i="2"/>
  <c r="BF167" i="2"/>
  <c r="BE167" i="2"/>
  <c r="T167" i="2"/>
  <c r="R167" i="2"/>
  <c r="P167" i="2"/>
  <c r="BK167" i="2"/>
  <c r="J167" i="2"/>
  <c r="BI165" i="2"/>
  <c r="BH165" i="2"/>
  <c r="BG165" i="2"/>
  <c r="BF165" i="2"/>
  <c r="BE165" i="2"/>
  <c r="T165" i="2"/>
  <c r="R165" i="2"/>
  <c r="P165" i="2"/>
  <c r="BK165" i="2"/>
  <c r="J165" i="2"/>
  <c r="BI163" i="2"/>
  <c r="BH163" i="2"/>
  <c r="BG163" i="2"/>
  <c r="BF163" i="2"/>
  <c r="BE163" i="2"/>
  <c r="T163" i="2"/>
  <c r="R163" i="2"/>
  <c r="P163" i="2"/>
  <c r="BK163" i="2"/>
  <c r="J163" i="2"/>
  <c r="BI161" i="2"/>
  <c r="BH161" i="2"/>
  <c r="BG161" i="2"/>
  <c r="BF161" i="2"/>
  <c r="BE161" i="2"/>
  <c r="T161" i="2"/>
  <c r="R161" i="2"/>
  <c r="P161" i="2"/>
  <c r="BK161" i="2"/>
  <c r="J161" i="2"/>
  <c r="BI159" i="2"/>
  <c r="BH159" i="2"/>
  <c r="BG159" i="2"/>
  <c r="BF159" i="2"/>
  <c r="BE159" i="2"/>
  <c r="T159" i="2"/>
  <c r="R159" i="2"/>
  <c r="P159" i="2"/>
  <c r="BK159" i="2"/>
  <c r="J159" i="2"/>
  <c r="BI157" i="2"/>
  <c r="BH157" i="2"/>
  <c r="BG157" i="2"/>
  <c r="BF157" i="2"/>
  <c r="BE157" i="2"/>
  <c r="T157" i="2"/>
  <c r="R157" i="2"/>
  <c r="P157" i="2"/>
  <c r="BK157" i="2"/>
  <c r="J157" i="2"/>
  <c r="BI155" i="2"/>
  <c r="BH155" i="2"/>
  <c r="BG155" i="2"/>
  <c r="BF155" i="2"/>
  <c r="BE155" i="2"/>
  <c r="T155" i="2"/>
  <c r="T154" i="2" s="1"/>
  <c r="R155" i="2"/>
  <c r="R154" i="2" s="1"/>
  <c r="P155" i="2"/>
  <c r="P154" i="2" s="1"/>
  <c r="BK155" i="2"/>
  <c r="BK154" i="2" s="1"/>
  <c r="J154" i="2" s="1"/>
  <c r="J63" i="2" s="1"/>
  <c r="J155" i="2"/>
  <c r="BI151" i="2"/>
  <c r="BH151" i="2"/>
  <c r="BG151" i="2"/>
  <c r="BF151" i="2"/>
  <c r="T151" i="2"/>
  <c r="T150" i="2" s="1"/>
  <c r="R151" i="2"/>
  <c r="R150" i="2" s="1"/>
  <c r="P151" i="2"/>
  <c r="P150" i="2" s="1"/>
  <c r="BK151" i="2"/>
  <c r="BK150" i="2" s="1"/>
  <c r="J150" i="2" s="1"/>
  <c r="J62" i="2" s="1"/>
  <c r="J151" i="2"/>
  <c r="BE151" i="2" s="1"/>
  <c r="BI148" i="2"/>
  <c r="BH148" i="2"/>
  <c r="BG148" i="2"/>
  <c r="BF148" i="2"/>
  <c r="BE148" i="2"/>
  <c r="T148" i="2"/>
  <c r="R148" i="2"/>
  <c r="P148" i="2"/>
  <c r="BK148" i="2"/>
  <c r="J148" i="2"/>
  <c r="BI146" i="2"/>
  <c r="BH146" i="2"/>
  <c r="BG146" i="2"/>
  <c r="BF146" i="2"/>
  <c r="BE146" i="2"/>
  <c r="T146" i="2"/>
  <c r="T145" i="2" s="1"/>
  <c r="R146" i="2"/>
  <c r="R145" i="2" s="1"/>
  <c r="P146" i="2"/>
  <c r="P145" i="2" s="1"/>
  <c r="BK146" i="2"/>
  <c r="BK145" i="2" s="1"/>
  <c r="J145" i="2" s="1"/>
  <c r="J61" i="2" s="1"/>
  <c r="J146" i="2"/>
  <c r="BI143" i="2"/>
  <c r="BH143" i="2"/>
  <c r="BG143" i="2"/>
  <c r="BF143" i="2"/>
  <c r="T143" i="2"/>
  <c r="R143" i="2"/>
  <c r="P143" i="2"/>
  <c r="BK143" i="2"/>
  <c r="J143" i="2"/>
  <c r="BE143" i="2" s="1"/>
  <c r="BI140" i="2"/>
  <c r="BH140" i="2"/>
  <c r="BG140" i="2"/>
  <c r="BF140" i="2"/>
  <c r="T140" i="2"/>
  <c r="T139" i="2" s="1"/>
  <c r="R140" i="2"/>
  <c r="R139" i="2" s="1"/>
  <c r="P140" i="2"/>
  <c r="P139" i="2" s="1"/>
  <c r="BK140" i="2"/>
  <c r="BK139" i="2" s="1"/>
  <c r="J139" i="2" s="1"/>
  <c r="J60" i="2" s="1"/>
  <c r="J140" i="2"/>
  <c r="BE140" i="2" s="1"/>
  <c r="BI138" i="2"/>
  <c r="BH138" i="2"/>
  <c r="BG138" i="2"/>
  <c r="BF138" i="2"/>
  <c r="BE138" i="2"/>
  <c r="T138" i="2"/>
  <c r="R138" i="2"/>
  <c r="P138" i="2"/>
  <c r="BK138" i="2"/>
  <c r="J138" i="2"/>
  <c r="BI136" i="2"/>
  <c r="BH136" i="2"/>
  <c r="BG136" i="2"/>
  <c r="BF136" i="2"/>
  <c r="BE136" i="2"/>
  <c r="T136" i="2"/>
  <c r="R136" i="2"/>
  <c r="P136" i="2"/>
  <c r="BK136" i="2"/>
  <c r="J136" i="2"/>
  <c r="BI134" i="2"/>
  <c r="BH134" i="2"/>
  <c r="BG134" i="2"/>
  <c r="BF134" i="2"/>
  <c r="BE134" i="2"/>
  <c r="T134" i="2"/>
  <c r="R134" i="2"/>
  <c r="P134" i="2"/>
  <c r="BK134" i="2"/>
  <c r="J134" i="2"/>
  <c r="BI132" i="2"/>
  <c r="BH132" i="2"/>
  <c r="BG132" i="2"/>
  <c r="BF132" i="2"/>
  <c r="BE132" i="2"/>
  <c r="T132" i="2"/>
  <c r="R132" i="2"/>
  <c r="P132" i="2"/>
  <c r="BK132" i="2"/>
  <c r="J132" i="2"/>
  <c r="BI131" i="2"/>
  <c r="BH131" i="2"/>
  <c r="BG131" i="2"/>
  <c r="BF131" i="2"/>
  <c r="BE131" i="2"/>
  <c r="T131" i="2"/>
  <c r="R131" i="2"/>
  <c r="P131" i="2"/>
  <c r="BK131" i="2"/>
  <c r="J131" i="2"/>
  <c r="BI130" i="2"/>
  <c r="BH130" i="2"/>
  <c r="BG130" i="2"/>
  <c r="BF130" i="2"/>
  <c r="BE130" i="2"/>
  <c r="T130" i="2"/>
  <c r="R130" i="2"/>
  <c r="P130" i="2"/>
  <c r="BK130" i="2"/>
  <c r="J130" i="2"/>
  <c r="BI129" i="2"/>
  <c r="BH129" i="2"/>
  <c r="BG129" i="2"/>
  <c r="BF129" i="2"/>
  <c r="BE129" i="2"/>
  <c r="T129" i="2"/>
  <c r="R129" i="2"/>
  <c r="P129" i="2"/>
  <c r="BK129" i="2"/>
  <c r="J129" i="2"/>
  <c r="BI128" i="2"/>
  <c r="BH128" i="2"/>
  <c r="BG128" i="2"/>
  <c r="BF128" i="2"/>
  <c r="BE128" i="2"/>
  <c r="T128" i="2"/>
  <c r="R128" i="2"/>
  <c r="P128" i="2"/>
  <c r="BK128" i="2"/>
  <c r="J128" i="2"/>
  <c r="BI126" i="2"/>
  <c r="BH126" i="2"/>
  <c r="BG126" i="2"/>
  <c r="BF126" i="2"/>
  <c r="BE126" i="2"/>
  <c r="T126" i="2"/>
  <c r="R126" i="2"/>
  <c r="P126" i="2"/>
  <c r="BK126" i="2"/>
  <c r="J126" i="2"/>
  <c r="BI120" i="2"/>
  <c r="BH120" i="2"/>
  <c r="BG120" i="2"/>
  <c r="BF120" i="2"/>
  <c r="BE120" i="2"/>
  <c r="T120" i="2"/>
  <c r="R120" i="2"/>
  <c r="P120" i="2"/>
  <c r="BK120" i="2"/>
  <c r="J120" i="2"/>
  <c r="BI118" i="2"/>
  <c r="BH118" i="2"/>
  <c r="BG118" i="2"/>
  <c r="BF118" i="2"/>
  <c r="BE118" i="2"/>
  <c r="T118" i="2"/>
  <c r="R118" i="2"/>
  <c r="P118" i="2"/>
  <c r="BK118" i="2"/>
  <c r="J118" i="2"/>
  <c r="BI116" i="2"/>
  <c r="BH116" i="2"/>
  <c r="BG116" i="2"/>
  <c r="BF116" i="2"/>
  <c r="BE116" i="2"/>
  <c r="T116" i="2"/>
  <c r="R116" i="2"/>
  <c r="P116" i="2"/>
  <c r="BK116" i="2"/>
  <c r="J116" i="2"/>
  <c r="BI115" i="2"/>
  <c r="BH115" i="2"/>
  <c r="BG115" i="2"/>
  <c r="BF115" i="2"/>
  <c r="BE115" i="2"/>
  <c r="T115" i="2"/>
  <c r="R115" i="2"/>
  <c r="P115" i="2"/>
  <c r="BK115" i="2"/>
  <c r="J115" i="2"/>
  <c r="BI107" i="2"/>
  <c r="BH107" i="2"/>
  <c r="BG107" i="2"/>
  <c r="BF107" i="2"/>
  <c r="BE107" i="2"/>
  <c r="T107" i="2"/>
  <c r="R107" i="2"/>
  <c r="P107" i="2"/>
  <c r="BK107" i="2"/>
  <c r="J107" i="2"/>
  <c r="BI106" i="2"/>
  <c r="BH106" i="2"/>
  <c r="BG106" i="2"/>
  <c r="BF106" i="2"/>
  <c r="BE106" i="2"/>
  <c r="T106" i="2"/>
  <c r="R106" i="2"/>
  <c r="P106" i="2"/>
  <c r="BK106" i="2"/>
  <c r="J106" i="2"/>
  <c r="BI105" i="2"/>
  <c r="BH105" i="2"/>
  <c r="BG105" i="2"/>
  <c r="BF105" i="2"/>
  <c r="BE105" i="2"/>
  <c r="T105" i="2"/>
  <c r="R105" i="2"/>
  <c r="P105" i="2"/>
  <c r="BK105" i="2"/>
  <c r="J105" i="2"/>
  <c r="BI102" i="2"/>
  <c r="BH102" i="2"/>
  <c r="BG102" i="2"/>
  <c r="BF102" i="2"/>
  <c r="BE102" i="2"/>
  <c r="T102" i="2"/>
  <c r="T101" i="2" s="1"/>
  <c r="R102" i="2"/>
  <c r="R101" i="2" s="1"/>
  <c r="P102" i="2"/>
  <c r="P101" i="2" s="1"/>
  <c r="BK102" i="2"/>
  <c r="BK101" i="2" s="1"/>
  <c r="J101" i="2" s="1"/>
  <c r="J59" i="2" s="1"/>
  <c r="J102" i="2"/>
  <c r="BI100" i="2"/>
  <c r="BH100" i="2"/>
  <c r="BG100" i="2"/>
  <c r="BF100" i="2"/>
  <c r="T100" i="2"/>
  <c r="R100" i="2"/>
  <c r="P100" i="2"/>
  <c r="BK100" i="2"/>
  <c r="J100" i="2"/>
  <c r="BE100" i="2" s="1"/>
  <c r="BI99" i="2"/>
  <c r="BH99" i="2"/>
  <c r="BG99" i="2"/>
  <c r="BF99" i="2"/>
  <c r="T99" i="2"/>
  <c r="R99" i="2"/>
  <c r="P99" i="2"/>
  <c r="BK99" i="2"/>
  <c r="J99" i="2"/>
  <c r="BE99" i="2" s="1"/>
  <c r="BI97" i="2"/>
  <c r="BH97" i="2"/>
  <c r="BG97" i="2"/>
  <c r="BF97" i="2"/>
  <c r="T97" i="2"/>
  <c r="R97" i="2"/>
  <c r="P97" i="2"/>
  <c r="BK97" i="2"/>
  <c r="J97" i="2"/>
  <c r="BE97" i="2" s="1"/>
  <c r="BI95" i="2"/>
  <c r="BH95" i="2"/>
  <c r="BG95" i="2"/>
  <c r="BF95" i="2"/>
  <c r="T95" i="2"/>
  <c r="R95" i="2"/>
  <c r="P95" i="2"/>
  <c r="BK95" i="2"/>
  <c r="J95" i="2"/>
  <c r="BE95" i="2" s="1"/>
  <c r="BI94" i="2"/>
  <c r="BH94" i="2"/>
  <c r="BG94" i="2"/>
  <c r="BF94" i="2"/>
  <c r="T94" i="2"/>
  <c r="R94" i="2"/>
  <c r="P94" i="2"/>
  <c r="BK94" i="2"/>
  <c r="J94" i="2"/>
  <c r="BE94" i="2" s="1"/>
  <c r="BI93" i="2"/>
  <c r="BH93" i="2"/>
  <c r="BG93" i="2"/>
  <c r="BF93" i="2"/>
  <c r="T93" i="2"/>
  <c r="R93" i="2"/>
  <c r="P93" i="2"/>
  <c r="BK93" i="2"/>
  <c r="J93" i="2"/>
  <c r="BE93" i="2" s="1"/>
  <c r="BI92" i="2"/>
  <c r="BH92" i="2"/>
  <c r="BG92" i="2"/>
  <c r="BF92" i="2"/>
  <c r="T92" i="2"/>
  <c r="R92" i="2"/>
  <c r="P92" i="2"/>
  <c r="BK92" i="2"/>
  <c r="J92" i="2"/>
  <c r="BE92" i="2" s="1"/>
  <c r="BI91" i="2"/>
  <c r="BH91" i="2"/>
  <c r="BG91" i="2"/>
  <c r="BF91" i="2"/>
  <c r="T91" i="2"/>
  <c r="R91" i="2"/>
  <c r="P91" i="2"/>
  <c r="BK91" i="2"/>
  <c r="J91" i="2"/>
  <c r="BE91" i="2" s="1"/>
  <c r="BI90" i="2"/>
  <c r="BH90" i="2"/>
  <c r="BG90" i="2"/>
  <c r="BF90" i="2"/>
  <c r="T90" i="2"/>
  <c r="R90" i="2"/>
  <c r="P90" i="2"/>
  <c r="BK90" i="2"/>
  <c r="J90" i="2"/>
  <c r="BE90" i="2" s="1"/>
  <c r="BI89" i="2"/>
  <c r="BH89" i="2"/>
  <c r="BG89" i="2"/>
  <c r="BF89" i="2"/>
  <c r="T89" i="2"/>
  <c r="R89" i="2"/>
  <c r="P89" i="2"/>
  <c r="BK89" i="2"/>
  <c r="J89" i="2"/>
  <c r="BE89" i="2" s="1"/>
  <c r="BI88" i="2"/>
  <c r="F34" i="2" s="1"/>
  <c r="BD52" i="1" s="1"/>
  <c r="BD51" i="1" s="1"/>
  <c r="W30" i="1" s="1"/>
  <c r="BH88" i="2"/>
  <c r="F33" i="2" s="1"/>
  <c r="BC52" i="1" s="1"/>
  <c r="BC51" i="1" s="1"/>
  <c r="BG88" i="2"/>
  <c r="F32" i="2" s="1"/>
  <c r="BB52" i="1" s="1"/>
  <c r="BB51" i="1" s="1"/>
  <c r="BF88" i="2"/>
  <c r="J31" i="2" s="1"/>
  <c r="AW52" i="1" s="1"/>
  <c r="T88" i="2"/>
  <c r="T87" i="2" s="1"/>
  <c r="R88" i="2"/>
  <c r="R87" i="2" s="1"/>
  <c r="R86" i="2" s="1"/>
  <c r="R85" i="2" s="1"/>
  <c r="P88" i="2"/>
  <c r="P87" i="2" s="1"/>
  <c r="BK88" i="2"/>
  <c r="BK87" i="2" s="1"/>
  <c r="J88" i="2"/>
  <c r="BE88" i="2" s="1"/>
  <c r="J81" i="2"/>
  <c r="J79" i="2"/>
  <c r="F79" i="2"/>
  <c r="E77" i="2"/>
  <c r="F51" i="2"/>
  <c r="F49" i="2"/>
  <c r="E47" i="2"/>
  <c r="J21" i="2"/>
  <c r="E21" i="2"/>
  <c r="J51" i="2" s="1"/>
  <c r="J20" i="2"/>
  <c r="J18" i="2"/>
  <c r="E18" i="2"/>
  <c r="F82" i="2" s="1"/>
  <c r="J17" i="2"/>
  <c r="J15" i="2"/>
  <c r="E15" i="2"/>
  <c r="F81" i="2" s="1"/>
  <c r="J14" i="2"/>
  <c r="J12" i="2"/>
  <c r="J49" i="2" s="1"/>
  <c r="E7" i="2"/>
  <c r="E75" i="2" s="1"/>
  <c r="AS51" i="1"/>
  <c r="L47" i="1"/>
  <c r="AM46" i="1"/>
  <c r="L46" i="1"/>
  <c r="AM44" i="1"/>
  <c r="L44" i="1"/>
  <c r="L42" i="1"/>
  <c r="L41" i="1"/>
  <c r="J30" i="2" l="1"/>
  <c r="AV52" i="1" s="1"/>
  <c r="AT52" i="1" s="1"/>
  <c r="F30" i="2"/>
  <c r="AZ52" i="1" s="1"/>
  <c r="P86" i="2"/>
  <c r="P85" i="2" s="1"/>
  <c r="AU52" i="1" s="1"/>
  <c r="AU51" i="1" s="1"/>
  <c r="T86" i="2"/>
  <c r="T85" i="2" s="1"/>
  <c r="W28" i="1"/>
  <c r="AX51" i="1"/>
  <c r="J87" i="2"/>
  <c r="J58" i="2" s="1"/>
  <c r="BK86" i="2"/>
  <c r="AY51" i="1"/>
  <c r="W29" i="1"/>
  <c r="E45" i="2"/>
  <c r="F52" i="2"/>
  <c r="F31" i="2"/>
  <c r="BA52" i="1" s="1"/>
  <c r="F51" i="3"/>
  <c r="J77" i="3"/>
  <c r="J79" i="3"/>
  <c r="F31" i="3"/>
  <c r="BA53" i="1" s="1"/>
  <c r="J31" i="3"/>
  <c r="AW53" i="1" s="1"/>
  <c r="J86" i="4"/>
  <c r="J58" i="4" s="1"/>
  <c r="BK85" i="4"/>
  <c r="J85" i="3"/>
  <c r="J58" i="3" s="1"/>
  <c r="BK84" i="3"/>
  <c r="F30" i="3"/>
  <c r="AZ53" i="1" s="1"/>
  <c r="J30" i="3"/>
  <c r="AV53" i="1" s="1"/>
  <c r="AT53" i="1" s="1"/>
  <c r="F30" i="4"/>
  <c r="AZ54" i="1" s="1"/>
  <c r="J30" i="4"/>
  <c r="AV54" i="1" s="1"/>
  <c r="J49" i="4"/>
  <c r="J51" i="4"/>
  <c r="E74" i="4"/>
  <c r="F80" i="4"/>
  <c r="F81" i="4"/>
  <c r="J31" i="4"/>
  <c r="AW54" i="1" s="1"/>
  <c r="AT54" i="1" l="1"/>
  <c r="J84" i="3"/>
  <c r="J57" i="3" s="1"/>
  <c r="BK83" i="3"/>
  <c r="J83" i="3" s="1"/>
  <c r="J85" i="4"/>
  <c r="J57" i="4" s="1"/>
  <c r="BK84" i="4"/>
  <c r="J84" i="4" s="1"/>
  <c r="J86" i="2"/>
  <c r="J57" i="2" s="1"/>
  <c r="BK85" i="2"/>
  <c r="J85" i="2" s="1"/>
  <c r="AZ51" i="1"/>
  <c r="BA51" i="1"/>
  <c r="W27" i="1" l="1"/>
  <c r="AW51" i="1"/>
  <c r="AK27" i="1" s="1"/>
  <c r="J27" i="2"/>
  <c r="J56" i="2"/>
  <c r="J56" i="4"/>
  <c r="J27" i="4"/>
  <c r="J56" i="3"/>
  <c r="J27" i="3"/>
  <c r="W26" i="1"/>
  <c r="AV51" i="1"/>
  <c r="AG52" i="1" l="1"/>
  <c r="J36" i="2"/>
  <c r="AT51" i="1"/>
  <c r="AK26" i="1"/>
  <c r="AG53" i="1"/>
  <c r="AN53" i="1" s="1"/>
  <c r="J36" i="3"/>
  <c r="AG54" i="1"/>
  <c r="AN54" i="1" s="1"/>
  <c r="J36" i="4"/>
  <c r="AG51" i="1" l="1"/>
  <c r="AN52" i="1"/>
  <c r="AN51" i="1" l="1"/>
  <c r="AK23" i="1"/>
  <c r="AK32" i="1" s="1"/>
</calcChain>
</file>

<file path=xl/sharedStrings.xml><?xml version="1.0" encoding="utf-8"?>
<sst xmlns="http://schemas.openxmlformats.org/spreadsheetml/2006/main" count="4003" uniqueCount="792">
  <si>
    <t>Export VZ</t>
  </si>
  <si>
    <t>List obsahuje:</t>
  </si>
  <si>
    <t>1) Rekapitulace stavby</t>
  </si>
  <si>
    <t>2) Rekapitulace objektů stavby a soupisů prací</t>
  </si>
  <si>
    <t>3.0</t>
  </si>
  <si>
    <t>ZAMOK</t>
  </si>
  <si>
    <t>False</t>
  </si>
  <si>
    <t>{cfe1429f-6f3a-44ae-b7b8-c43bf9e1ef9f}</t>
  </si>
  <si>
    <t>0,01</t>
  </si>
  <si>
    <t>21</t>
  </si>
  <si>
    <t>15</t>
  </si>
  <si>
    <t>REKAPITULACE STAVBY</t>
  </si>
  <si>
    <t>v ---  níže se nacházejí doplnkové a pomocné údaje k sestavám  --- v</t>
  </si>
  <si>
    <t>Návod na vyplnění</t>
  </si>
  <si>
    <t>0,001</t>
  </si>
  <si>
    <t>Kód:</t>
  </si>
  <si>
    <t>04-2017a</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</si>
  <si>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</si>
  <si>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</si>
  <si>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RS Husova-Jiráskova I.etapa_parkoviště, zpevněné plochy a dodávka mobiliáře</t>
  </si>
  <si>
    <t>0,1</t>
  </si>
  <si>
    <t>KSO:</t>
  </si>
  <si>
    <t/>
  </si>
  <si>
    <t>CC-CZ:</t>
  </si>
  <si>
    <t>1</t>
  </si>
  <si>
    <t>Místo:</t>
  </si>
  <si>
    <t xml:space="preserve"> </t>
  </si>
  <si>
    <t>Datum:</t>
  </si>
  <si>
    <t>5. 4. 2017</t>
  </si>
  <si>
    <t>10</t>
  </si>
  <si>
    <t>100</t>
  </si>
  <si>
    <t>Zadavatel:</t>
  </si>
  <si>
    <t>IČ:</t>
  </si>
  <si>
    <t>DIČ:</t>
  </si>
  <si>
    <t>Uchazeč:</t>
  </si>
  <si>
    <t>Vyplň údaj</t>
  </si>
  <si>
    <t>Projektant:</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</si>
  <si>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</si>
  <si>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</si>
  <si>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</si>
  <si>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</si>
  <si>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</si>
  <si>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</si>
  <si>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</si>
  <si>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</si>
  <si>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</si>
  <si>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</si>
  <si>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</si>
  <si>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</si>
  <si>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</si>
  <si>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</si>
  <si>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</si>
  <si>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</si>
  <si>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</si>
  <si>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</si>
  <si>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</si>
  <si>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</si>
  <si>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</si>
  <si>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</si>
  <si>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</si>
  <si>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</si>
  <si>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</si>
  <si>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</si>
  <si>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</si>
  <si>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</si>
  <si>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</si>
  <si>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</si>
  <si>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</si>
  <si>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</si>
  <si>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</si>
  <si>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</si>
  <si>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</si>
  <si>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</si>
  <si>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</si>
  <si>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</si>
  <si>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</si>
  <si>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</si>
  <si>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</si>
  <si>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04-2017a_1</t>
  </si>
  <si>
    <t>Parkoviště TGM</t>
  </si>
  <si>
    <t>STA</t>
  </si>
  <si>
    <t>{b26566cc-cd69-4cd8-955b-7c021b7fd57b}</t>
  </si>
  <si>
    <t>2</t>
  </si>
  <si>
    <t>04-2017a_2</t>
  </si>
  <si>
    <t>Zpevněné plochy - Horovy sady</t>
  </si>
  <si>
    <t>{7d410e9b-ca7e-4991-b5ff-90a1f7be2ce0}</t>
  </si>
  <si>
    <t>04-2017a_3</t>
  </si>
  <si>
    <t>Zpevněné plochy - chodník č.p. 822-826 a mobiliář</t>
  </si>
  <si>
    <t>{b4b93e4d-ed70-475e-925e-e08a64a6b17f}</t>
  </si>
  <si>
    <t>1) Krycí list soupisu</t>
  </si>
  <si>
    <t>2) Rekapitulace</t>
  </si>
  <si>
    <t>3) Soupis prací</t>
  </si>
  <si>
    <t>Zpět na list:</t>
  </si>
  <si>
    <t>Rekapitulace stavby</t>
  </si>
  <si>
    <t>KRYCÍ LIST SOUPISU</t>
  </si>
  <si>
    <t>Objekt:</t>
  </si>
  <si>
    <t>04-2017a_1 - Parkoviště TGM</t>
  </si>
  <si>
    <t>REKAPITULACE ČLENĚNÍ SOUPISU PRACÍ</t>
  </si>
  <si>
    <t>Kód dílu - Popis</t>
  </si>
  <si>
    <t>Cena celkem [CZK]</t>
  </si>
  <si>
    <t>Náklady soupisu celkem</t>
  </si>
  <si>
    <t>-1</t>
  </si>
  <si>
    <t>HSV - Práce a dodávky HSV</t>
  </si>
  <si>
    <t xml:space="preserve">    OST - Ostatní</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</si>
  <si>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</si>
  <si>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</si>
  <si>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</si>
  <si>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</si>
  <si>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</si>
  <si>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</si>
  <si>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</si>
  <si>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</si>
  <si>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</si>
  <si>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</si>
  <si>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</si>
  <si>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</si>
  <si>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</si>
  <si>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</si>
  <si>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</si>
  <si>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</si>
  <si>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</si>
  <si>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</si>
  <si>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</si>
  <si>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</si>
  <si>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</si>
  <si>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</si>
  <si>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</si>
  <si>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</si>
  <si>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OST</t>
  </si>
  <si>
    <t>Ostatní</t>
  </si>
  <si>
    <t>4</t>
  </si>
  <si>
    <t>K</t>
  </si>
  <si>
    <t>02720</t>
  </si>
  <si>
    <t>DIO - POMOC PRÁCE ZŘÍZ NEBO ZAJIŠŤ REGULACI A OCHRANU DPRAVY</t>
  </si>
  <si>
    <t>KPL</t>
  </si>
  <si>
    <t>OTSKP</t>
  </si>
  <si>
    <t>02911</t>
  </si>
  <si>
    <t>OSTATNÍ POŽADAVKY - GEODETICKÉ ZAMĚŘENÍ SKUTEČNÉHO PROVEDENÍ</t>
  </si>
  <si>
    <t>3</t>
  </si>
  <si>
    <t>02911.1</t>
  </si>
  <si>
    <t>OSTATNÍ POŽADAVKY - GEOMETRICKÝ PLÁN</t>
  </si>
  <si>
    <t>6</t>
  </si>
  <si>
    <t>02940</t>
  </si>
  <si>
    <t>OSTATNÍ POŽADAVKY - KOMPLETAČNÍ ČINNOST</t>
  </si>
  <si>
    <t>8</t>
  </si>
  <si>
    <t>5</t>
  </si>
  <si>
    <t>02940.1</t>
  </si>
  <si>
    <t>OSTATNÍ POŽADAVKY - PŘÍPRAVA ÚZEMÍ STAVBY - VYTYČENÍ STAVBY</t>
  </si>
  <si>
    <t>02940.2</t>
  </si>
  <si>
    <t>OSTATNÍ POŽADAVKY - VYPRACOVÁNÍ DOKUMENTACE SKUTEČNÉHO PROVEDENÍ</t>
  </si>
  <si>
    <t>12</t>
  </si>
  <si>
    <t>7</t>
  </si>
  <si>
    <t>03730</t>
  </si>
  <si>
    <t>POMOC PRÁCE ZAJIŠŤ NEBO ZŘÍZ OCHRANU INŽENÝRSKÝCH SÍTÍ - vytyčení</t>
  </si>
  <si>
    <t>14</t>
  </si>
  <si>
    <t>014102</t>
  </si>
  <si>
    <t>POPLATKY ZA SKLÁDKU SUŤ</t>
  </si>
  <si>
    <t>T</t>
  </si>
  <si>
    <t>16</t>
  </si>
  <si>
    <t>VV</t>
  </si>
  <si>
    <t>(53,9*0,15*0,25+19,361+1,062)*2,4+4,266*2,2+9,604*2,6</t>
  </si>
  <si>
    <t>True</t>
  </si>
  <si>
    <t>9</t>
  </si>
  <si>
    <t>014101</t>
  </si>
  <si>
    <t>POPLATKY ZA SKLÁDKU ZEMINA</t>
  </si>
  <si>
    <t>M3</t>
  </si>
  <si>
    <t>18</t>
  </si>
  <si>
    <t>22+621,19</t>
  </si>
  <si>
    <t>03170</t>
  </si>
  <si>
    <t>ZAŘÍZENÍ STAVENIŠTĚ</t>
  </si>
  <si>
    <t>20</t>
  </si>
  <si>
    <t>043134000</t>
  </si>
  <si>
    <t>ZKOUŠKY ZATĚŽOVACÍ DESKOU</t>
  </si>
  <si>
    <t>KUS</t>
  </si>
  <si>
    <t>22</t>
  </si>
  <si>
    <t>Zemní práce</t>
  </si>
  <si>
    <t>11</t>
  </si>
  <si>
    <t>132735</t>
  </si>
  <si>
    <t>HLOUBENÍ RÝH ŠÍŘ DO 2M PAŽ 1 NEPAŽ TŘ. 1, ODVOZ DO 8KM</t>
  </si>
  <si>
    <t>24</t>
  </si>
  <si>
    <t>pro základ</t>
  </si>
  <si>
    <t>0,5*1,1*40</t>
  </si>
  <si>
    <t>112114</t>
  </si>
  <si>
    <t>KÁCENÍ STROMŮ D KMENE DO 0,5M,, ODVOZ DO 5KM</t>
  </si>
  <si>
    <t>26</t>
  </si>
  <si>
    <t>13</t>
  </si>
  <si>
    <t>18461</t>
  </si>
  <si>
    <t>MULČOVÁNÍ</t>
  </si>
  <si>
    <t>M2</t>
  </si>
  <si>
    <t>28</t>
  </si>
  <si>
    <t>122215</t>
  </si>
  <si>
    <t>ODKOPÁVKY A PROKOPÁVKY NEZAPAŽENÉ TŘ 3 S ODVOZEM DO 8KM</t>
  </si>
  <si>
    <t>30</t>
  </si>
  <si>
    <t>pod parkovištěm; výpočet=plocha*prům.tl.výkopu</t>
  </si>
  <si>
    <t>1150*0,47</t>
  </si>
  <si>
    <t>pod novou kcí chodníku</t>
  </si>
  <si>
    <t>(18,2+0,7+1,5+9,2+0,8+109,5)*0,35</t>
  </si>
  <si>
    <t>pod novou kcí komunikace</t>
  </si>
  <si>
    <t>(32,6+37,9)*0,45</t>
  </si>
  <si>
    <t>Součet</t>
  </si>
  <si>
    <t>11352</t>
  </si>
  <si>
    <t>ODSTRANĚNÍ CHODNÍKOVÝCH OBRUBNÍKŮ BETONOVÝCH</t>
  </si>
  <si>
    <t>M</t>
  </si>
  <si>
    <t>32</t>
  </si>
  <si>
    <t>11352B</t>
  </si>
  <si>
    <t>ODSTRANĚNÍ CHODNÍKOVÝCH OBRUBNÍKŮ BETONOVÝCH - DOPRAVA</t>
  </si>
  <si>
    <t>TKM</t>
  </si>
  <si>
    <t>34</t>
  </si>
  <si>
    <t>53,9*0,15*0,25*2,4*15</t>
  </si>
  <si>
    <t>17</t>
  </si>
  <si>
    <t>113185</t>
  </si>
  <si>
    <t>ODSTRANĚNÍ KRYTU CHODNÍKŮ Z DLAŽDIC, ODVOZ DO 8KM</t>
  </si>
  <si>
    <t>36</t>
  </si>
  <si>
    <t>(115,1-97,4)*0,06</t>
  </si>
  <si>
    <t>11313</t>
  </si>
  <si>
    <t>ODSTRANĚNÍ KRYTU VOZOVEK A CHODNÍKŮ S ASFALT POJIVEM</t>
  </si>
  <si>
    <t>38</t>
  </si>
  <si>
    <t>chodník</t>
  </si>
  <si>
    <t>30,3*0,04</t>
  </si>
  <si>
    <t>komunikace</t>
  </si>
  <si>
    <t>50,9*0,06</t>
  </si>
  <si>
    <t>19</t>
  </si>
  <si>
    <t>11313B</t>
  </si>
  <si>
    <t>ODSTRANĚNÍ KRYTU VOZOVEK A CHODNÍKŮ S ASFALTOVÝM POJIVEM - DOPRAVA</t>
  </si>
  <si>
    <t>40</t>
  </si>
  <si>
    <t>4,266*2,2*30</t>
  </si>
  <si>
    <t>111204</t>
  </si>
  <si>
    <t>ODSTRANĚNÍ KŘOVIN S ODVOZEM DO 5KM</t>
  </si>
  <si>
    <t>42</t>
  </si>
  <si>
    <t>112214</t>
  </si>
  <si>
    <t>ODSTRANĚNÍ PAŘEZŮ D DO 0,5M, ODVOZ DO 5KM</t>
  </si>
  <si>
    <t>44</t>
  </si>
  <si>
    <t>113106123</t>
  </si>
  <si>
    <t>ROZEBRÁNÍ DLAŽEB NEBO DÍLCŮ KOMUNIKACÍ PRO PĚŠÍ ZE ZÁMKOVÝCH DLAŽDIC</t>
  </si>
  <si>
    <t>46</t>
  </si>
  <si>
    <t>23</t>
  </si>
  <si>
    <t>18232</t>
  </si>
  <si>
    <t>ROZPROSTŘENÍ ORNICE V ROVINĚ V TL DO 0,15M</t>
  </si>
  <si>
    <t>48</t>
  </si>
  <si>
    <t>12110</t>
  </si>
  <si>
    <t>SEJMUTÍ ORNICE NEBO LESNÍ PŮDY</t>
  </si>
  <si>
    <t>50</t>
  </si>
  <si>
    <t>1253,3*0,15</t>
  </si>
  <si>
    <t>25</t>
  </si>
  <si>
    <t>18110</t>
  </si>
  <si>
    <t>ÚPRAVA PLÁNĚ SE ZHUT V HOR TŘ 1-4</t>
  </si>
  <si>
    <t>52</t>
  </si>
  <si>
    <t>70,5+139,9+1150</t>
  </si>
  <si>
    <t>18411</t>
  </si>
  <si>
    <t>VYSAZOVÁNÍ KEŘŮ S BALEM VČET VÝKOPU JAMKY</t>
  </si>
  <si>
    <t>54</t>
  </si>
  <si>
    <t>3*65+162</t>
  </si>
  <si>
    <t>27</t>
  </si>
  <si>
    <t>18241</t>
  </si>
  <si>
    <t>ZALOŽENÍ TRÁVNÍKU RUČNÍM VÝSEVEM</t>
  </si>
  <si>
    <t>56</t>
  </si>
  <si>
    <t>Zakládání</t>
  </si>
  <si>
    <t>21361</t>
  </si>
  <si>
    <t>DRENÁŽNÍ VRSTVY Z GEOTEXTILIE - HYDROFÓBNÍ TEXTILIE Reo Fb - 400G/M2</t>
  </si>
  <si>
    <t>58</t>
  </si>
  <si>
    <t>Celk.plocha x rezerva 10% (překrytí, prořez)</t>
  </si>
  <si>
    <t>1150*1,1</t>
  </si>
  <si>
    <t>29</t>
  </si>
  <si>
    <t>272314</t>
  </si>
  <si>
    <t>ZÁKLADY Z PROST BETONU DO C25/30 (B30)</t>
  </si>
  <si>
    <t>60</t>
  </si>
  <si>
    <t>0,5*1*40</t>
  </si>
  <si>
    <t>Svislé a kompletní konstrukce</t>
  </si>
  <si>
    <t>311212</t>
  </si>
  <si>
    <t>ZDI A STĚNY PODPĚR A VOLNÉ Z KAMENE A LOM VÝROBKŮ NA MC - PÍSKOVCOVÉ ŠTUKY</t>
  </si>
  <si>
    <t>62</t>
  </si>
  <si>
    <t>40*0,3*0,9</t>
  </si>
  <si>
    <t>31</t>
  </si>
  <si>
    <t>311221</t>
  </si>
  <si>
    <t>ZDI A STĚNY PODPĚR A VOLNÉ Z KAMENIC VÝROB - ŠTUK ŘEZANÝ - OBKLAD KVÁDR</t>
  </si>
  <si>
    <t>64</t>
  </si>
  <si>
    <t>0,3*40*0,07</t>
  </si>
  <si>
    <t>Vodorovné konstrukce</t>
  </si>
  <si>
    <t>45157</t>
  </si>
  <si>
    <t>PODKL A VÝPLŇ VRSTVY Z KAMENIVA TĚŽENÉHO - ŠTĚRKOPÍSEK</t>
  </si>
  <si>
    <t>66</t>
  </si>
  <si>
    <t>pod základy</t>
  </si>
  <si>
    <t>0,5*40*0,1</t>
  </si>
  <si>
    <t>Komunikace pozemní</t>
  </si>
  <si>
    <t>33</t>
  </si>
  <si>
    <t>574141</t>
  </si>
  <si>
    <t>ASFALTOVÝ BETON ACO 11+ TL 50MM</t>
  </si>
  <si>
    <t>68</t>
  </si>
  <si>
    <t>32,6+37,9</t>
  </si>
  <si>
    <t>582619</t>
  </si>
  <si>
    <t>KRYTY Z BET DLAŽ SE ZÁMKEM BAREV RELIEF. TL 60MM DO LOŽE Z KAM</t>
  </si>
  <si>
    <t>70</t>
  </si>
  <si>
    <t>0,7+1,5+0,8+1,6+5,7</t>
  </si>
  <si>
    <t>35</t>
  </si>
  <si>
    <t>582614</t>
  </si>
  <si>
    <t>KRYTY Z BET DLAŽ SE ZÁMKEM BAREV TL 60MM DO LOŽE Z KAM</t>
  </si>
  <si>
    <t>72</t>
  </si>
  <si>
    <t>0,4*12</t>
  </si>
  <si>
    <t>582611</t>
  </si>
  <si>
    <t>KRYTY Z BET DLAŽ SE ZÁMKEM ŠEDÝCH TL 60MM DO LOŽE Z KAM</t>
  </si>
  <si>
    <t>74</t>
  </si>
  <si>
    <t>18,2+9,2</t>
  </si>
  <si>
    <t>37</t>
  </si>
  <si>
    <t>574621</t>
  </si>
  <si>
    <t>OBALOVANÉ KAMENIVO ACL 16 TL 70 MM</t>
  </si>
  <si>
    <t>76</t>
  </si>
  <si>
    <t>587206</t>
  </si>
  <si>
    <t>PŘEDLÁŽDĚNÍ KRYTU Z BETON DLAŽDIC SE ZÁMKEM</t>
  </si>
  <si>
    <t>78</t>
  </si>
  <si>
    <t>139,9-10,3-4,8-18,2-9,2</t>
  </si>
  <si>
    <t>39</t>
  </si>
  <si>
    <t>572213</t>
  </si>
  <si>
    <t>SPOJOVACÍ POSTŘIK Z EMULZE DO 0,5KG/M2</t>
  </si>
  <si>
    <t>80</t>
  </si>
  <si>
    <t>70,5*2</t>
  </si>
  <si>
    <t>58401</t>
  </si>
  <si>
    <t>VOZOVKOVÉ KRYTY Z VEGET DÍLCŮ HYDROSET - ČERVENÁ BARVA DO LOŽE Z PÍSČITÉ HLÍNY TL 80MM</t>
  </si>
  <si>
    <t>82</t>
  </si>
  <si>
    <t>(17,6+117+54)*0,2</t>
  </si>
  <si>
    <t>41</t>
  </si>
  <si>
    <t>58401.1</t>
  </si>
  <si>
    <t>VOZOVKOVÉ KRYTY Z VEGET DÍLCŮ HYDROSET - PŘÍRODNÍ BARVA DO LOŽE Z PÍSČITÉ HLÍNY TL 80MM</t>
  </si>
  <si>
    <t>84</t>
  </si>
  <si>
    <t>1150-37,72</t>
  </si>
  <si>
    <t>56330</t>
  </si>
  <si>
    <t>VOZOVKOVÉ VRSTVY ZE ŠTĚRKODRTI (0/32)</t>
  </si>
  <si>
    <t>86</t>
  </si>
  <si>
    <t>štěrk hlinitý (0/32)</t>
  </si>
  <si>
    <t>1150*0,2</t>
  </si>
  <si>
    <t>43</t>
  </si>
  <si>
    <t>56333</t>
  </si>
  <si>
    <t>VOZOVKOVÉ VRSTVY ZE ŠTĚRKODRTI (32/63) TL 150MM</t>
  </si>
  <si>
    <t>88</t>
  </si>
  <si>
    <t>18,2+0,7+1,5+9,2+0,8+109,5</t>
  </si>
  <si>
    <t>56334</t>
  </si>
  <si>
    <t>VOZOVKOVÉ VRSTVY ZE ŠTĚRKODRTI (32/63) TL 180MM</t>
  </si>
  <si>
    <t>90</t>
  </si>
  <si>
    <t>45</t>
  </si>
  <si>
    <t>561431</t>
  </si>
  <si>
    <t>VRSTVA ZE SMĚSI STMELENÉ CEMENTEM SC C 8/10 TL 150 MM</t>
  </si>
  <si>
    <t>92</t>
  </si>
  <si>
    <t>561421</t>
  </si>
  <si>
    <t>VRSTVA ZE SMĚSI STMELENÉ CEMENTEM SC C8/10 TL 100MM</t>
  </si>
  <si>
    <t>94</t>
  </si>
  <si>
    <t>56226</t>
  </si>
  <si>
    <t>VOZOVKOVÉ VRSTVY ZE ZEMINY STABIL VÁPNEM TL DO 300MM</t>
  </si>
  <si>
    <t>96</t>
  </si>
  <si>
    <t>Úpravy povrchů, podlahy a osazování výplní</t>
  </si>
  <si>
    <t>47</t>
  </si>
  <si>
    <t>62747</t>
  </si>
  <si>
    <t>SPÁROVÁNÍ STARÉHO ZDIVA ZVLÁŠT MALTOU</t>
  </si>
  <si>
    <t>98</t>
  </si>
  <si>
    <t>0,9*40+30*0,9</t>
  </si>
  <si>
    <t>Ostatní konstrukce a práce, bourání</t>
  </si>
  <si>
    <t>966137</t>
  </si>
  <si>
    <t>BOURÁNÍ KONSTRUKCÍ Z KAMENE NA MC S ODVOZEM DO 16KM</t>
  </si>
  <si>
    <t>34,3*0,4*0,7</t>
  </si>
  <si>
    <t>49</t>
  </si>
  <si>
    <t>966157</t>
  </si>
  <si>
    <t>BOURÁNÍ KONSTRUKCÍ Z PROST BETONU S ODVOZEM DO 16KM</t>
  </si>
  <si>
    <t>102</t>
  </si>
  <si>
    <t>lože obrub</t>
  </si>
  <si>
    <t>32*0,4*0,1+53,9*0,3*0,1</t>
  </si>
  <si>
    <t>základ</t>
  </si>
  <si>
    <t>34,3*0,6*0,8</t>
  </si>
  <si>
    <t>99901</t>
  </si>
  <si>
    <t>DEMONTÁŽ AUT.ZASTÁVKY + NOVÉ OSAZENÍ, VČETNĚ LAVIČKY</t>
  </si>
  <si>
    <t>SOUBOR</t>
  </si>
  <si>
    <t>104</t>
  </si>
  <si>
    <t>99902</t>
  </si>
  <si>
    <t>PŘESAZENÍ SLOUPŮ VO (h = 6m), VČETNĚ PROVEDENÍ NAPOJENÍ A ZÁKLADU Z BET. C25/30 XC2</t>
  </si>
  <si>
    <t>106</t>
  </si>
  <si>
    <t>99903</t>
  </si>
  <si>
    <t>DEMONTÁŽ A NOVÉ OSAZENÍ VÝVĚSKY, PŘESAZENÍ ODPADKOVÉHO KOŠE A LAVIČKY S BET. PODSTAVCEM</t>
  </si>
  <si>
    <t>108</t>
  </si>
  <si>
    <t>51</t>
  </si>
  <si>
    <t>914153</t>
  </si>
  <si>
    <t>DOPRAV ZNAČKY ZÁKLAD VEL HLINÍK - DEMONTÁŽ</t>
  </si>
  <si>
    <t>110</t>
  </si>
  <si>
    <t>914151</t>
  </si>
  <si>
    <t>DOPRAV ZNAČKY ZÁKLAD VEL HLINÍK - DODÁVKA A MONTÁŽ</t>
  </si>
  <si>
    <t>112</t>
  </si>
  <si>
    <t>53</t>
  </si>
  <si>
    <t>914152</t>
  </si>
  <si>
    <t>DOPRAV ZNAČKY ZÁKLAD VEL HLINÍK - MONTÁŽ</t>
  </si>
  <si>
    <t>114</t>
  </si>
  <si>
    <t>93650</t>
  </si>
  <si>
    <t>DROBNÉ DOPLŇK KONSTR KOVOVÉ - TRNY, PROFIL 18MM, OCEL 10505, 40 KS</t>
  </si>
  <si>
    <t>KG</t>
  </si>
  <si>
    <t>116</t>
  </si>
  <si>
    <t>P</t>
  </si>
  <si>
    <t>Poznámka k položce:
dl. 0,7 m; a = 1 m; 40*0,7*1,998=55,94400</t>
  </si>
  <si>
    <t>dl. 0,7 m; a = 1 m</t>
  </si>
  <si>
    <t>40*0,7*1,998</t>
  </si>
  <si>
    <t>55</t>
  </si>
  <si>
    <t>91722</t>
  </si>
  <si>
    <t>CHODNÍK OBRUBY Z BETON OBRUBNÍKŮ 150/250/1000</t>
  </si>
  <si>
    <t>118</t>
  </si>
  <si>
    <t>85+17,5+123+6</t>
  </si>
  <si>
    <t>91742</t>
  </si>
  <si>
    <t>CHODNÍK OBRUBY Z KAMEN OBRUBNÍKŮ 200/250/1000</t>
  </si>
  <si>
    <t>120</t>
  </si>
  <si>
    <t>výpočet=dl.dle projektu - stávající přemístěné</t>
  </si>
  <si>
    <t>34,5-32</t>
  </si>
  <si>
    <t>57</t>
  </si>
  <si>
    <t>919112</t>
  </si>
  <si>
    <t>ŘEZÁNÍ ASFALT KRYTU VOZOVEK TL DO 100MM</t>
  </si>
  <si>
    <t>122</t>
  </si>
  <si>
    <t>15,5+32</t>
  </si>
  <si>
    <t>931327</t>
  </si>
  <si>
    <t>TĚSNĚNÍ DILATAČ SPAR ASF ZÁLIVKOU MODIFIK PRŮŘ PŘES 800MM2</t>
  </si>
  <si>
    <t>124</t>
  </si>
  <si>
    <t>59</t>
  </si>
  <si>
    <t>915211</t>
  </si>
  <si>
    <t>VODOR DOPRAV ZNAČ PLASTEM HLADKÉ - DOD A POKLÁDKA</t>
  </si>
  <si>
    <t>126</t>
  </si>
  <si>
    <t>1,5+0,3+0,9</t>
  </si>
  <si>
    <t>91782</t>
  </si>
  <si>
    <t>VÝŠKOVÁ ÚPRAVA OBRUBNÍKŮ KAMENNÝCH - VYBOURÁNÍ A ZPĚTNÉ ULOŽENÍ DO LOŽE Z BET</t>
  </si>
  <si>
    <t>128</t>
  </si>
  <si>
    <t>61</t>
  </si>
  <si>
    <t>91721</t>
  </si>
  <si>
    <t>ZÁHONOVÉ OBRUBY Z BETON OBRUBNÍKŮ</t>
  </si>
  <si>
    <t>130</t>
  </si>
  <si>
    <t>1+1,5+13</t>
  </si>
  <si>
    <t>04-2017a_2 - Zpevněné plochy - Horovy sady</t>
  </si>
  <si>
    <t xml:space="preserve">    8 - Trubní vedení</t>
  </si>
  <si>
    <t xml:space="preserve">    997 - Přesun sutě</t>
  </si>
  <si>
    <t xml:space="preserve">    998 - Přesun hmot</t>
  </si>
  <si>
    <t>113107132</t>
  </si>
  <si>
    <t>Odstranění podkladů nebo krytů s přemístěním hmot na skládku na vzdálenost do 3 m nebo s naložením na dopravní prostředek v ploše jednotlivě do 50 m2 z betonu prostého, o tl. vrstvy přes 150 do 300 mm</t>
  </si>
  <si>
    <t>m2</t>
  </si>
  <si>
    <t>CS ÚRS 2017 01</t>
  </si>
  <si>
    <t>PSC</t>
  </si>
  <si>
    <t xml:space="preserve">Poznámka k souboru cen:_x000D_
Poznámka k souboru cen: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</si>
  <si>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113107141</t>
  </si>
  <si>
    <t>Odstranění podkladů nebo krytů s přemístěním hmot na skládku na vzdálenost do 3 m nebo s naložením na dopravní prostředek v ploše jednotlivě do 50 m2 živičných, o tl. vrstvy do 50 mm</t>
  </si>
  <si>
    <t>113154354</t>
  </si>
  <si>
    <t>Frézování živičného podkladu nebo krytu s naložením na dopravní prostředek plochy přes 1 000 do 10 000 m2 s překážkami v trase pruhu šířky do 1 m, tloušťky vrstvy 100 mm</t>
  </si>
  <si>
    <t xml:space="preserve">Poznámka k souboru cen:_x000D_
Poznámka k souboru cen: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</si>
  <si>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frézování tl. 80mm</t>
  </si>
  <si>
    <t>1024</t>
  </si>
  <si>
    <t>113202111</t>
  </si>
  <si>
    <t>Vytrhání obrub s vybouráním lože, s přemístěním hmot na skládku na vzdálenost do 3 m nebo s naložením na dopravní prostředek z krajníků nebo obrubníků stojatých</t>
  </si>
  <si>
    <t>m</t>
  </si>
  <si>
    <t xml:space="preserve">Poznámka k souboru cen:_x000D_
Poznámka k souboru cen: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</si>
  <si>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113204111</t>
  </si>
  <si>
    <t>Vytrhání obrub s vybouráním lože, s přemístěním hmot na skládku na vzdálenost do 3 m nebo s naložením na dopravní prostředek záhonových</t>
  </si>
  <si>
    <t>122202201</t>
  </si>
  <si>
    <t>Odkopávky a prokopávky nezapažené pro silnice s přemístěním výkopku v příčných profilech na vzdálenost do 15 m nebo s naložením na dopravní prostředek v hornině tř. 3 do 100 m3</t>
  </si>
  <si>
    <t>m3</t>
  </si>
  <si>
    <t xml:space="preserve">Poznámka k souboru cen:_x000D_
Poznámka k souboru cen: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</si>
  <si>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162701105</t>
  </si>
  <si>
    <t>Vodorovné přemístění výkopku nebo sypaniny po suchu na obvyklém dopravním prostředku, bez naložení výkopku, avšak se složením bez rozhrnutí z horniny tř. 1 až 4 na vzdálenost přes 9 000 do 10 000 m</t>
  </si>
  <si>
    <t xml:space="preserve">Poznámka k souboru cen:_x000D_
Poznámka k souboru cen: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</si>
  <si>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171201201</t>
  </si>
  <si>
    <t>Uložení sypaniny na skládky</t>
  </si>
  <si>
    <t xml:space="preserve">Poznámka k souboru cen:_x000D_
Poznámka k souboru cen: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</si>
  <si>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171201211</t>
  </si>
  <si>
    <t>Uložení sypaniny poplatek za uložení sypaniny na skládce (skládkovné)</t>
  </si>
  <si>
    <t>t</t>
  </si>
  <si>
    <t>6,5*2 "Přepočtené koeficientem množství</t>
  </si>
  <si>
    <t>175101201</t>
  </si>
  <si>
    <t>Obsypání objektů nad přilehlým původním terénem sypaninou z vhodných hornin 1 až 4 nebo materiálem uloženým ve vzdálenosti do 3 m od vnějšího kraje objektu pro jakoukoliv míru zhutnění bez prohození sypaniny</t>
  </si>
  <si>
    <t xml:space="preserve">Poznámka k souboru cen:_x000D_
Poznámka k souboru cen: 1. Ceny jsou určeny pro objem obsypu do vzdálenosti 3 m od přilehlého líce objektu nad přilehlým původním terénem. Zásyp pod tímto terénem se oceňuje jako zásyp okolo objektu cenami 174 10-1101, 174 10-1103 nebo 174 20-1101 a 174 20-1103; zbývající obsyp se ocení příslušnými cenami souboru cen 171 . 0-11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20-1101 Uložení sypaniny do nezhutněných násypů. 3. Ceny nelze použít pro obsyp potrubí; tento se oceňuje cenami 175 11-11 Obsyp potrubí ručně, nebo 175 15-11 Obsypání potrubí strojně. 4. V cenách nejsou započteny náklady na: a) svahování obsypu; toto se oceňuje cenami souboru cen 182 . 0-11 Svahování, b) humusování obsypu; toto se oceňuje cenami souboru cen 18 . 30-11 Rozprostření a urovnání ornice, c) osetí obsypu; toto se oceňuje příslušnými cenami souborů cen části A Zřízení konstrukcí katalogu 823-2 Rekultivace. 5. Vzdáleností do 3 m uvedenou v popisu souboru cen se rozumí nejkratší vzdálenost těžiště hromady nebo dočasné skládky, z níž se sypanina odebírá, od vnějšího okraje objektu. Použije-li se pro obsyp objektů sypaniny ze zeminy, kterou je nutno přemisťovat ze vzdálenosti přes 30 m od vnějšího okraje objektu a rozpojovat, oceňuje se toto a) přemístění sypaniny cenami souboru cen 162 . 0-1 . Vodorovné přemístění výkopku, b) rozpojení dle čl. 3172 Všeobecných podmínek katalogu přičemž se vzdálenost 3 m od celkové vzdálenosti neodečítá. 6. Míru zhutnění předepisuje projekt. 7. V cenách nejsou zahrnuty náklady na nakupovanou sypaninu. Tato se oceňuje ve specifikaci. </t>
  </si>
  <si>
    <t>583374020</t>
  </si>
  <si>
    <t>kamenivo dekorační (kačírek) frakce 16/22</t>
  </si>
  <si>
    <t>2,5*2 "Přepočtené koeficientem množství</t>
  </si>
  <si>
    <t>564871111</t>
  </si>
  <si>
    <t>Podklad ze štěrkodrti ŠD s rozprostřením a zhutněním, po zhutnění tl. 250 mm</t>
  </si>
  <si>
    <t>564871116</t>
  </si>
  <si>
    <t>Podklad ze štěrkodrti ŠD s rozprostřením a zhutněním, po zhutnění tl. 300 mm</t>
  </si>
  <si>
    <t>565125111</t>
  </si>
  <si>
    <t>Asfaltový beton vrstva podkladní ACP 16 (obalované kamenivo střednězrnné - OKS) s rozprostřením a zhutněním v pruhu šířky do 3 m, po zhutnění tl. 40 mm</t>
  </si>
  <si>
    <t xml:space="preserve">Poznámka k souboru cen:_x000D_
Poznámka k souboru cen: 1. ČSN EN 13108-1 připouští pro ACP 16 pouze tl. 50 až 80 mm. </t>
  </si>
  <si>
    <t>567122111</t>
  </si>
  <si>
    <t>Podklad ze směsi stmelené cementem SC bez dilatačních spár, s rozprostřením a zhutněním SC C 8/10 (KSC I), po zhutnění tl. 120 mm</t>
  </si>
  <si>
    <t xml:space="preserve">Poznámka k souboru cen:_x000D_
Poznámka k souboru cen: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</si>
  <si>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573231106</t>
  </si>
  <si>
    <t>Postřik spojovací PS bez posypu kamenivem ze silniční emulze, v množství 0,30 kg/m2</t>
  </si>
  <si>
    <t>1037*2</t>
  </si>
  <si>
    <t>577134111</t>
  </si>
  <si>
    <t>Asfaltový beton vrstva obrusná ACO 11 (ABS) s rozprostřením a se zhutněním z nemodifikovaného asfaltu v pruhu šířky do 3 m tř. I, po zhutnění tl. 40 mm</t>
  </si>
  <si>
    <t xml:space="preserve">Poznámka k souboru cen:_x000D_
Poznámka k souboru cen: 1. ČSN EN 13108-1 připouští pro ACO 11 pouze tl. 35 až 50 mm. </t>
  </si>
  <si>
    <t>596211111</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</si>
  <si>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50 do 100 m2</t>
  </si>
  <si>
    <t xml:space="preserve">Poznámka k souboru cen:_x000D_
Poznámka k souboru cen: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</si>
  <si>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592452120</t>
  </si>
  <si>
    <t>dlažba zámková profilová základní 19,6x16,1x6 cm přírodní</t>
  </si>
  <si>
    <t>51,5*1,03 "Přepočtené koeficientem množství</t>
  </si>
  <si>
    <t>Trubní vedení</t>
  </si>
  <si>
    <t>899231111</t>
  </si>
  <si>
    <t>Výšková úprava uličního vstupu nebo vpusti do 200 mm zvýšením mříže</t>
  </si>
  <si>
    <t>kus</t>
  </si>
  <si>
    <t xml:space="preserve">Poznámka k souboru cen:_x000D_
Poznámka k souboru cen: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</si>
  <si>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899331111</t>
  </si>
  <si>
    <t>Výšková úprava uličního vstupu nebo vpusti do 200 mm zvýšením poklopu</t>
  </si>
  <si>
    <t>899431111</t>
  </si>
  <si>
    <t>Výšková úprava uličního vstupu nebo vpusti do 200 mm zvýšením krycího hrnce, šoupěte nebo hydrantu bez úpravy armatur</t>
  </si>
  <si>
    <t>916231213</t>
  </si>
  <si>
    <t>Osazení chodníkového obrubníku betonového se zřízením lože, s vyplněním a zatřením spár cementovou maltou stojatého s boční opěrou z betonu prostého tř. C 12/15, do lože z betonu prostého téže značky</t>
  </si>
  <si>
    <t xml:space="preserve">Poznámka k souboru cen:_x000D_
Poznámka k souboru cen: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</si>
  <si>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592174600</t>
  </si>
  <si>
    <t>obrubník betonový chodníkový silniční vibrolisovaný 100x15x25 cm</t>
  </si>
  <si>
    <t>916331112</t>
  </si>
  <si>
    <t>Osazení zahradního obrubníku betonového s ložem tl. od 50 do 100 mm z betonu prostého tř. C 12/15 s boční opěrou z betonu prostého tř. C 12/15</t>
  </si>
  <si>
    <t xml:space="preserve">Poznámka k souboru cen:_x000D_
Poznámka k souboru cen: 1. V cenách jsou započteny i náklady na zalití a zatření spár cementovou maltou. 2. V cenách nejsou započteny náklady na dodání obrubníků; tyto se oceňují ve specifikaci. 3. Část lože přesahující tloušťku 100 mm lze ocenit cenou 916 99-1121 Lože pod obrubníky, krajníky nebo obruby z dlažebních kostek, katalogu 822-1. </t>
  </si>
  <si>
    <t>592172110</t>
  </si>
  <si>
    <t>obrubník betonový zahradní betonový hladký šedý 100 x 5 x 25 cm</t>
  </si>
  <si>
    <t>919732211</t>
  </si>
  <si>
    <t>Styčná pracovní spára při napojení nového živičného povrchu na stávající se zalitím za tepla modifikovanou asfaltovou hmotou s posypem vápenným hydrátem šířky do 15 mm, hloubky do 25 mm včetně prořezání spáry</t>
  </si>
  <si>
    <t xml:space="preserve">Poznámka k souboru cen:_x000D_
Poznámka k souboru cen: 1. V cenách jsou započteny i náklady na vyčištění spár, na impregnaci a zalití spár včetně dodání hmot. </t>
  </si>
  <si>
    <t>919735112</t>
  </si>
  <si>
    <t>Řezání stávajícího živičného krytu nebo podkladu hloubky přes 50 do 100 mm</t>
  </si>
  <si>
    <t xml:space="preserve">Poznámka k souboru cen:_x000D_
Poznámka k souboru cen: 1. V cenách jsou započteny i náklady na spotřebu vody. </t>
  </si>
  <si>
    <t>938909311</t>
  </si>
  <si>
    <t>Čištění vozovek metením bláta, prachu nebo hlinitého nánosu s odklizením na hromady na vzdálenost do 20 m nebo naložením na dopravní prostředek strojně povrchu podkladu nebo krytu betonového nebo živičného</t>
  </si>
  <si>
    <t xml:space="preserve">Poznámka k souboru cen:_x000D_
Poznámka k souboru cen: 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 </t>
  </si>
  <si>
    <t>997</t>
  </si>
  <si>
    <t>Přesun sutě</t>
  </si>
  <si>
    <t>997221551</t>
  </si>
  <si>
    <t>Vodorovná doprava suti bez naložení, ale se složením a s hrubým urovnáním ze sypkých materiálů, na vzdálenost do 1 km</t>
  </si>
  <si>
    <t xml:space="preserve">Poznámka k souboru cen:_x000D_
Poznámka k souboru cen: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</si>
  <si>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997221559</t>
  </si>
  <si>
    <t>Vodorovná doprava suti bez naložení, ale se složením a s hrubým urovnáním Příplatek k ceně za každý další i započatý 1 km přes 1 km</t>
  </si>
  <si>
    <t>997221815</t>
  </si>
  <si>
    <t>Poplatek za uložení stavebního odpadu na skládce (skládkovné) betonového</t>
  </si>
  <si>
    <t xml:space="preserve">Poznámka k souboru cen:_x000D_
Poznámka k souboru cen: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</si>
  <si>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32,188+60,475+1,8</t>
  </si>
  <si>
    <t>997221845</t>
  </si>
  <si>
    <t>Poplatek za uložení stavebního odpadu na skládce (skládkovné) z asfaltových povrchů</t>
  </si>
  <si>
    <t>997221849</t>
  </si>
  <si>
    <t>Poplatek za uložení stavebního odpadu na skládce (skládkovné) z asfaltových povrchů - litý asfalt</t>
  </si>
  <si>
    <t>997221855</t>
  </si>
  <si>
    <t>Poplatek za uložení stavebního odpadu na skládce (skládkovné) z kameniva</t>
  </si>
  <si>
    <t>998</t>
  </si>
  <si>
    <t>Přesun hmot</t>
  </si>
  <si>
    <t>998225111</t>
  </si>
  <si>
    <t>Přesun hmot pro komunikace s krytem z kameniva, monolitickým betonovým nebo živičným dopravní vzdálenost do 200 m jakékoliv délky objektu</t>
  </si>
  <si>
    <t xml:space="preserve">Poznámka k souboru cen:_x000D_
Poznámka k souboru cen: 1. Ceny lze použít i pro plochy letišť s krytem monolitickým betonovým nebo živičným. </t>
  </si>
  <si>
    <t>04-2017a_3 - Zpevněné plochy - chodník č.p. 822-826 a mobiliář</t>
  </si>
  <si>
    <t xml:space="preserve">    OST - Přístřešky na popelnice ul. Bratří Čapků a Husova</t>
  </si>
  <si>
    <t xml:space="preserve">    N00 - Mobiliář</t>
  </si>
  <si>
    <t>113106121</t>
  </si>
  <si>
    <t>Rozebrání dlažeb a dílců komunikací pro pěší, vozovek a ploch s přemístěním hmot na skládku na vzdálenost do 3 m nebo s naložením na dopravní prostředek komunikací pro pěší s ložem z kameniva nebo živice a s výplní spár z betonových nebo kameninových dlaždic, desek nebo tvarovek</t>
  </si>
  <si>
    <t xml:space="preserve">Poznámka k souboru cen:_x000D_
Poznámka k souboru cen: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(kromě silničních dílců),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</si>
  <si>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596211112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</si>
  <si>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</si>
  <si>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209,8*1,02 "Přepočtené koeficientem množství</t>
  </si>
  <si>
    <t>116,74*10</t>
  </si>
  <si>
    <t>39,143+35,188+11,22+13,897+6,496+5,28</t>
  </si>
  <si>
    <t>998001123</t>
  </si>
  <si>
    <t>Přesun hmot pro demolice objektů výšky do 21 m</t>
  </si>
  <si>
    <t>1176338127</t>
  </si>
  <si>
    <t>13,897+5,28</t>
  </si>
  <si>
    <t>998223011</t>
  </si>
  <si>
    <t>Přesun hmot pro pozemní komunikace s krytem dlážděným dopravní vzdálenost do 200 m jakékoliv délky objektu</t>
  </si>
  <si>
    <t>998232110</t>
  </si>
  <si>
    <t>Přesun hmot pro oplocení se svislou nosnou konstrukcí zděnou z cihel, tvárnic, bloků, popř. kovovou nebo dřevěnou vodorovná dopravní vzdálenost do 50 m, pro oplocení výšky do 3 m</t>
  </si>
  <si>
    <t>-496601273</t>
  </si>
  <si>
    <t>5,516+1,011</t>
  </si>
  <si>
    <t>Přístřešky na popelnice ul. Bratří Čapků a Husova</t>
  </si>
  <si>
    <t>348272165</t>
  </si>
  <si>
    <t>Ploty z tvárnic betonových plotová zeď na maltu cementovou včetně spárování současně při zdění z tvarovek jednostranně štípaných, dutých barevných, tloušťka zdiva 295 mm (přístřešek pro popelnice Husova a Bratří čapků)</t>
  </si>
  <si>
    <t>1067910545</t>
  </si>
  <si>
    <t>(3,92*2+4,29)*0,4+(3,7+4)*1,4</t>
  </si>
  <si>
    <t>348272515</t>
  </si>
  <si>
    <t>Ploty z tvárnic betonových plotová stříška lepená mrazuvzdorným lepidlem z tvarovek hladkých nebo štípaných, sedlového tvaru přírodních, tloušťka zdiva 295 mm (stání pro popelnice)</t>
  </si>
  <si>
    <t>236925715</t>
  </si>
  <si>
    <t>(3,7+4+3,62*2+4,89)*1,1</t>
  </si>
  <si>
    <t>962023391</t>
  </si>
  <si>
    <t>Bourání zdiva nadzákladového kamenného nebo smíšeného smíšeného, na maltu vápennou nebo vápenocementovou, objemu přes 1 m3 (stání na popelnice Husova a Batří Čapků)</t>
  </si>
  <si>
    <t>-1155098230</t>
  </si>
  <si>
    <t>(1,35+3,62*2+4,89+1,47)*0,3*0,45+(3,7*2+4)*1,2*0,3</t>
  </si>
  <si>
    <t>N00</t>
  </si>
  <si>
    <t>Mobiliář</t>
  </si>
  <si>
    <t>181411141</t>
  </si>
  <si>
    <t>Založení trávníku na půdě předem připravené plochy do 1000 m2 výsevem včetně utažení parterového v rovině nebo na svahu do 1:5, (stávající pískoviště a pod sušáky)</t>
  </si>
  <si>
    <t>-415726584</t>
  </si>
  <si>
    <t>3*2,3+3,2*2,7</t>
  </si>
  <si>
    <t>005724100</t>
  </si>
  <si>
    <t>osivo směs travní parková</t>
  </si>
  <si>
    <t>kg</t>
  </si>
  <si>
    <t>251050133</t>
  </si>
  <si>
    <t>184000000-r0</t>
  </si>
  <si>
    <t>Výsadba sazenic stromů v nad 600 do 1500 mm do jamky D 500 mm hl 500 mm včetně dodávky Prunus cerasifera nigra(výsadba u dětského hřiště)</t>
  </si>
  <si>
    <t>-1085532982</t>
  </si>
  <si>
    <t>113201112</t>
  </si>
  <si>
    <t>Vytrhání obrub s vybouráním lože, s přemístěním hmot na skládku na vzdálenost do 3 m nebo s naložením na dopravní prostředek silničních ležatých, (stávající pískoviště)</t>
  </si>
  <si>
    <t>898003847</t>
  </si>
  <si>
    <t>(3+2,3)*2+(2,7+3,2)*2</t>
  </si>
  <si>
    <t>767996701</t>
  </si>
  <si>
    <t>Demontáž ostatních zámečnických konstrukcí o hmotnosti jednotlivých dílů řezáním do 50 kg, (sušák na prádlo a dětský prvek)</t>
  </si>
  <si>
    <t>-675197717</t>
  </si>
  <si>
    <t>2,64*15 'Přepočtené koeficientem množství</t>
  </si>
  <si>
    <t>936104211</t>
  </si>
  <si>
    <t>Montáž odpadkového koše do betonové patky</t>
  </si>
  <si>
    <t>-1704458838</t>
  </si>
  <si>
    <t>7490000-r4</t>
  </si>
  <si>
    <t>koš odpadkový 39x39x100cm,  smrkové dřevo + kovová konstrukce (lazura, žárový zinek + komaxit)</t>
  </si>
  <si>
    <t>333515226</t>
  </si>
  <si>
    <t>936124112</t>
  </si>
  <si>
    <t>Montáž lavičky parkové stabilní se zabetonováním noh</t>
  </si>
  <si>
    <t>572167221</t>
  </si>
  <si>
    <t>7490000-r5</t>
  </si>
  <si>
    <t>lavička včetně opěradla kotvená , konstrukce -  kov, sedák - masivní dřevo vše včetně povrchové úpravy (tenkovrstvá lazura; žárový zinek a komaxit)</t>
  </si>
  <si>
    <t>-195973957</t>
  </si>
  <si>
    <t>961044111</t>
  </si>
  <si>
    <t>Bourání základů z betonu prostého (pod sušákem na prádlo)</t>
  </si>
  <si>
    <t>1781180306</t>
  </si>
  <si>
    <t>3,3*10*0,08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</si>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</sst>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0">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F000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8"/>
      <color rgb="FF800080"/>
      <name val="Trebuchet MS"/>
    </font>
    <font>
      <sz val="8"/>
      <color rgb="FFFF0000"/>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39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8"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9"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1" fillId="3" borderId="0" xfId="1" applyFont="1" applyFill="1" applyAlignment="1">
      <alignment vertical="center"/>
    </xf>
    <xf numFmtId="0" fontId="13"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3"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6" fillId="0" borderId="0" xfId="0" applyFont="1" applyBorder="1" applyAlignment="1" applyProtection="1">
      <alignment horizontal="lef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xf>
    <xf numFmtId="0" fontId="37" fillId="0" borderId="0" xfId="0" applyFont="1" applyAlignment="1" applyProtection="1">
      <alignment horizontal="left" vertical="center" wrapText="1"/>
    </xf>
    <xf numFmtId="0" fontId="9" fillId="0" borderId="0" xfId="0" applyFont="1" applyAlignment="1" applyProtection="1">
      <alignment horizontal="lef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38" fillId="0" borderId="0" xfId="0" applyFont="1" applyBorder="1" applyAlignment="1" applyProtection="1">
      <alignment horizontal="left" vertical="center"/>
    </xf>
    <xf numFmtId="0" fontId="38"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9" fillId="0" borderId="0" xfId="0" applyFont="1" applyAlignment="1" applyProtection="1">
      <alignment vertical="center" wrapText="1"/>
    </xf>
    <xf numFmtId="0" fontId="0" fillId="0" borderId="18" xfId="0" applyFont="1" applyBorder="1" applyAlignment="1" applyProtection="1">
      <alignment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39" fillId="0" borderId="0" xfId="0" applyFont="1" applyBorder="1" applyAlignment="1" applyProtection="1">
      <alignment vertical="center" wrapText="1"/>
    </xf>
    <xf numFmtId="0" fontId="40" fillId="0" borderId="28" xfId="0" applyFont="1" applyBorder="1" applyAlignment="1" applyProtection="1">
      <alignment horizontal="center" vertical="center"/>
    </xf>
    <xf numFmtId="49" fontId="40" fillId="0" borderId="28" xfId="0" applyNumberFormat="1" applyFont="1" applyBorder="1" applyAlignment="1" applyProtection="1">
      <alignment horizontal="left" vertical="center" wrapText="1"/>
    </xf>
    <xf numFmtId="0" fontId="40" fillId="0" borderId="28" xfId="0" applyFont="1" applyBorder="1" applyAlignment="1" applyProtection="1">
      <alignment horizontal="left" vertical="center" wrapText="1"/>
    </xf>
    <xf numFmtId="0" fontId="40" fillId="0" borderId="28" xfId="0" applyFont="1" applyBorder="1" applyAlignment="1" applyProtection="1">
      <alignment horizontal="center" vertical="center" wrapText="1"/>
    </xf>
    <xf numFmtId="167" fontId="40" fillId="0" borderId="28" xfId="0" applyNumberFormat="1" applyFont="1" applyBorder="1" applyAlignment="1" applyProtection="1">
      <alignment vertical="center"/>
    </xf>
    <xf numFmtId="4" fontId="40" fillId="4" borderId="28" xfId="0" applyNumberFormat="1" applyFont="1" applyFill="1" applyBorder="1" applyAlignment="1" applyProtection="1">
      <alignment vertical="center"/>
      <protection locked="0"/>
    </xf>
    <xf numFmtId="4" fontId="40" fillId="0" borderId="28" xfId="0" applyNumberFormat="1" applyFont="1" applyBorder="1" applyAlignment="1" applyProtection="1">
      <alignment vertical="center"/>
    </xf>
    <xf numFmtId="0" fontId="40" fillId="0" borderId="5" xfId="0" applyFont="1" applyBorder="1" applyAlignment="1">
      <alignment vertical="center"/>
    </xf>
    <xf numFmtId="0" fontId="40" fillId="4" borderId="28"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38" fillId="0" borderId="0" xfId="0" applyFont="1" applyAlignment="1" applyProtection="1">
      <alignment horizontal="left" vertical="center"/>
    </xf>
    <xf numFmtId="0" fontId="38"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pplyProtection="1">
      <alignment vertical="top"/>
      <protection locked="0"/>
    </xf>
    <xf numFmtId="0" fontId="41" fillId="0" borderId="29" xfId="0" applyFont="1" applyBorder="1" applyAlignment="1" applyProtection="1">
      <alignment vertical="center" wrapText="1"/>
      <protection locked="0"/>
    </xf>
    <xf numFmtId="0" fontId="41" fillId="0" borderId="30" xfId="0" applyFont="1" applyBorder="1" applyAlignment="1" applyProtection="1">
      <alignment vertical="center" wrapText="1"/>
      <protection locked="0"/>
    </xf>
    <xf numFmtId="0" fontId="41" fillId="0" borderId="31" xfId="0" applyFont="1" applyBorder="1" applyAlignment="1" applyProtection="1">
      <alignment vertical="center" wrapText="1"/>
      <protection locked="0"/>
    </xf>
    <xf numFmtId="0" fontId="41" fillId="0" borderId="32" xfId="0" applyFont="1" applyBorder="1" applyAlignment="1" applyProtection="1">
      <alignment horizontal="center" vertical="center" wrapText="1"/>
      <protection locked="0"/>
    </xf>
    <xf numFmtId="0" fontId="41" fillId="0" borderId="33" xfId="0" applyFont="1" applyBorder="1" applyAlignment="1" applyProtection="1">
      <alignment horizontal="center" vertical="center" wrapText="1"/>
      <protection locked="0"/>
    </xf>
    <xf numFmtId="0" fontId="41" fillId="0" borderId="32" xfId="0" applyFont="1" applyBorder="1" applyAlignment="1" applyProtection="1">
      <alignment vertical="center" wrapText="1"/>
      <protection locked="0"/>
    </xf>
    <xf numFmtId="0" fontId="41" fillId="0" borderId="33" xfId="0" applyFont="1" applyBorder="1" applyAlignment="1" applyProtection="1">
      <alignment vertical="center" wrapText="1"/>
      <protection locked="0"/>
    </xf>
    <xf numFmtId="0" fontId="43" fillId="0" borderId="1" xfId="0" applyFont="1" applyBorder="1" applyAlignment="1" applyProtection="1">
      <alignment horizontal="left" vertical="center" wrapText="1"/>
      <protection locked="0"/>
    </xf>
    <xf numFmtId="0" fontId="44" fillId="0" borderId="1" xfId="0" applyFont="1" applyBorder="1" applyAlignment="1" applyProtection="1">
      <alignment horizontal="left" vertical="center" wrapText="1"/>
      <protection locked="0"/>
    </xf>
    <xf numFmtId="0" fontId="44" fillId="0" borderId="32" xfId="0" applyFont="1" applyBorder="1" applyAlignment="1" applyProtection="1">
      <alignment vertical="center" wrapText="1"/>
      <protection locked="0"/>
    </xf>
    <xf numFmtId="0" fontId="44" fillId="0" borderId="1" xfId="0" applyFont="1" applyBorder="1" applyAlignment="1" applyProtection="1">
      <alignment vertical="center" wrapText="1"/>
      <protection locked="0"/>
    </xf>
    <xf numFmtId="0" fontId="44" fillId="0" borderId="1" xfId="0" applyFont="1" applyBorder="1" applyAlignment="1" applyProtection="1">
      <alignment vertical="center"/>
      <protection locked="0"/>
    </xf>
    <xf numFmtId="0" fontId="44" fillId="0" borderId="1" xfId="0" applyFont="1" applyBorder="1" applyAlignment="1" applyProtection="1">
      <alignment horizontal="left" vertical="center"/>
      <protection locked="0"/>
    </xf>
    <xf numFmtId="49" fontId="44" fillId="0" borderId="1" xfId="0" applyNumberFormat="1" applyFont="1" applyBorder="1" applyAlignment="1" applyProtection="1">
      <alignment vertical="center" wrapText="1"/>
      <protection locked="0"/>
    </xf>
    <xf numFmtId="0" fontId="41" fillId="0" borderId="35" xfId="0" applyFont="1" applyBorder="1" applyAlignment="1" applyProtection="1">
      <alignment vertical="center" wrapText="1"/>
      <protection locked="0"/>
    </xf>
    <xf numFmtId="0" fontId="45" fillId="0" borderId="34" xfId="0" applyFont="1" applyBorder="1" applyAlignment="1" applyProtection="1">
      <alignment vertical="center" wrapText="1"/>
      <protection locked="0"/>
    </xf>
    <xf numFmtId="0" fontId="41" fillId="0" borderId="36" xfId="0" applyFont="1" applyBorder="1" applyAlignment="1" applyProtection="1">
      <alignment vertical="center" wrapText="1"/>
      <protection locked="0"/>
    </xf>
    <xf numFmtId="0" fontId="41" fillId="0" borderId="1" xfId="0" applyFont="1" applyBorder="1" applyAlignment="1" applyProtection="1">
      <alignment vertical="top"/>
      <protection locked="0"/>
    </xf>
    <xf numFmtId="0" fontId="41" fillId="0" borderId="0" xfId="0" applyFont="1" applyAlignment="1" applyProtection="1">
      <alignment vertical="top"/>
      <protection locked="0"/>
    </xf>
    <xf numFmtId="0" fontId="41" fillId="0" borderId="29" xfId="0" applyFont="1" applyBorder="1" applyAlignment="1" applyProtection="1">
      <alignment horizontal="left" vertical="center"/>
      <protection locked="0"/>
    </xf>
    <xf numFmtId="0" fontId="41" fillId="0" borderId="30" xfId="0" applyFont="1" applyBorder="1" applyAlignment="1" applyProtection="1">
      <alignment horizontal="left" vertical="center"/>
      <protection locked="0"/>
    </xf>
    <xf numFmtId="0" fontId="41" fillId="0" borderId="31" xfId="0" applyFont="1" applyBorder="1" applyAlignment="1" applyProtection="1">
      <alignment horizontal="left" vertical="center"/>
      <protection locked="0"/>
    </xf>
    <xf numFmtId="0" fontId="41" fillId="0" borderId="32" xfId="0" applyFont="1" applyBorder="1" applyAlignment="1" applyProtection="1">
      <alignment horizontal="left" vertical="center"/>
      <protection locked="0"/>
    </xf>
    <xf numFmtId="0" fontId="41" fillId="0" borderId="33"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6" fillId="0" borderId="0" xfId="0" applyFont="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3" fillId="0" borderId="34" xfId="0" applyFont="1" applyBorder="1" applyAlignment="1" applyProtection="1">
      <alignment horizontal="center" vertical="center"/>
      <protection locked="0"/>
    </xf>
    <xf numFmtId="0" fontId="46" fillId="0" borderId="34"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4" fillId="0" borderId="1" xfId="0" applyFont="1" applyBorder="1" applyAlignment="1" applyProtection="1">
      <alignment horizontal="center" vertical="center"/>
      <protection locked="0"/>
    </xf>
    <xf numFmtId="0" fontId="44" fillId="0" borderId="32" xfId="0" applyFont="1" applyBorder="1" applyAlignment="1" applyProtection="1">
      <alignment horizontal="left" vertical="center"/>
      <protection locked="0"/>
    </xf>
    <xf numFmtId="0" fontId="44" fillId="2" borderId="1" xfId="0" applyFont="1" applyFill="1" applyBorder="1" applyAlignment="1" applyProtection="1">
      <alignment horizontal="left" vertical="center"/>
      <protection locked="0"/>
    </xf>
    <xf numFmtId="0" fontId="44" fillId="2" borderId="1" xfId="0" applyFont="1" applyFill="1" applyBorder="1" applyAlignment="1" applyProtection="1">
      <alignment horizontal="center" vertical="center"/>
      <protection locked="0"/>
    </xf>
    <xf numFmtId="0" fontId="41" fillId="0" borderId="35" xfId="0" applyFont="1" applyBorder="1" applyAlignment="1" applyProtection="1">
      <alignment horizontal="left" vertical="center"/>
      <protection locked="0"/>
    </xf>
    <xf numFmtId="0" fontId="45" fillId="0" borderId="34"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1" fillId="0" borderId="1" xfId="0" applyFont="1" applyBorder="1" applyAlignment="1" applyProtection="1">
      <alignment horizontal="left" vertical="center" wrapText="1"/>
      <protection locked="0"/>
    </xf>
    <xf numFmtId="0" fontId="44" fillId="0" borderId="1" xfId="0" applyFont="1" applyBorder="1" applyAlignment="1" applyProtection="1">
      <alignment horizontal="center" vertical="center" wrapText="1"/>
      <protection locked="0"/>
    </xf>
    <xf numFmtId="0" fontId="41" fillId="0" borderId="29" xfId="0" applyFont="1" applyBorder="1" applyAlignment="1" applyProtection="1">
      <alignment horizontal="left" vertical="center" wrapText="1"/>
      <protection locked="0"/>
    </xf>
    <xf numFmtId="0" fontId="41" fillId="0" borderId="30" xfId="0" applyFont="1" applyBorder="1" applyAlignment="1" applyProtection="1">
      <alignment horizontal="left" vertical="center" wrapText="1"/>
      <protection locked="0"/>
    </xf>
    <xf numFmtId="0" fontId="41" fillId="0" borderId="31"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6" fillId="0" borderId="32"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protection locked="0"/>
    </xf>
    <xf numFmtId="0" fontId="44" fillId="0" borderId="35" xfId="0" applyFont="1" applyBorder="1" applyAlignment="1" applyProtection="1">
      <alignment horizontal="left" vertical="center" wrapText="1"/>
      <protection locked="0"/>
    </xf>
    <xf numFmtId="0" fontId="44" fillId="0" borderId="34" xfId="0" applyFont="1" applyBorder="1" applyAlignment="1" applyProtection="1">
      <alignment horizontal="left" vertical="center" wrapText="1"/>
      <protection locked="0"/>
    </xf>
    <xf numFmtId="0" fontId="44" fillId="0" borderId="36" xfId="0" applyFont="1" applyBorder="1" applyAlignment="1" applyProtection="1">
      <alignment horizontal="left" vertical="center" wrapText="1"/>
      <protection locked="0"/>
    </xf>
    <xf numFmtId="0" fontId="44" fillId="0" borderId="1" xfId="0" applyFont="1" applyBorder="1" applyAlignment="1" applyProtection="1">
      <alignment horizontal="left" vertical="top"/>
      <protection locked="0"/>
    </xf>
    <xf numFmtId="0" fontId="44" fillId="0" borderId="1" xfId="0" applyFont="1" applyBorder="1" applyAlignment="1" applyProtection="1">
      <alignment horizontal="center" vertical="top"/>
      <protection locked="0"/>
    </xf>
    <xf numFmtId="0" fontId="44" fillId="0" borderId="35" xfId="0" applyFont="1" applyBorder="1" applyAlignment="1" applyProtection="1">
      <alignment horizontal="left" vertical="center"/>
      <protection locked="0"/>
    </xf>
    <xf numFmtId="0" fontId="44" fillId="0" borderId="36" xfId="0" applyFont="1" applyBorder="1" applyAlignment="1" applyProtection="1">
      <alignment horizontal="left" vertical="center"/>
      <protection locked="0"/>
    </xf>
    <xf numFmtId="0" fontId="46" fillId="0" borderId="0" xfId="0" applyFont="1" applyAlignment="1" applyProtection="1">
      <alignment vertical="center"/>
      <protection locked="0"/>
    </xf>
    <xf numFmtId="0" fontId="43" fillId="0" borderId="1" xfId="0" applyFont="1" applyBorder="1" applyAlignment="1" applyProtection="1">
      <alignment vertical="center"/>
      <protection locked="0"/>
    </xf>
    <xf numFmtId="0" fontId="46" fillId="0" borderId="34"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4"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3" fillId="0" borderId="34" xfId="0" applyFont="1" applyBorder="1" applyAlignment="1" applyProtection="1">
      <alignment horizontal="left"/>
      <protection locked="0"/>
    </xf>
    <xf numFmtId="0" fontId="46" fillId="0" borderId="34" xfId="0" applyFont="1" applyBorder="1" applyAlignment="1" applyProtection="1">
      <protection locked="0"/>
    </xf>
    <xf numFmtId="0" fontId="41" fillId="0" borderId="32" xfId="0" applyFont="1" applyBorder="1" applyAlignment="1" applyProtection="1">
      <alignment vertical="top"/>
      <protection locked="0"/>
    </xf>
    <xf numFmtId="0" fontId="41" fillId="0" borderId="33" xfId="0" applyFont="1" applyBorder="1" applyAlignment="1" applyProtection="1">
      <alignment vertical="top"/>
      <protection locked="0"/>
    </xf>
    <xf numFmtId="0" fontId="41" fillId="0" borderId="1" xfId="0" applyFont="1" applyBorder="1" applyAlignment="1" applyProtection="1">
      <alignment horizontal="center" vertical="center"/>
      <protection locked="0"/>
    </xf>
    <xf numFmtId="0" fontId="41" fillId="0" borderId="1" xfId="0" applyFont="1" applyBorder="1" applyAlignment="1" applyProtection="1">
      <alignment horizontal="left" vertical="top"/>
      <protection locked="0"/>
    </xf>
    <xf numFmtId="0" fontId="41" fillId="0" borderId="35" xfId="0" applyFont="1" applyBorder="1" applyAlignment="1" applyProtection="1">
      <alignment vertical="top"/>
      <protection locked="0"/>
    </xf>
    <xf numFmtId="0" fontId="41" fillId="0" borderId="34" xfId="0" applyFont="1" applyBorder="1" applyAlignment="1" applyProtection="1">
      <alignment vertical="top"/>
      <protection locked="0"/>
    </xf>
    <xf numFmtId="0" fontId="41" fillId="0" borderId="36" xfId="0" applyFont="1" applyBorder="1" applyAlignment="1" applyProtection="1">
      <alignment vertical="top"/>
      <protection locked="0"/>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1"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0"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9" fillId="0" borderId="0" xfId="0" applyFont="1" applyBorder="1" applyAlignment="1" applyProtection="1">
      <alignment horizontal="left" vertical="center" wrapText="1"/>
    </xf>
    <xf numFmtId="0" fontId="19"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0" fillId="0" borderId="0" xfId="0" applyFont="1" applyAlignment="1" applyProtection="1">
      <alignment vertical="center"/>
    </xf>
    <xf numFmtId="0" fontId="31" fillId="3" borderId="0" xfId="1" applyFont="1" applyFill="1" applyAlignment="1">
      <alignment vertical="center"/>
    </xf>
    <xf numFmtId="0" fontId="44"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top"/>
      <protection locked="0"/>
    </xf>
    <xf numFmtId="0" fontId="43" fillId="0" borderId="34" xfId="0" applyFont="1" applyBorder="1" applyAlignment="1" applyProtection="1">
      <alignment horizontal="left"/>
      <protection locked="0"/>
    </xf>
    <xf numFmtId="0" fontId="42" fillId="0" borderId="1" xfId="0" applyFont="1" applyBorder="1" applyAlignment="1" applyProtection="1">
      <alignment horizontal="center" vertical="center" wrapText="1"/>
      <protection locked="0"/>
    </xf>
    <xf numFmtId="0" fontId="42" fillId="0" borderId="1" xfId="0" applyFont="1" applyBorder="1" applyAlignment="1" applyProtection="1">
      <alignment horizontal="center" vertical="center"/>
      <protection locked="0"/>
    </xf>
    <xf numFmtId="49" fontId="44" fillId="0" borderId="1" xfId="0" applyNumberFormat="1" applyFont="1" applyBorder="1" applyAlignment="1" applyProtection="1">
      <alignment horizontal="left" vertical="center" wrapText="1"/>
      <protection locked="0"/>
    </xf>
    <xf numFmtId="0" fontId="44" fillId="0" borderId="1" xfId="0" applyFont="1" applyBorder="1" applyAlignment="1" applyProtection="1">
      <alignment horizontal="left" vertical="center" wrapText="1"/>
      <protection locked="0"/>
    </xf>
    <xf numFmtId="0" fontId="43"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6"/>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79"/>
      <c r="AS2" s="379"/>
      <c r="AT2" s="379"/>
      <c r="AU2" s="379"/>
      <c r="AV2" s="379"/>
      <c r="AW2" s="379"/>
      <c r="AX2" s="379"/>
      <c r="AY2" s="379"/>
      <c r="AZ2" s="379"/>
      <c r="BA2" s="379"/>
      <c r="BB2" s="379"/>
      <c r="BC2" s="379"/>
      <c r="BD2" s="379"/>
      <c r="BE2" s="379"/>
      <c r="BS2" s="23" t="s">
        <v>8</v>
      </c>
      <c r="BT2" s="23" t="s">
        <v>9</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50000000000003"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5" customHeight="1">
      <c r="B5" s="27"/>
      <c r="C5" s="28"/>
      <c r="D5" s="33" t="s">
        <v>15</v>
      </c>
      <c r="E5" s="28"/>
      <c r="F5" s="28"/>
      <c r="G5" s="28"/>
      <c r="H5" s="28"/>
      <c r="I5" s="28"/>
      <c r="J5" s="28"/>
      <c r="K5" s="344" t="s">
        <v>16</v>
      </c>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28"/>
      <c r="AQ5" s="30"/>
      <c r="BE5" s="342" t="s">
        <v>17</v>
      </c>
      <c r="BS5" s="23" t="s">
        <v>8</v>
      </c>
    </row>
    <row r="6" spans="1:74" ht="36.950000000000003" customHeight="1">
      <c r="B6" s="27"/>
      <c r="C6" s="28"/>
      <c r="D6" s="35" t="s">
        <v>18</v>
      </c>
      <c r="E6" s="28"/>
      <c r="F6" s="28"/>
      <c r="G6" s="28"/>
      <c r="H6" s="28"/>
      <c r="I6" s="28"/>
      <c r="J6" s="28"/>
      <c r="K6" s="346" t="s">
        <v>19</v>
      </c>
      <c r="L6" s="345"/>
      <c r="M6" s="345"/>
      <c r="N6" s="345"/>
      <c r="O6" s="345"/>
      <c r="P6" s="345"/>
      <c r="Q6" s="345"/>
      <c r="R6" s="345"/>
      <c r="S6" s="345"/>
      <c r="T6" s="345"/>
      <c r="U6" s="345"/>
      <c r="V6" s="345"/>
      <c r="W6" s="345"/>
      <c r="X6" s="345"/>
      <c r="Y6" s="345"/>
      <c r="Z6" s="345"/>
      <c r="AA6" s="345"/>
      <c r="AB6" s="345"/>
      <c r="AC6" s="345"/>
      <c r="AD6" s="345"/>
      <c r="AE6" s="345"/>
      <c r="AF6" s="345"/>
      <c r="AG6" s="345"/>
      <c r="AH6" s="345"/>
      <c r="AI6" s="345"/>
      <c r="AJ6" s="345"/>
      <c r="AK6" s="345"/>
      <c r="AL6" s="345"/>
      <c r="AM6" s="345"/>
      <c r="AN6" s="345"/>
      <c r="AO6" s="345"/>
      <c r="AP6" s="28"/>
      <c r="AQ6" s="30"/>
      <c r="BE6" s="343"/>
      <c r="BS6" s="23" t="s">
        <v>20</v>
      </c>
    </row>
    <row r="7" spans="1:74" ht="14.45" customHeight="1">
      <c r="B7" s="27"/>
      <c r="C7" s="28"/>
      <c r="D7" s="36" t="s">
        <v>21</v>
      </c>
      <c r="E7" s="28"/>
      <c r="F7" s="28"/>
      <c r="G7" s="28"/>
      <c r="H7" s="28"/>
      <c r="I7" s="28"/>
      <c r="J7" s="28"/>
      <c r="K7" s="34" t="s">
        <v>22</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23</v>
      </c>
      <c r="AL7" s="28"/>
      <c r="AM7" s="28"/>
      <c r="AN7" s="34" t="s">
        <v>22</v>
      </c>
      <c r="AO7" s="28"/>
      <c r="AP7" s="28"/>
      <c r="AQ7" s="30"/>
      <c r="BE7" s="343"/>
      <c r="BS7" s="23" t="s">
        <v>24</v>
      </c>
    </row>
    <row r="8" spans="1:74" ht="14.45" customHeight="1">
      <c r="B8" s="27"/>
      <c r="C8" s="28"/>
      <c r="D8" s="36" t="s">
        <v>25</v>
      </c>
      <c r="E8" s="28"/>
      <c r="F8" s="28"/>
      <c r="G8" s="28"/>
      <c r="H8" s="28"/>
      <c r="I8" s="28"/>
      <c r="J8" s="28"/>
      <c r="K8" s="34" t="s">
        <v>26</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27</v>
      </c>
      <c r="AL8" s="28"/>
      <c r="AM8" s="28"/>
      <c r="AN8" s="37" t="s">
        <v>28</v>
      </c>
      <c r="AO8" s="28"/>
      <c r="AP8" s="28"/>
      <c r="AQ8" s="30"/>
      <c r="BE8" s="343"/>
      <c r="BS8" s="23" t="s">
        <v>29</v>
      </c>
    </row>
    <row r="9" spans="1:74" ht="14.4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43"/>
      <c r="BS9" s="23" t="s">
        <v>30</v>
      </c>
    </row>
    <row r="10" spans="1:74" ht="14.45" customHeight="1">
      <c r="B10" s="27"/>
      <c r="C10" s="28"/>
      <c r="D10" s="36" t="s">
        <v>31</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32</v>
      </c>
      <c r="AL10" s="28"/>
      <c r="AM10" s="28"/>
      <c r="AN10" s="34" t="s">
        <v>22</v>
      </c>
      <c r="AO10" s="28"/>
      <c r="AP10" s="28"/>
      <c r="AQ10" s="30"/>
      <c r="BE10" s="343"/>
      <c r="BS10" s="23" t="s">
        <v>20</v>
      </c>
    </row>
    <row r="11" spans="1:74" ht="18.399999999999999" customHeight="1">
      <c r="B11" s="27"/>
      <c r="C11" s="28"/>
      <c r="D11" s="28"/>
      <c r="E11" s="34" t="s">
        <v>26</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33</v>
      </c>
      <c r="AL11" s="28"/>
      <c r="AM11" s="28"/>
      <c r="AN11" s="34" t="s">
        <v>22</v>
      </c>
      <c r="AO11" s="28"/>
      <c r="AP11" s="28"/>
      <c r="AQ11" s="30"/>
      <c r="BE11" s="343"/>
      <c r="BS11" s="23" t="s">
        <v>20</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43"/>
      <c r="BS12" s="23" t="s">
        <v>20</v>
      </c>
    </row>
    <row r="13" spans="1:74" ht="14.45" customHeight="1">
      <c r="B13" s="27"/>
      <c r="C13" s="28"/>
      <c r="D13" s="36" t="s">
        <v>34</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32</v>
      </c>
      <c r="AL13" s="28"/>
      <c r="AM13" s="28"/>
      <c r="AN13" s="38" t="s">
        <v>35</v>
      </c>
      <c r="AO13" s="28"/>
      <c r="AP13" s="28"/>
      <c r="AQ13" s="30"/>
      <c r="BE13" s="343"/>
      <c r="BS13" s="23" t="s">
        <v>20</v>
      </c>
    </row>
    <row r="14" spans="1:74">
      <c r="B14" s="27"/>
      <c r="C14" s="28"/>
      <c r="D14" s="28"/>
      <c r="E14" s="347" t="s">
        <v>35</v>
      </c>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348"/>
      <c r="AH14" s="348"/>
      <c r="AI14" s="348"/>
      <c r="AJ14" s="348"/>
      <c r="AK14" s="36" t="s">
        <v>33</v>
      </c>
      <c r="AL14" s="28"/>
      <c r="AM14" s="28"/>
      <c r="AN14" s="38" t="s">
        <v>35</v>
      </c>
      <c r="AO14" s="28"/>
      <c r="AP14" s="28"/>
      <c r="AQ14" s="30"/>
      <c r="BE14" s="343"/>
      <c r="BS14" s="23" t="s">
        <v>20</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43"/>
      <c r="BS15" s="23" t="s">
        <v>6</v>
      </c>
    </row>
    <row r="16" spans="1:74" ht="14.45" customHeight="1">
      <c r="B16" s="27"/>
      <c r="C16" s="28"/>
      <c r="D16" s="36" t="s">
        <v>36</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32</v>
      </c>
      <c r="AL16" s="28"/>
      <c r="AM16" s="28"/>
      <c r="AN16" s="34" t="s">
        <v>22</v>
      </c>
      <c r="AO16" s="28"/>
      <c r="AP16" s="28"/>
      <c r="AQ16" s="30"/>
      <c r="BE16" s="343"/>
      <c r="BS16" s="23" t="s">
        <v>6</v>
      </c>
    </row>
    <row r="17" spans="2:71" ht="18.399999999999999" customHeight="1">
      <c r="B17" s="27"/>
      <c r="C17" s="28"/>
      <c r="D17" s="28"/>
      <c r="E17" s="34" t="s">
        <v>26</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33</v>
      </c>
      <c r="AL17" s="28"/>
      <c r="AM17" s="28"/>
      <c r="AN17" s="34" t="s">
        <v>22</v>
      </c>
      <c r="AO17" s="28"/>
      <c r="AP17" s="28"/>
      <c r="AQ17" s="30"/>
      <c r="BE17" s="343"/>
      <c r="BS17" s="23" t="s">
        <v>6</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43"/>
      <c r="BS18" s="23" t="s">
        <v>8</v>
      </c>
    </row>
    <row r="19" spans="2:71" ht="14.45" customHeight="1">
      <c r="B19" s="27"/>
      <c r="C19" s="28"/>
      <c r="D19" s="36" t="s">
        <v>37</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43"/>
      <c r="BS19" s="23" t="s">
        <v>8</v>
      </c>
    </row>
    <row r="20" spans="2:71" ht="48.75" customHeight="1">
      <c r="B20" s="27"/>
      <c r="C20" s="28"/>
      <c r="D20" s="28"/>
      <c r="E20" s="349" t="s">
        <v>38</v>
      </c>
      <c r="F20" s="349"/>
      <c r="G20" s="349"/>
      <c r="H20" s="349"/>
      <c r="I20" s="349"/>
      <c r="J20" s="349"/>
      <c r="K20" s="349"/>
      <c r="L20" s="349"/>
      <c r="M20" s="349"/>
      <c r="N20" s="349"/>
      <c r="O20" s="349"/>
      <c r="P20" s="349"/>
      <c r="Q20" s="349"/>
      <c r="R20" s="349"/>
      <c r="S20" s="349"/>
      <c r="T20" s="349"/>
      <c r="U20" s="349"/>
      <c r="V20" s="349"/>
      <c r="W20" s="349"/>
      <c r="X20" s="349"/>
      <c r="Y20" s="349"/>
      <c r="Z20" s="349"/>
      <c r="AA20" s="349"/>
      <c r="AB20" s="349"/>
      <c r="AC20" s="349"/>
      <c r="AD20" s="349"/>
      <c r="AE20" s="349"/>
      <c r="AF20" s="349"/>
      <c r="AG20" s="349"/>
      <c r="AH20" s="349"/>
      <c r="AI20" s="349"/>
      <c r="AJ20" s="349"/>
      <c r="AK20" s="349"/>
      <c r="AL20" s="349"/>
      <c r="AM20" s="349"/>
      <c r="AN20" s="349"/>
      <c r="AO20" s="28"/>
      <c r="AP20" s="28"/>
      <c r="AQ20" s="30"/>
      <c r="BE20" s="343"/>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43"/>
    </row>
    <row r="22" spans="2:71" ht="6.95"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43"/>
    </row>
    <row r="23" spans="2:71" s="1" customFormat="1" ht="25.9" customHeight="1">
      <c r="B23" s="40"/>
      <c r="C23" s="41"/>
      <c r="D23" s="42" t="s">
        <v>39</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50">
        <f>ROUND(AG51,2)</f>
        <v>0</v>
      </c>
      <c r="AL23" s="351"/>
      <c r="AM23" s="351"/>
      <c r="AN23" s="351"/>
      <c r="AO23" s="351"/>
      <c r="AP23" s="41"/>
      <c r="AQ23" s="44"/>
      <c r="BE23" s="343"/>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43"/>
    </row>
    <row r="25" spans="2:71" s="1" customFormat="1" ht="13.5">
      <c r="B25" s="40"/>
      <c r="C25" s="41"/>
      <c r="D25" s="41"/>
      <c r="E25" s="41"/>
      <c r="F25" s="41"/>
      <c r="G25" s="41"/>
      <c r="H25" s="41"/>
      <c r="I25" s="41"/>
      <c r="J25" s="41"/>
      <c r="K25" s="41"/>
      <c r="L25" s="352" t="s">
        <v>40</v>
      </c>
      <c r="M25" s="352"/>
      <c r="N25" s="352"/>
      <c r="O25" s="352"/>
      <c r="P25" s="41"/>
      <c r="Q25" s="41"/>
      <c r="R25" s="41"/>
      <c r="S25" s="41"/>
      <c r="T25" s="41"/>
      <c r="U25" s="41"/>
      <c r="V25" s="41"/>
      <c r="W25" s="352" t="s">
        <v>41</v>
      </c>
      <c r="X25" s="352"/>
      <c r="Y25" s="352"/>
      <c r="Z25" s="352"/>
      <c r="AA25" s="352"/>
      <c r="AB25" s="352"/>
      <c r="AC25" s="352"/>
      <c r="AD25" s="352"/>
      <c r="AE25" s="352"/>
      <c r="AF25" s="41"/>
      <c r="AG25" s="41"/>
      <c r="AH25" s="41"/>
      <c r="AI25" s="41"/>
      <c r="AJ25" s="41"/>
      <c r="AK25" s="352" t="s">
        <v>42</v>
      </c>
      <c r="AL25" s="352"/>
      <c r="AM25" s="352"/>
      <c r="AN25" s="352"/>
      <c r="AO25" s="352"/>
      <c r="AP25" s="41"/>
      <c r="AQ25" s="44"/>
      <c r="BE25" s="343"/>
    </row>
    <row r="26" spans="2:71" s="2" customFormat="1" ht="14.45" customHeight="1">
      <c r="B26" s="46"/>
      <c r="C26" s="47"/>
      <c r="D26" s="48" t="s">
        <v>43</v>
      </c>
      <c r="E26" s="47"/>
      <c r="F26" s="48" t="s">
        <v>44</v>
      </c>
      <c r="G26" s="47"/>
      <c r="H26" s="47"/>
      <c r="I26" s="47"/>
      <c r="J26" s="47"/>
      <c r="K26" s="47"/>
      <c r="L26" s="353">
        <v>0.21</v>
      </c>
      <c r="M26" s="354"/>
      <c r="N26" s="354"/>
      <c r="O26" s="354"/>
      <c r="P26" s="47"/>
      <c r="Q26" s="47"/>
      <c r="R26" s="47"/>
      <c r="S26" s="47"/>
      <c r="T26" s="47"/>
      <c r="U26" s="47"/>
      <c r="V26" s="47"/>
      <c r="W26" s="355">
        <f>ROUND(AZ51,2)</f>
        <v>0</v>
      </c>
      <c r="X26" s="354"/>
      <c r="Y26" s="354"/>
      <c r="Z26" s="354"/>
      <c r="AA26" s="354"/>
      <c r="AB26" s="354"/>
      <c r="AC26" s="354"/>
      <c r="AD26" s="354"/>
      <c r="AE26" s="354"/>
      <c r="AF26" s="47"/>
      <c r="AG26" s="47"/>
      <c r="AH26" s="47"/>
      <c r="AI26" s="47"/>
      <c r="AJ26" s="47"/>
      <c r="AK26" s="355">
        <f>ROUND(AV51,2)</f>
        <v>0</v>
      </c>
      <c r="AL26" s="354"/>
      <c r="AM26" s="354"/>
      <c r="AN26" s="354"/>
      <c r="AO26" s="354"/>
      <c r="AP26" s="47"/>
      <c r="AQ26" s="49"/>
      <c r="BE26" s="343"/>
    </row>
    <row r="27" spans="2:71" s="2" customFormat="1" ht="14.45" customHeight="1">
      <c r="B27" s="46"/>
      <c r="C27" s="47"/>
      <c r="D27" s="47"/>
      <c r="E27" s="47"/>
      <c r="F27" s="48" t="s">
        <v>45</v>
      </c>
      <c r="G27" s="47"/>
      <c r="H27" s="47"/>
      <c r="I27" s="47"/>
      <c r="J27" s="47"/>
      <c r="K27" s="47"/>
      <c r="L27" s="353">
        <v>0.15</v>
      </c>
      <c r="M27" s="354"/>
      <c r="N27" s="354"/>
      <c r="O27" s="354"/>
      <c r="P27" s="47"/>
      <c r="Q27" s="47"/>
      <c r="R27" s="47"/>
      <c r="S27" s="47"/>
      <c r="T27" s="47"/>
      <c r="U27" s="47"/>
      <c r="V27" s="47"/>
      <c r="W27" s="355">
        <f>ROUND(BA51,2)</f>
        <v>0</v>
      </c>
      <c r="X27" s="354"/>
      <c r="Y27" s="354"/>
      <c r="Z27" s="354"/>
      <c r="AA27" s="354"/>
      <c r="AB27" s="354"/>
      <c r="AC27" s="354"/>
      <c r="AD27" s="354"/>
      <c r="AE27" s="354"/>
      <c r="AF27" s="47"/>
      <c r="AG27" s="47"/>
      <c r="AH27" s="47"/>
      <c r="AI27" s="47"/>
      <c r="AJ27" s="47"/>
      <c r="AK27" s="355">
        <f>ROUND(AW51,2)</f>
        <v>0</v>
      </c>
      <c r="AL27" s="354"/>
      <c r="AM27" s="354"/>
      <c r="AN27" s="354"/>
      <c r="AO27" s="354"/>
      <c r="AP27" s="47"/>
      <c r="AQ27" s="49"/>
      <c r="BE27" s="343"/>
    </row>
    <row r="28" spans="2:71" s="2" customFormat="1" ht="14.45" hidden="1" customHeight="1">
      <c r="B28" s="46"/>
      <c r="C28" s="47"/>
      <c r="D28" s="47"/>
      <c r="E28" s="47"/>
      <c r="F28" s="48" t="s">
        <v>46</v>
      </c>
      <c r="G28" s="47"/>
      <c r="H28" s="47"/>
      <c r="I28" s="47"/>
      <c r="J28" s="47"/>
      <c r="K28" s="47"/>
      <c r="L28" s="353">
        <v>0.21</v>
      </c>
      <c r="M28" s="354"/>
      <c r="N28" s="354"/>
      <c r="O28" s="354"/>
      <c r="P28" s="47"/>
      <c r="Q28" s="47"/>
      <c r="R28" s="47"/>
      <c r="S28" s="47"/>
      <c r="T28" s="47"/>
      <c r="U28" s="47"/>
      <c r="V28" s="47"/>
      <c r="W28" s="355">
        <f>ROUND(BB51,2)</f>
        <v>0</v>
      </c>
      <c r="X28" s="354"/>
      <c r="Y28" s="354"/>
      <c r="Z28" s="354"/>
      <c r="AA28" s="354"/>
      <c r="AB28" s="354"/>
      <c r="AC28" s="354"/>
      <c r="AD28" s="354"/>
      <c r="AE28" s="354"/>
      <c r="AF28" s="47"/>
      <c r="AG28" s="47"/>
      <c r="AH28" s="47"/>
      <c r="AI28" s="47"/>
      <c r="AJ28" s="47"/>
      <c r="AK28" s="355">
        <v>0</v>
      </c>
      <c r="AL28" s="354"/>
      <c r="AM28" s="354"/>
      <c r="AN28" s="354"/>
      <c r="AO28" s="354"/>
      <c r="AP28" s="47"/>
      <c r="AQ28" s="49"/>
      <c r="BE28" s="343"/>
    </row>
    <row r="29" spans="2:71" s="2" customFormat="1" ht="14.45" hidden="1" customHeight="1">
      <c r="B29" s="46"/>
      <c r="C29" s="47"/>
      <c r="D29" s="47"/>
      <c r="E29" s="47"/>
      <c r="F29" s="48" t="s">
        <v>47</v>
      </c>
      <c r="G29" s="47"/>
      <c r="H29" s="47"/>
      <c r="I29" s="47"/>
      <c r="J29" s="47"/>
      <c r="K29" s="47"/>
      <c r="L29" s="353">
        <v>0.15</v>
      </c>
      <c r="M29" s="354"/>
      <c r="N29" s="354"/>
      <c r="O29" s="354"/>
      <c r="P29" s="47"/>
      <c r="Q29" s="47"/>
      <c r="R29" s="47"/>
      <c r="S29" s="47"/>
      <c r="T29" s="47"/>
      <c r="U29" s="47"/>
      <c r="V29" s="47"/>
      <c r="W29" s="355">
        <f>ROUND(BC51,2)</f>
        <v>0</v>
      </c>
      <c r="X29" s="354"/>
      <c r="Y29" s="354"/>
      <c r="Z29" s="354"/>
      <c r="AA29" s="354"/>
      <c r="AB29" s="354"/>
      <c r="AC29" s="354"/>
      <c r="AD29" s="354"/>
      <c r="AE29" s="354"/>
      <c r="AF29" s="47"/>
      <c r="AG29" s="47"/>
      <c r="AH29" s="47"/>
      <c r="AI29" s="47"/>
      <c r="AJ29" s="47"/>
      <c r="AK29" s="355">
        <v>0</v>
      </c>
      <c r="AL29" s="354"/>
      <c r="AM29" s="354"/>
      <c r="AN29" s="354"/>
      <c r="AO29" s="354"/>
      <c r="AP29" s="47"/>
      <c r="AQ29" s="49"/>
      <c r="BE29" s="343"/>
    </row>
    <row r="30" spans="2:71" s="2" customFormat="1" ht="14.45" hidden="1" customHeight="1">
      <c r="B30" s="46"/>
      <c r="C30" s="47"/>
      <c r="D30" s="47"/>
      <c r="E30" s="47"/>
      <c r="F30" s="48" t="s">
        <v>48</v>
      </c>
      <c r="G30" s="47"/>
      <c r="H30" s="47"/>
      <c r="I30" s="47"/>
      <c r="J30" s="47"/>
      <c r="K30" s="47"/>
      <c r="L30" s="353">
        <v>0</v>
      </c>
      <c r="M30" s="354"/>
      <c r="N30" s="354"/>
      <c r="O30" s="354"/>
      <c r="P30" s="47"/>
      <c r="Q30" s="47"/>
      <c r="R30" s="47"/>
      <c r="S30" s="47"/>
      <c r="T30" s="47"/>
      <c r="U30" s="47"/>
      <c r="V30" s="47"/>
      <c r="W30" s="355">
        <f>ROUND(BD51,2)</f>
        <v>0</v>
      </c>
      <c r="X30" s="354"/>
      <c r="Y30" s="354"/>
      <c r="Z30" s="354"/>
      <c r="AA30" s="354"/>
      <c r="AB30" s="354"/>
      <c r="AC30" s="354"/>
      <c r="AD30" s="354"/>
      <c r="AE30" s="354"/>
      <c r="AF30" s="47"/>
      <c r="AG30" s="47"/>
      <c r="AH30" s="47"/>
      <c r="AI30" s="47"/>
      <c r="AJ30" s="47"/>
      <c r="AK30" s="355">
        <v>0</v>
      </c>
      <c r="AL30" s="354"/>
      <c r="AM30" s="354"/>
      <c r="AN30" s="354"/>
      <c r="AO30" s="354"/>
      <c r="AP30" s="47"/>
      <c r="AQ30" s="49"/>
      <c r="BE30" s="343"/>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43"/>
    </row>
    <row r="32" spans="2:71" s="1" customFormat="1" ht="25.9" customHeight="1">
      <c r="B32" s="40"/>
      <c r="C32" s="50"/>
      <c r="D32" s="51" t="s">
        <v>49</v>
      </c>
      <c r="E32" s="52"/>
      <c r="F32" s="52"/>
      <c r="G32" s="52"/>
      <c r="H32" s="52"/>
      <c r="I32" s="52"/>
      <c r="J32" s="52"/>
      <c r="K32" s="52"/>
      <c r="L32" s="52"/>
      <c r="M32" s="52"/>
      <c r="N32" s="52"/>
      <c r="O32" s="52"/>
      <c r="P32" s="52"/>
      <c r="Q32" s="52"/>
      <c r="R32" s="52"/>
      <c r="S32" s="52"/>
      <c r="T32" s="53" t="s">
        <v>50</v>
      </c>
      <c r="U32" s="52"/>
      <c r="V32" s="52"/>
      <c r="W32" s="52"/>
      <c r="X32" s="356" t="s">
        <v>51</v>
      </c>
      <c r="Y32" s="357"/>
      <c r="Z32" s="357"/>
      <c r="AA32" s="357"/>
      <c r="AB32" s="357"/>
      <c r="AC32" s="52"/>
      <c r="AD32" s="52"/>
      <c r="AE32" s="52"/>
      <c r="AF32" s="52"/>
      <c r="AG32" s="52"/>
      <c r="AH32" s="52"/>
      <c r="AI32" s="52"/>
      <c r="AJ32" s="52"/>
      <c r="AK32" s="358">
        <f>SUM(AK23:AK30)</f>
        <v>0</v>
      </c>
      <c r="AL32" s="357"/>
      <c r="AM32" s="357"/>
      <c r="AN32" s="357"/>
      <c r="AO32" s="359"/>
      <c r="AP32" s="50"/>
      <c r="AQ32" s="54"/>
      <c r="BE32" s="343"/>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50000000000003" customHeight="1">
      <c r="B39" s="40"/>
      <c r="C39" s="61" t="s">
        <v>52</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5"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5" customHeight="1">
      <c r="B41" s="63"/>
      <c r="C41" s="64" t="s">
        <v>15</v>
      </c>
      <c r="D41" s="65"/>
      <c r="E41" s="65"/>
      <c r="F41" s="65"/>
      <c r="G41" s="65"/>
      <c r="H41" s="65"/>
      <c r="I41" s="65"/>
      <c r="J41" s="65"/>
      <c r="K41" s="65"/>
      <c r="L41" s="65" t="str">
        <f>K5</f>
        <v>04-2017a</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50000000000003" customHeight="1">
      <c r="B42" s="67"/>
      <c r="C42" s="68" t="s">
        <v>18</v>
      </c>
      <c r="D42" s="69"/>
      <c r="E42" s="69"/>
      <c r="F42" s="69"/>
      <c r="G42" s="69"/>
      <c r="H42" s="69"/>
      <c r="I42" s="69"/>
      <c r="J42" s="69"/>
      <c r="K42" s="69"/>
      <c r="L42" s="360" t="str">
        <f>K6</f>
        <v>RS Husova-Jiráskova I.etapa_parkoviště, zpevněné plochy a dodávka mobiliáře</v>
      </c>
      <c r="M42" s="361"/>
      <c r="N42" s="361"/>
      <c r="O42" s="361"/>
      <c r="P42" s="361"/>
      <c r="Q42" s="361"/>
      <c r="R42" s="361"/>
      <c r="S42" s="361"/>
      <c r="T42" s="361"/>
      <c r="U42" s="361"/>
      <c r="V42" s="361"/>
      <c r="W42" s="361"/>
      <c r="X42" s="361"/>
      <c r="Y42" s="361"/>
      <c r="Z42" s="361"/>
      <c r="AA42" s="361"/>
      <c r="AB42" s="361"/>
      <c r="AC42" s="361"/>
      <c r="AD42" s="361"/>
      <c r="AE42" s="361"/>
      <c r="AF42" s="361"/>
      <c r="AG42" s="361"/>
      <c r="AH42" s="361"/>
      <c r="AI42" s="361"/>
      <c r="AJ42" s="361"/>
      <c r="AK42" s="361"/>
      <c r="AL42" s="361"/>
      <c r="AM42" s="361"/>
      <c r="AN42" s="361"/>
      <c r="AO42" s="361"/>
      <c r="AP42" s="69"/>
      <c r="AQ42" s="69"/>
      <c r="AR42" s="70"/>
    </row>
    <row r="43" spans="2:56" s="1" customFormat="1" ht="6.95"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c r="B44" s="40"/>
      <c r="C44" s="64" t="s">
        <v>25</v>
      </c>
      <c r="D44" s="62"/>
      <c r="E44" s="62"/>
      <c r="F44" s="62"/>
      <c r="G44" s="62"/>
      <c r="H44" s="62"/>
      <c r="I44" s="62"/>
      <c r="J44" s="62"/>
      <c r="K44" s="62"/>
      <c r="L44" s="71" t="str">
        <f>IF(K8="","",K8)</f>
        <v xml:space="preserve"> </v>
      </c>
      <c r="M44" s="62"/>
      <c r="N44" s="62"/>
      <c r="O44" s="62"/>
      <c r="P44" s="62"/>
      <c r="Q44" s="62"/>
      <c r="R44" s="62"/>
      <c r="S44" s="62"/>
      <c r="T44" s="62"/>
      <c r="U44" s="62"/>
      <c r="V44" s="62"/>
      <c r="W44" s="62"/>
      <c r="X44" s="62"/>
      <c r="Y44" s="62"/>
      <c r="Z44" s="62"/>
      <c r="AA44" s="62"/>
      <c r="AB44" s="62"/>
      <c r="AC44" s="62"/>
      <c r="AD44" s="62"/>
      <c r="AE44" s="62"/>
      <c r="AF44" s="62"/>
      <c r="AG44" s="62"/>
      <c r="AH44" s="62"/>
      <c r="AI44" s="64" t="s">
        <v>27</v>
      </c>
      <c r="AJ44" s="62"/>
      <c r="AK44" s="62"/>
      <c r="AL44" s="62"/>
      <c r="AM44" s="362" t="str">
        <f>IF(AN8= "","",AN8)</f>
        <v>5. 4. 2017</v>
      </c>
      <c r="AN44" s="362"/>
      <c r="AO44" s="62"/>
      <c r="AP44" s="62"/>
      <c r="AQ44" s="62"/>
      <c r="AR44" s="60"/>
    </row>
    <row r="45" spans="2:56" s="1" customFormat="1" ht="6.95"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c r="B46" s="40"/>
      <c r="C46" s="64" t="s">
        <v>31</v>
      </c>
      <c r="D46" s="62"/>
      <c r="E46" s="62"/>
      <c r="F46" s="62"/>
      <c r="G46" s="62"/>
      <c r="H46" s="62"/>
      <c r="I46" s="62"/>
      <c r="J46" s="62"/>
      <c r="K46" s="62"/>
      <c r="L46" s="65" t="str">
        <f>IF(E11= "","",E11)</f>
        <v xml:space="preserve"> </v>
      </c>
      <c r="M46" s="62"/>
      <c r="N46" s="62"/>
      <c r="O46" s="62"/>
      <c r="P46" s="62"/>
      <c r="Q46" s="62"/>
      <c r="R46" s="62"/>
      <c r="S46" s="62"/>
      <c r="T46" s="62"/>
      <c r="U46" s="62"/>
      <c r="V46" s="62"/>
      <c r="W46" s="62"/>
      <c r="X46" s="62"/>
      <c r="Y46" s="62"/>
      <c r="Z46" s="62"/>
      <c r="AA46" s="62"/>
      <c r="AB46" s="62"/>
      <c r="AC46" s="62"/>
      <c r="AD46" s="62"/>
      <c r="AE46" s="62"/>
      <c r="AF46" s="62"/>
      <c r="AG46" s="62"/>
      <c r="AH46" s="62"/>
      <c r="AI46" s="64" t="s">
        <v>36</v>
      </c>
      <c r="AJ46" s="62"/>
      <c r="AK46" s="62"/>
      <c r="AL46" s="62"/>
      <c r="AM46" s="363" t="str">
        <f>IF(E17="","",E17)</f>
        <v xml:space="preserve"> </v>
      </c>
      <c r="AN46" s="363"/>
      <c r="AO46" s="363"/>
      <c r="AP46" s="363"/>
      <c r="AQ46" s="62"/>
      <c r="AR46" s="60"/>
      <c r="AS46" s="364" t="s">
        <v>53</v>
      </c>
      <c r="AT46" s="365"/>
      <c r="AU46" s="73"/>
      <c r="AV46" s="73"/>
      <c r="AW46" s="73"/>
      <c r="AX46" s="73"/>
      <c r="AY46" s="73"/>
      <c r="AZ46" s="73"/>
      <c r="BA46" s="73"/>
      <c r="BB46" s="73"/>
      <c r="BC46" s="73"/>
      <c r="BD46" s="74"/>
    </row>
    <row r="47" spans="2:56" s="1" customFormat="1">
      <c r="B47" s="40"/>
      <c r="C47" s="64" t="s">
        <v>34</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66"/>
      <c r="AT47" s="367"/>
      <c r="AU47" s="75"/>
      <c r="AV47" s="75"/>
      <c r="AW47" s="75"/>
      <c r="AX47" s="75"/>
      <c r="AY47" s="75"/>
      <c r="AZ47" s="75"/>
      <c r="BA47" s="75"/>
      <c r="BB47" s="75"/>
      <c r="BC47" s="75"/>
      <c r="BD47" s="76"/>
    </row>
    <row r="48" spans="2:56" s="1" customFormat="1" ht="10.9"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68"/>
      <c r="AT48" s="369"/>
      <c r="AU48" s="41"/>
      <c r="AV48" s="41"/>
      <c r="AW48" s="41"/>
      <c r="AX48" s="41"/>
      <c r="AY48" s="41"/>
      <c r="AZ48" s="41"/>
      <c r="BA48" s="41"/>
      <c r="BB48" s="41"/>
      <c r="BC48" s="41"/>
      <c r="BD48" s="77"/>
    </row>
    <row r="49" spans="1:91" s="1" customFormat="1" ht="29.25" customHeight="1">
      <c r="B49" s="40"/>
      <c r="C49" s="370" t="s">
        <v>54</v>
      </c>
      <c r="D49" s="371"/>
      <c r="E49" s="371"/>
      <c r="F49" s="371"/>
      <c r="G49" s="371"/>
      <c r="H49" s="78"/>
      <c r="I49" s="372" t="s">
        <v>55</v>
      </c>
      <c r="J49" s="371"/>
      <c r="K49" s="371"/>
      <c r="L49" s="371"/>
      <c r="M49" s="371"/>
      <c r="N49" s="371"/>
      <c r="O49" s="371"/>
      <c r="P49" s="371"/>
      <c r="Q49" s="371"/>
      <c r="R49" s="371"/>
      <c r="S49" s="371"/>
      <c r="T49" s="371"/>
      <c r="U49" s="371"/>
      <c r="V49" s="371"/>
      <c r="W49" s="371"/>
      <c r="X49" s="371"/>
      <c r="Y49" s="371"/>
      <c r="Z49" s="371"/>
      <c r="AA49" s="371"/>
      <c r="AB49" s="371"/>
      <c r="AC49" s="371"/>
      <c r="AD49" s="371"/>
      <c r="AE49" s="371"/>
      <c r="AF49" s="371"/>
      <c r="AG49" s="373" t="s">
        <v>56</v>
      </c>
      <c r="AH49" s="371"/>
      <c r="AI49" s="371"/>
      <c r="AJ49" s="371"/>
      <c r="AK49" s="371"/>
      <c r="AL49" s="371"/>
      <c r="AM49" s="371"/>
      <c r="AN49" s="372" t="s">
        <v>57</v>
      </c>
      <c r="AO49" s="371"/>
      <c r="AP49" s="371"/>
      <c r="AQ49" s="79" t="s">
        <v>58</v>
      </c>
      <c r="AR49" s="60"/>
      <c r="AS49" s="80" t="s">
        <v>59</v>
      </c>
      <c r="AT49" s="81" t="s">
        <v>60</v>
      </c>
      <c r="AU49" s="81" t="s">
        <v>61</v>
      </c>
      <c r="AV49" s="81" t="s">
        <v>62</v>
      </c>
      <c r="AW49" s="81" t="s">
        <v>63</v>
      </c>
      <c r="AX49" s="81" t="s">
        <v>64</v>
      </c>
      <c r="AY49" s="81" t="s">
        <v>65</v>
      </c>
      <c r="AZ49" s="81" t="s">
        <v>66</v>
      </c>
      <c r="BA49" s="81" t="s">
        <v>67</v>
      </c>
      <c r="BB49" s="81" t="s">
        <v>68</v>
      </c>
      <c r="BC49" s="81" t="s">
        <v>69</v>
      </c>
      <c r="BD49" s="82" t="s">
        <v>70</v>
      </c>
    </row>
    <row r="50" spans="1:91" s="1" customFormat="1" ht="10.9"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1" s="4" customFormat="1" ht="32.450000000000003" customHeight="1">
      <c r="B51" s="67"/>
      <c r="C51" s="86" t="s">
        <v>71</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77">
        <f>ROUND(SUM(AG52:AG54),2)</f>
        <v>0</v>
      </c>
      <c r="AH51" s="377"/>
      <c r="AI51" s="377"/>
      <c r="AJ51" s="377"/>
      <c r="AK51" s="377"/>
      <c r="AL51" s="377"/>
      <c r="AM51" s="377"/>
      <c r="AN51" s="378">
        <f>SUM(AG51,AT51)</f>
        <v>0</v>
      </c>
      <c r="AO51" s="378"/>
      <c r="AP51" s="378"/>
      <c r="AQ51" s="88" t="s">
        <v>22</v>
      </c>
      <c r="AR51" s="70"/>
      <c r="AS51" s="89">
        <f>ROUND(SUM(AS52:AS54),2)</f>
        <v>0</v>
      </c>
      <c r="AT51" s="90">
        <f>ROUND(SUM(AV51:AW51),2)</f>
        <v>0</v>
      </c>
      <c r="AU51" s="91">
        <f>ROUND(SUM(AU52:AU54),5)</f>
        <v>0</v>
      </c>
      <c r="AV51" s="90">
        <f>ROUND(AZ51*L26,2)</f>
        <v>0</v>
      </c>
      <c r="AW51" s="90">
        <f>ROUND(BA51*L27,2)</f>
        <v>0</v>
      </c>
      <c r="AX51" s="90">
        <f>ROUND(BB51*L26,2)</f>
        <v>0</v>
      </c>
      <c r="AY51" s="90">
        <f>ROUND(BC51*L27,2)</f>
        <v>0</v>
      </c>
      <c r="AZ51" s="90">
        <f>ROUND(SUM(AZ52:AZ54),2)</f>
        <v>0</v>
      </c>
      <c r="BA51" s="90">
        <f>ROUND(SUM(BA52:BA54),2)</f>
        <v>0</v>
      </c>
      <c r="BB51" s="90">
        <f>ROUND(SUM(BB52:BB54),2)</f>
        <v>0</v>
      </c>
      <c r="BC51" s="90">
        <f>ROUND(SUM(BC52:BC54),2)</f>
        <v>0</v>
      </c>
      <c r="BD51" s="92">
        <f>ROUND(SUM(BD52:BD54),2)</f>
        <v>0</v>
      </c>
      <c r="BS51" s="93" t="s">
        <v>72</v>
      </c>
      <c r="BT51" s="93" t="s">
        <v>73</v>
      </c>
      <c r="BU51" s="94" t="s">
        <v>74</v>
      </c>
      <c r="BV51" s="93" t="s">
        <v>75</v>
      </c>
      <c r="BW51" s="93" t="s">
        <v>7</v>
      </c>
      <c r="BX51" s="93" t="s">
        <v>76</v>
      </c>
      <c r="CL51" s="93" t="s">
        <v>22</v>
      </c>
    </row>
    <row r="52" spans="1:91" s="5" customFormat="1" ht="37.5" customHeight="1">
      <c r="A52" s="95" t="s">
        <v>77</v>
      </c>
      <c r="B52" s="96"/>
      <c r="C52" s="97"/>
      <c r="D52" s="376" t="s">
        <v>78</v>
      </c>
      <c r="E52" s="376"/>
      <c r="F52" s="376"/>
      <c r="G52" s="376"/>
      <c r="H52" s="376"/>
      <c r="I52" s="98"/>
      <c r="J52" s="376" t="s">
        <v>79</v>
      </c>
      <c r="K52" s="376"/>
      <c r="L52" s="376"/>
      <c r="M52" s="376"/>
      <c r="N52" s="376"/>
      <c r="O52" s="376"/>
      <c r="P52" s="376"/>
      <c r="Q52" s="376"/>
      <c r="R52" s="376"/>
      <c r="S52" s="376"/>
      <c r="T52" s="376"/>
      <c r="U52" s="376"/>
      <c r="V52" s="376"/>
      <c r="W52" s="376"/>
      <c r="X52" s="376"/>
      <c r="Y52" s="376"/>
      <c r="Z52" s="376"/>
      <c r="AA52" s="376"/>
      <c r="AB52" s="376"/>
      <c r="AC52" s="376"/>
      <c r="AD52" s="376"/>
      <c r="AE52" s="376"/>
      <c r="AF52" s="376"/>
      <c r="AG52" s="374">
        <f>'04-2017a_1 - Parkoviště TGM'!J27</f>
        <v>0</v>
      </c>
      <c r="AH52" s="375"/>
      <c r="AI52" s="375"/>
      <c r="AJ52" s="375"/>
      <c r="AK52" s="375"/>
      <c r="AL52" s="375"/>
      <c r="AM52" s="375"/>
      <c r="AN52" s="374">
        <f>SUM(AG52,AT52)</f>
        <v>0</v>
      </c>
      <c r="AO52" s="375"/>
      <c r="AP52" s="375"/>
      <c r="AQ52" s="99" t="s">
        <v>80</v>
      </c>
      <c r="AR52" s="100"/>
      <c r="AS52" s="101">
        <v>0</v>
      </c>
      <c r="AT52" s="102">
        <f>ROUND(SUM(AV52:AW52),2)</f>
        <v>0</v>
      </c>
      <c r="AU52" s="103">
        <f>'04-2017a_1 - Parkoviště TGM'!P85</f>
        <v>0</v>
      </c>
      <c r="AV52" s="102">
        <f>'04-2017a_1 - Parkoviště TGM'!J30</f>
        <v>0</v>
      </c>
      <c r="AW52" s="102">
        <f>'04-2017a_1 - Parkoviště TGM'!J31</f>
        <v>0</v>
      </c>
      <c r="AX52" s="102">
        <f>'04-2017a_1 - Parkoviště TGM'!J32</f>
        <v>0</v>
      </c>
      <c r="AY52" s="102">
        <f>'04-2017a_1 - Parkoviště TGM'!J33</f>
        <v>0</v>
      </c>
      <c r="AZ52" s="102">
        <f>'04-2017a_1 - Parkoviště TGM'!F30</f>
        <v>0</v>
      </c>
      <c r="BA52" s="102">
        <f>'04-2017a_1 - Parkoviště TGM'!F31</f>
        <v>0</v>
      </c>
      <c r="BB52" s="102">
        <f>'04-2017a_1 - Parkoviště TGM'!F32</f>
        <v>0</v>
      </c>
      <c r="BC52" s="102">
        <f>'04-2017a_1 - Parkoviště TGM'!F33</f>
        <v>0</v>
      </c>
      <c r="BD52" s="104">
        <f>'04-2017a_1 - Parkoviště TGM'!F34</f>
        <v>0</v>
      </c>
      <c r="BT52" s="105" t="s">
        <v>24</v>
      </c>
      <c r="BV52" s="105" t="s">
        <v>75</v>
      </c>
      <c r="BW52" s="105" t="s">
        <v>81</v>
      </c>
      <c r="BX52" s="105" t="s">
        <v>7</v>
      </c>
      <c r="CL52" s="105" t="s">
        <v>22</v>
      </c>
      <c r="CM52" s="105" t="s">
        <v>82</v>
      </c>
    </row>
    <row r="53" spans="1:91" s="5" customFormat="1" ht="37.5" customHeight="1">
      <c r="A53" s="95" t="s">
        <v>77</v>
      </c>
      <c r="B53" s="96"/>
      <c r="C53" s="97"/>
      <c r="D53" s="376" t="s">
        <v>83</v>
      </c>
      <c r="E53" s="376"/>
      <c r="F53" s="376"/>
      <c r="G53" s="376"/>
      <c r="H53" s="376"/>
      <c r="I53" s="98"/>
      <c r="J53" s="376" t="s">
        <v>84</v>
      </c>
      <c r="K53" s="376"/>
      <c r="L53" s="376"/>
      <c r="M53" s="376"/>
      <c r="N53" s="376"/>
      <c r="O53" s="376"/>
      <c r="P53" s="376"/>
      <c r="Q53" s="376"/>
      <c r="R53" s="376"/>
      <c r="S53" s="376"/>
      <c r="T53" s="376"/>
      <c r="U53" s="376"/>
      <c r="V53" s="376"/>
      <c r="W53" s="376"/>
      <c r="X53" s="376"/>
      <c r="Y53" s="376"/>
      <c r="Z53" s="376"/>
      <c r="AA53" s="376"/>
      <c r="AB53" s="376"/>
      <c r="AC53" s="376"/>
      <c r="AD53" s="376"/>
      <c r="AE53" s="376"/>
      <c r="AF53" s="376"/>
      <c r="AG53" s="374">
        <f>'04-2017a_2 - Zpevněné plo...'!J27</f>
        <v>0</v>
      </c>
      <c r="AH53" s="375"/>
      <c r="AI53" s="375"/>
      <c r="AJ53" s="375"/>
      <c r="AK53" s="375"/>
      <c r="AL53" s="375"/>
      <c r="AM53" s="375"/>
      <c r="AN53" s="374">
        <f>SUM(AG53,AT53)</f>
        <v>0</v>
      </c>
      <c r="AO53" s="375"/>
      <c r="AP53" s="375"/>
      <c r="AQ53" s="99" t="s">
        <v>80</v>
      </c>
      <c r="AR53" s="100"/>
      <c r="AS53" s="101">
        <v>0</v>
      </c>
      <c r="AT53" s="102">
        <f>ROUND(SUM(AV53:AW53),2)</f>
        <v>0</v>
      </c>
      <c r="AU53" s="103">
        <f>'04-2017a_2 - Zpevněné plo...'!P83</f>
        <v>0</v>
      </c>
      <c r="AV53" s="102">
        <f>'04-2017a_2 - Zpevněné plo...'!J30</f>
        <v>0</v>
      </c>
      <c r="AW53" s="102">
        <f>'04-2017a_2 - Zpevněné plo...'!J31</f>
        <v>0</v>
      </c>
      <c r="AX53" s="102">
        <f>'04-2017a_2 - Zpevněné plo...'!J32</f>
        <v>0</v>
      </c>
      <c r="AY53" s="102">
        <f>'04-2017a_2 - Zpevněné plo...'!J33</f>
        <v>0</v>
      </c>
      <c r="AZ53" s="102">
        <f>'04-2017a_2 - Zpevněné plo...'!F30</f>
        <v>0</v>
      </c>
      <c r="BA53" s="102">
        <f>'04-2017a_2 - Zpevněné plo...'!F31</f>
        <v>0</v>
      </c>
      <c r="BB53" s="102">
        <f>'04-2017a_2 - Zpevněné plo...'!F32</f>
        <v>0</v>
      </c>
      <c r="BC53" s="102">
        <f>'04-2017a_2 - Zpevněné plo...'!F33</f>
        <v>0</v>
      </c>
      <c r="BD53" s="104">
        <f>'04-2017a_2 - Zpevněné plo...'!F34</f>
        <v>0</v>
      </c>
      <c r="BT53" s="105" t="s">
        <v>24</v>
      </c>
      <c r="BV53" s="105" t="s">
        <v>75</v>
      </c>
      <c r="BW53" s="105" t="s">
        <v>85</v>
      </c>
      <c r="BX53" s="105" t="s">
        <v>7</v>
      </c>
      <c r="CL53" s="105" t="s">
        <v>22</v>
      </c>
      <c r="CM53" s="105" t="s">
        <v>82</v>
      </c>
    </row>
    <row r="54" spans="1:91" s="5" customFormat="1" ht="37.5" customHeight="1">
      <c r="A54" s="95" t="s">
        <v>77</v>
      </c>
      <c r="B54" s="96"/>
      <c r="C54" s="97"/>
      <c r="D54" s="376" t="s">
        <v>86</v>
      </c>
      <c r="E54" s="376"/>
      <c r="F54" s="376"/>
      <c r="G54" s="376"/>
      <c r="H54" s="376"/>
      <c r="I54" s="98"/>
      <c r="J54" s="376" t="s">
        <v>87</v>
      </c>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4">
        <f>'04-2017a_3 - Zpevněné plo...'!J27</f>
        <v>0</v>
      </c>
      <c r="AH54" s="375"/>
      <c r="AI54" s="375"/>
      <c r="AJ54" s="375"/>
      <c r="AK54" s="375"/>
      <c r="AL54" s="375"/>
      <c r="AM54" s="375"/>
      <c r="AN54" s="374">
        <f>SUM(AG54,AT54)</f>
        <v>0</v>
      </c>
      <c r="AO54" s="375"/>
      <c r="AP54" s="375"/>
      <c r="AQ54" s="99" t="s">
        <v>80</v>
      </c>
      <c r="AR54" s="100"/>
      <c r="AS54" s="106">
        <v>0</v>
      </c>
      <c r="AT54" s="107">
        <f>ROUND(SUM(AV54:AW54),2)</f>
        <v>0</v>
      </c>
      <c r="AU54" s="108">
        <f>'04-2017a_3 - Zpevněné plo...'!P84</f>
        <v>0</v>
      </c>
      <c r="AV54" s="107">
        <f>'04-2017a_3 - Zpevněné plo...'!J30</f>
        <v>0</v>
      </c>
      <c r="AW54" s="107">
        <f>'04-2017a_3 - Zpevněné plo...'!J31</f>
        <v>0</v>
      </c>
      <c r="AX54" s="107">
        <f>'04-2017a_3 - Zpevněné plo...'!J32</f>
        <v>0</v>
      </c>
      <c r="AY54" s="107">
        <f>'04-2017a_3 - Zpevněné plo...'!J33</f>
        <v>0</v>
      </c>
      <c r="AZ54" s="107">
        <f>'04-2017a_3 - Zpevněné plo...'!F30</f>
        <v>0</v>
      </c>
      <c r="BA54" s="107">
        <f>'04-2017a_3 - Zpevněné plo...'!F31</f>
        <v>0</v>
      </c>
      <c r="BB54" s="107">
        <f>'04-2017a_3 - Zpevněné plo...'!F32</f>
        <v>0</v>
      </c>
      <c r="BC54" s="107">
        <f>'04-2017a_3 - Zpevněné plo...'!F33</f>
        <v>0</v>
      </c>
      <c r="BD54" s="109">
        <f>'04-2017a_3 - Zpevněné plo...'!F34</f>
        <v>0</v>
      </c>
      <c r="BT54" s="105" t="s">
        <v>24</v>
      </c>
      <c r="BV54" s="105" t="s">
        <v>75</v>
      </c>
      <c r="BW54" s="105" t="s">
        <v>88</v>
      </c>
      <c r="BX54" s="105" t="s">
        <v>7</v>
      </c>
      <c r="CL54" s="105" t="s">
        <v>22</v>
      </c>
      <c r="CM54" s="105" t="s">
        <v>82</v>
      </c>
    </row>
    <row r="55" spans="1:91" s="1" customFormat="1" ht="30" customHeight="1">
      <c r="B55" s="40"/>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0"/>
    </row>
    <row r="56" spans="1:91" s="1" customFormat="1" ht="6.95" customHeight="1">
      <c r="B56" s="55"/>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60"/>
    </row>
  </sheetData>
  <sheetProtection password="CC35" sheet="1" objects="1" scenarios="1" formatCells="0" formatColumns="0" formatRows="0" sort="0" autoFilter="0"/>
  <mergeCells count="49">
    <mergeCell ref="AR2:BE2"/>
    <mergeCell ref="AN54:AP54"/>
    <mergeCell ref="AG54:AM54"/>
    <mergeCell ref="D54:H54"/>
    <mergeCell ref="J54:AF54"/>
    <mergeCell ref="AG51:AM51"/>
    <mergeCell ref="AN51:AP51"/>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04-2017a_1 - Parkoviště TGM'!C2" display="/"/>
    <hyperlink ref="A53" location="'04-2017a_2 - Zpevněné plo...'!C2" display="/"/>
    <hyperlink ref="A54" location="'04-2017a_3 - Zpevněné plo...'!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21"/>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1"/>
      <c r="C1" s="111"/>
      <c r="D1" s="112" t="s">
        <v>1</v>
      </c>
      <c r="E1" s="111"/>
      <c r="F1" s="113" t="s">
        <v>89</v>
      </c>
      <c r="G1" s="387" t="s">
        <v>90</v>
      </c>
      <c r="H1" s="387"/>
      <c r="I1" s="114"/>
      <c r="J1" s="113" t="s">
        <v>91</v>
      </c>
      <c r="K1" s="112" t="s">
        <v>92</v>
      </c>
      <c r="L1" s="113" t="s">
        <v>93</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9"/>
      <c r="M2" s="379"/>
      <c r="N2" s="379"/>
      <c r="O2" s="379"/>
      <c r="P2" s="379"/>
      <c r="Q2" s="379"/>
      <c r="R2" s="379"/>
      <c r="S2" s="379"/>
      <c r="T2" s="379"/>
      <c r="U2" s="379"/>
      <c r="V2" s="379"/>
      <c r="AT2" s="23" t="s">
        <v>81</v>
      </c>
    </row>
    <row r="3" spans="1:70" ht="6.95" customHeight="1">
      <c r="B3" s="24"/>
      <c r="C3" s="25"/>
      <c r="D3" s="25"/>
      <c r="E3" s="25"/>
      <c r="F3" s="25"/>
      <c r="G3" s="25"/>
      <c r="H3" s="25"/>
      <c r="I3" s="115"/>
      <c r="J3" s="25"/>
      <c r="K3" s="26"/>
      <c r="AT3" s="23" t="s">
        <v>82</v>
      </c>
    </row>
    <row r="4" spans="1:70" ht="36.950000000000003" customHeight="1">
      <c r="B4" s="27"/>
      <c r="C4" s="28"/>
      <c r="D4" s="29" t="s">
        <v>94</v>
      </c>
      <c r="E4" s="28"/>
      <c r="F4" s="28"/>
      <c r="G4" s="28"/>
      <c r="H4" s="28"/>
      <c r="I4" s="116"/>
      <c r="J4" s="28"/>
      <c r="K4" s="30"/>
      <c r="M4" s="31" t="s">
        <v>12</v>
      </c>
      <c r="AT4" s="23" t="s">
        <v>6</v>
      </c>
    </row>
    <row r="5" spans="1:70" ht="6.95" customHeight="1">
      <c r="B5" s="27"/>
      <c r="C5" s="28"/>
      <c r="D5" s="28"/>
      <c r="E5" s="28"/>
      <c r="F5" s="28"/>
      <c r="G5" s="28"/>
      <c r="H5" s="28"/>
      <c r="I5" s="116"/>
      <c r="J5" s="28"/>
      <c r="K5" s="30"/>
    </row>
    <row r="6" spans="1:70">
      <c r="B6" s="27"/>
      <c r="C6" s="28"/>
      <c r="D6" s="36" t="s">
        <v>18</v>
      </c>
      <c r="E6" s="28"/>
      <c r="F6" s="28"/>
      <c r="G6" s="28"/>
      <c r="H6" s="28"/>
      <c r="I6" s="116"/>
      <c r="J6" s="28"/>
      <c r="K6" s="30"/>
    </row>
    <row r="7" spans="1:70" ht="22.5" customHeight="1">
      <c r="B7" s="27"/>
      <c r="C7" s="28"/>
      <c r="D7" s="28"/>
      <c r="E7" s="380" t="str">
        <f>'Rekapitulace stavby'!K6</f>
        <v>RS Husova-Jiráskova I.etapa_parkoviště, zpevněné plochy a dodávka mobiliáře</v>
      </c>
      <c r="F7" s="381"/>
      <c r="G7" s="381"/>
      <c r="H7" s="381"/>
      <c r="I7" s="116"/>
      <c r="J7" s="28"/>
      <c r="K7" s="30"/>
    </row>
    <row r="8" spans="1:70" s="1" customFormat="1">
      <c r="B8" s="40"/>
      <c r="C8" s="41"/>
      <c r="D8" s="36" t="s">
        <v>95</v>
      </c>
      <c r="E8" s="41"/>
      <c r="F8" s="41"/>
      <c r="G8" s="41"/>
      <c r="H8" s="41"/>
      <c r="I8" s="117"/>
      <c r="J8" s="41"/>
      <c r="K8" s="44"/>
    </row>
    <row r="9" spans="1:70" s="1" customFormat="1" ht="36.950000000000003" customHeight="1">
      <c r="B9" s="40"/>
      <c r="C9" s="41"/>
      <c r="D9" s="41"/>
      <c r="E9" s="382" t="s">
        <v>96</v>
      </c>
      <c r="F9" s="383"/>
      <c r="G9" s="383"/>
      <c r="H9" s="383"/>
      <c r="I9" s="117"/>
      <c r="J9" s="41"/>
      <c r="K9" s="44"/>
    </row>
    <row r="10" spans="1:70" s="1" customFormat="1" ht="13.5">
      <c r="B10" s="40"/>
      <c r="C10" s="41"/>
      <c r="D10" s="41"/>
      <c r="E10" s="41"/>
      <c r="F10" s="41"/>
      <c r="G10" s="41"/>
      <c r="H10" s="41"/>
      <c r="I10" s="117"/>
      <c r="J10" s="41"/>
      <c r="K10" s="44"/>
    </row>
    <row r="11" spans="1:70" s="1" customFormat="1" ht="14.45" customHeight="1">
      <c r="B11" s="40"/>
      <c r="C11" s="41"/>
      <c r="D11" s="36" t="s">
        <v>21</v>
      </c>
      <c r="E11" s="41"/>
      <c r="F11" s="34" t="s">
        <v>22</v>
      </c>
      <c r="G11" s="41"/>
      <c r="H11" s="41"/>
      <c r="I11" s="118" t="s">
        <v>23</v>
      </c>
      <c r="J11" s="34" t="s">
        <v>22</v>
      </c>
      <c r="K11" s="44"/>
    </row>
    <row r="12" spans="1:70" s="1" customFormat="1" ht="14.45" customHeight="1">
      <c r="B12" s="40"/>
      <c r="C12" s="41"/>
      <c r="D12" s="36" t="s">
        <v>25</v>
      </c>
      <c r="E12" s="41"/>
      <c r="F12" s="34" t="s">
        <v>26</v>
      </c>
      <c r="G12" s="41"/>
      <c r="H12" s="41"/>
      <c r="I12" s="118" t="s">
        <v>27</v>
      </c>
      <c r="J12" s="119" t="str">
        <f>'Rekapitulace stavby'!AN8</f>
        <v>5. 4. 2017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31</v>
      </c>
      <c r="E14" s="41"/>
      <c r="F14" s="41"/>
      <c r="G14" s="41"/>
      <c r="H14" s="41"/>
      <c r="I14" s="118" t="s">
        <v>32</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18" t="s">
        <v>33</v>
      </c>
      <c r="J15" s="34" t="str">
        <f>IF('Rekapitulace stavby'!AN11="","",'Rekapitulace stavby'!AN11)</f>
        <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34</v>
      </c>
      <c r="E17" s="41"/>
      <c r="F17" s="41"/>
      <c r="G17" s="41"/>
      <c r="H17" s="41"/>
      <c r="I17" s="118"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33</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36</v>
      </c>
      <c r="E20" s="41"/>
      <c r="F20" s="41"/>
      <c r="G20" s="41"/>
      <c r="H20" s="41"/>
      <c r="I20" s="118" t="s">
        <v>32</v>
      </c>
      <c r="J20" s="34" t="str">
        <f>IF('Rekapitulace stavby'!AN16="","",'Rekapitulace stavby'!AN16)</f>
        <v/>
      </c>
      <c r="K20" s="44"/>
    </row>
    <row r="21" spans="2:11" s="1" customFormat="1" ht="18" customHeight="1">
      <c r="B21" s="40"/>
      <c r="C21" s="41"/>
      <c r="D21" s="41"/>
      <c r="E21" s="34" t="str">
        <f>IF('Rekapitulace stavby'!E17="","",'Rekapitulace stavby'!E17)</f>
        <v xml:space="preserve"> </v>
      </c>
      <c r="F21" s="41"/>
      <c r="G21" s="41"/>
      <c r="H21" s="41"/>
      <c r="I21" s="118" t="s">
        <v>33</v>
      </c>
      <c r="J21" s="34" t="str">
        <f>IF('Rekapitulace stavby'!AN17="","",'Rekapitulace stavby'!AN17)</f>
        <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37</v>
      </c>
      <c r="E23" s="41"/>
      <c r="F23" s="41"/>
      <c r="G23" s="41"/>
      <c r="H23" s="41"/>
      <c r="I23" s="117"/>
      <c r="J23" s="41"/>
      <c r="K23" s="44"/>
    </row>
    <row r="24" spans="2:11" s="6" customFormat="1" ht="22.5" customHeight="1">
      <c r="B24" s="120"/>
      <c r="C24" s="121"/>
      <c r="D24" s="121"/>
      <c r="E24" s="349" t="s">
        <v>22</v>
      </c>
      <c r="F24" s="349"/>
      <c r="G24" s="349"/>
      <c r="H24" s="349"/>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39</v>
      </c>
      <c r="E27" s="41"/>
      <c r="F27" s="41"/>
      <c r="G27" s="41"/>
      <c r="H27" s="41"/>
      <c r="I27" s="117"/>
      <c r="J27" s="127">
        <f>ROUND(J85,2)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41</v>
      </c>
      <c r="G29" s="41"/>
      <c r="H29" s="41"/>
      <c r="I29" s="128" t="s">
        <v>40</v>
      </c>
      <c r="J29" s="45" t="s">
        <v>42</v>
      </c>
      <c r="K29" s="44"/>
    </row>
    <row r="30" spans="2:11" s="1" customFormat="1" ht="14.45" customHeight="1">
      <c r="B30" s="40"/>
      <c r="C30" s="41"/>
      <c r="D30" s="48" t="s">
        <v>43</v>
      </c>
      <c r="E30" s="48" t="s">
        <v>44</v>
      </c>
      <c r="F30" s="129">
        <f>ROUND(SUM(BE85:BE220), 2)</f>
        <v>0</v>
      </c>
      <c r="G30" s="41"/>
      <c r="H30" s="41"/>
      <c r="I30" s="130">
        <v>0.21</v>
      </c>
      <c r="J30" s="129">
        <f>ROUND(ROUND((SUM(BE85:BE220)), 2)*I30, 2)</f>
        <v>0</v>
      </c>
      <c r="K30" s="44"/>
    </row>
    <row r="31" spans="2:11" s="1" customFormat="1" ht="14.45" customHeight="1">
      <c r="B31" s="40"/>
      <c r="C31" s="41"/>
      <c r="D31" s="41"/>
      <c r="E31" s="48" t="s">
        <v>45</v>
      </c>
      <c r="F31" s="129">
        <f>ROUND(SUM(BF85:BF220), 2)</f>
        <v>0</v>
      </c>
      <c r="G31" s="41"/>
      <c r="H31" s="41"/>
      <c r="I31" s="130">
        <v>0.15</v>
      </c>
      <c r="J31" s="129">
        <f>ROUND(ROUND((SUM(BF85:BF220)), 2)*I31, 2)</f>
        <v>0</v>
      </c>
      <c r="K31" s="44"/>
    </row>
    <row r="32" spans="2:11" s="1" customFormat="1" ht="14.45" hidden="1" customHeight="1">
      <c r="B32" s="40"/>
      <c r="C32" s="41"/>
      <c r="D32" s="41"/>
      <c r="E32" s="48" t="s">
        <v>46</v>
      </c>
      <c r="F32" s="129">
        <f>ROUND(SUM(BG85:BG220), 2)</f>
        <v>0</v>
      </c>
      <c r="G32" s="41"/>
      <c r="H32" s="41"/>
      <c r="I32" s="130">
        <v>0.21</v>
      </c>
      <c r="J32" s="129">
        <v>0</v>
      </c>
      <c r="K32" s="44"/>
    </row>
    <row r="33" spans="2:11" s="1" customFormat="1" ht="14.45" hidden="1" customHeight="1">
      <c r="B33" s="40"/>
      <c r="C33" s="41"/>
      <c r="D33" s="41"/>
      <c r="E33" s="48" t="s">
        <v>47</v>
      </c>
      <c r="F33" s="129">
        <f>ROUND(SUM(BH85:BH220), 2)</f>
        <v>0</v>
      </c>
      <c r="G33" s="41"/>
      <c r="H33" s="41"/>
      <c r="I33" s="130">
        <v>0.15</v>
      </c>
      <c r="J33" s="129">
        <v>0</v>
      </c>
      <c r="K33" s="44"/>
    </row>
    <row r="34" spans="2:11" s="1" customFormat="1" ht="14.45" hidden="1" customHeight="1">
      <c r="B34" s="40"/>
      <c r="C34" s="41"/>
      <c r="D34" s="41"/>
      <c r="E34" s="48" t="s">
        <v>48</v>
      </c>
      <c r="F34" s="129">
        <f>ROUND(SUM(BI85:BI220),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49</v>
      </c>
      <c r="E36" s="78"/>
      <c r="F36" s="78"/>
      <c r="G36" s="133" t="s">
        <v>50</v>
      </c>
      <c r="H36" s="134" t="s">
        <v>51</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97</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22.5" customHeight="1">
      <c r="B45" s="40"/>
      <c r="C45" s="41"/>
      <c r="D45" s="41"/>
      <c r="E45" s="380" t="str">
        <f>E7</f>
        <v>RS Husova-Jiráskova I.etapa_parkoviště, zpevněné plochy a dodávka mobiliáře</v>
      </c>
      <c r="F45" s="381"/>
      <c r="G45" s="381"/>
      <c r="H45" s="381"/>
      <c r="I45" s="117"/>
      <c r="J45" s="41"/>
      <c r="K45" s="44"/>
    </row>
    <row r="46" spans="2:11" s="1" customFormat="1" ht="14.45" customHeight="1">
      <c r="B46" s="40"/>
      <c r="C46" s="36" t="s">
        <v>95</v>
      </c>
      <c r="D46" s="41"/>
      <c r="E46" s="41"/>
      <c r="F46" s="41"/>
      <c r="G46" s="41"/>
      <c r="H46" s="41"/>
      <c r="I46" s="117"/>
      <c r="J46" s="41"/>
      <c r="K46" s="44"/>
    </row>
    <row r="47" spans="2:11" s="1" customFormat="1" ht="23.25" customHeight="1">
      <c r="B47" s="40"/>
      <c r="C47" s="41"/>
      <c r="D47" s="41"/>
      <c r="E47" s="382" t="str">
        <f>E9</f>
        <v>04-2017a_1 - Parkoviště TGM</v>
      </c>
      <c r="F47" s="383"/>
      <c r="G47" s="383"/>
      <c r="H47" s="383"/>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25</v>
      </c>
      <c r="D49" s="41"/>
      <c r="E49" s="41"/>
      <c r="F49" s="34" t="str">
        <f>F12</f>
        <v xml:space="preserve"> </v>
      </c>
      <c r="G49" s="41"/>
      <c r="H49" s="41"/>
      <c r="I49" s="118" t="s">
        <v>27</v>
      </c>
      <c r="J49" s="119" t="str">
        <f>IF(J12="","",J12)</f>
        <v>5. 4. 2017</v>
      </c>
      <c r="K49" s="44"/>
    </row>
    <row r="50" spans="2:47" s="1" customFormat="1" ht="6.95" customHeight="1">
      <c r="B50" s="40"/>
      <c r="C50" s="41"/>
      <c r="D50" s="41"/>
      <c r="E50" s="41"/>
      <c r="F50" s="41"/>
      <c r="G50" s="41"/>
      <c r="H50" s="41"/>
      <c r="I50" s="117"/>
      <c r="J50" s="41"/>
      <c r="K50" s="44"/>
    </row>
    <row r="51" spans="2:47" s="1" customFormat="1">
      <c r="B51" s="40"/>
      <c r="C51" s="36" t="s">
        <v>31</v>
      </c>
      <c r="D51" s="41"/>
      <c r="E51" s="41"/>
      <c r="F51" s="34" t="str">
        <f>E15</f>
        <v xml:space="preserve"> </v>
      </c>
      <c r="G51" s="41"/>
      <c r="H51" s="41"/>
      <c r="I51" s="118" t="s">
        <v>36</v>
      </c>
      <c r="J51" s="34" t="str">
        <f>E21</f>
        <v xml:space="preserve"> </v>
      </c>
      <c r="K51" s="44"/>
    </row>
    <row r="52" spans="2:47" s="1" customFormat="1" ht="14.45" customHeight="1">
      <c r="B52" s="40"/>
      <c r="C52" s="36" t="s">
        <v>34</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98</v>
      </c>
      <c r="D54" s="131"/>
      <c r="E54" s="131"/>
      <c r="F54" s="131"/>
      <c r="G54" s="131"/>
      <c r="H54" s="131"/>
      <c r="I54" s="144"/>
      <c r="J54" s="145" t="s">
        <v>99</v>
      </c>
      <c r="K54" s="146"/>
    </row>
    <row r="55" spans="2:47" s="1" customFormat="1" ht="10.35" customHeight="1">
      <c r="B55" s="40"/>
      <c r="C55" s="41"/>
      <c r="D55" s="41"/>
      <c r="E55" s="41"/>
      <c r="F55" s="41"/>
      <c r="G55" s="41"/>
      <c r="H55" s="41"/>
      <c r="I55" s="117"/>
      <c r="J55" s="41"/>
      <c r="K55" s="44"/>
    </row>
    <row r="56" spans="2:47" s="1" customFormat="1" ht="29.25" customHeight="1">
      <c r="B56" s="40"/>
      <c r="C56" s="147" t="s">
        <v>100</v>
      </c>
      <c r="D56" s="41"/>
      <c r="E56" s="41"/>
      <c r="F56" s="41"/>
      <c r="G56" s="41"/>
      <c r="H56" s="41"/>
      <c r="I56" s="117"/>
      <c r="J56" s="127">
        <f>J85</f>
        <v>0</v>
      </c>
      <c r="K56" s="44"/>
      <c r="AU56" s="23" t="s">
        <v>101</v>
      </c>
    </row>
    <row r="57" spans="2:47" s="7" customFormat="1" ht="24.95" customHeight="1">
      <c r="B57" s="148"/>
      <c r="C57" s="149"/>
      <c r="D57" s="150" t="s">
        <v>102</v>
      </c>
      <c r="E57" s="151"/>
      <c r="F57" s="151"/>
      <c r="G57" s="151"/>
      <c r="H57" s="151"/>
      <c r="I57" s="152"/>
      <c r="J57" s="153">
        <f>J86</f>
        <v>0</v>
      </c>
      <c r="K57" s="154"/>
    </row>
    <row r="58" spans="2:47" s="8" customFormat="1" ht="19.899999999999999" customHeight="1">
      <c r="B58" s="155"/>
      <c r="C58" s="156"/>
      <c r="D58" s="157" t="s">
        <v>103</v>
      </c>
      <c r="E58" s="158"/>
      <c r="F58" s="158"/>
      <c r="G58" s="158"/>
      <c r="H58" s="158"/>
      <c r="I58" s="159"/>
      <c r="J58" s="160">
        <f>J87</f>
        <v>0</v>
      </c>
      <c r="K58" s="161"/>
    </row>
    <row r="59" spans="2:47" s="8" customFormat="1" ht="19.899999999999999" customHeight="1">
      <c r="B59" s="155"/>
      <c r="C59" s="156"/>
      <c r="D59" s="157" t="s">
        <v>104</v>
      </c>
      <c r="E59" s="158"/>
      <c r="F59" s="158"/>
      <c r="G59" s="158"/>
      <c r="H59" s="158"/>
      <c r="I59" s="159"/>
      <c r="J59" s="160">
        <f>J101</f>
        <v>0</v>
      </c>
      <c r="K59" s="161"/>
    </row>
    <row r="60" spans="2:47" s="8" customFormat="1" ht="19.899999999999999" customHeight="1">
      <c r="B60" s="155"/>
      <c r="C60" s="156"/>
      <c r="D60" s="157" t="s">
        <v>105</v>
      </c>
      <c r="E60" s="158"/>
      <c r="F60" s="158"/>
      <c r="G60" s="158"/>
      <c r="H60" s="158"/>
      <c r="I60" s="159"/>
      <c r="J60" s="160">
        <f>J139</f>
        <v>0</v>
      </c>
      <c r="K60" s="161"/>
    </row>
    <row r="61" spans="2:47" s="8" customFormat="1" ht="19.899999999999999" customHeight="1">
      <c r="B61" s="155"/>
      <c r="C61" s="156"/>
      <c r="D61" s="157" t="s">
        <v>106</v>
      </c>
      <c r="E61" s="158"/>
      <c r="F61" s="158"/>
      <c r="G61" s="158"/>
      <c r="H61" s="158"/>
      <c r="I61" s="159"/>
      <c r="J61" s="160">
        <f>J145</f>
        <v>0</v>
      </c>
      <c r="K61" s="161"/>
    </row>
    <row r="62" spans="2:47" s="8" customFormat="1" ht="19.899999999999999" customHeight="1">
      <c r="B62" s="155"/>
      <c r="C62" s="156"/>
      <c r="D62" s="157" t="s">
        <v>107</v>
      </c>
      <c r="E62" s="158"/>
      <c r="F62" s="158"/>
      <c r="G62" s="158"/>
      <c r="H62" s="158"/>
      <c r="I62" s="159"/>
      <c r="J62" s="160">
        <f>J150</f>
        <v>0</v>
      </c>
      <c r="K62" s="161"/>
    </row>
    <row r="63" spans="2:47" s="8" customFormat="1" ht="19.899999999999999" customHeight="1">
      <c r="B63" s="155"/>
      <c r="C63" s="156"/>
      <c r="D63" s="157" t="s">
        <v>108</v>
      </c>
      <c r="E63" s="158"/>
      <c r="F63" s="158"/>
      <c r="G63" s="158"/>
      <c r="H63" s="158"/>
      <c r="I63" s="159"/>
      <c r="J63" s="160">
        <f>J154</f>
        <v>0</v>
      </c>
      <c r="K63" s="161"/>
    </row>
    <row r="64" spans="2:47" s="8" customFormat="1" ht="19.899999999999999" customHeight="1">
      <c r="B64" s="155"/>
      <c r="C64" s="156"/>
      <c r="D64" s="157" t="s">
        <v>109</v>
      </c>
      <c r="E64" s="158"/>
      <c r="F64" s="158"/>
      <c r="G64" s="158"/>
      <c r="H64" s="158"/>
      <c r="I64" s="159"/>
      <c r="J64" s="160">
        <f>J185</f>
        <v>0</v>
      </c>
      <c r="K64" s="161"/>
    </row>
    <row r="65" spans="2:12" s="8" customFormat="1" ht="19.899999999999999" customHeight="1">
      <c r="B65" s="155"/>
      <c r="C65" s="156"/>
      <c r="D65" s="157" t="s">
        <v>110</v>
      </c>
      <c r="E65" s="158"/>
      <c r="F65" s="158"/>
      <c r="G65" s="158"/>
      <c r="H65" s="158"/>
      <c r="I65" s="159"/>
      <c r="J65" s="160">
        <f>J188</f>
        <v>0</v>
      </c>
      <c r="K65" s="161"/>
    </row>
    <row r="66" spans="2:12" s="1" customFormat="1" ht="21.75" customHeight="1">
      <c r="B66" s="40"/>
      <c r="C66" s="41"/>
      <c r="D66" s="41"/>
      <c r="E66" s="41"/>
      <c r="F66" s="41"/>
      <c r="G66" s="41"/>
      <c r="H66" s="41"/>
      <c r="I66" s="117"/>
      <c r="J66" s="41"/>
      <c r="K66" s="44"/>
    </row>
    <row r="67" spans="2:12" s="1" customFormat="1" ht="6.95" customHeight="1">
      <c r="B67" s="55"/>
      <c r="C67" s="56"/>
      <c r="D67" s="56"/>
      <c r="E67" s="56"/>
      <c r="F67" s="56"/>
      <c r="G67" s="56"/>
      <c r="H67" s="56"/>
      <c r="I67" s="138"/>
      <c r="J67" s="56"/>
      <c r="K67" s="57"/>
    </row>
    <row r="71" spans="2:12" s="1" customFormat="1" ht="6.95" customHeight="1">
      <c r="B71" s="58"/>
      <c r="C71" s="59"/>
      <c r="D71" s="59"/>
      <c r="E71" s="59"/>
      <c r="F71" s="59"/>
      <c r="G71" s="59"/>
      <c r="H71" s="59"/>
      <c r="I71" s="141"/>
      <c r="J71" s="59"/>
      <c r="K71" s="59"/>
      <c r="L71" s="60"/>
    </row>
    <row r="72" spans="2:12" s="1" customFormat="1" ht="36.950000000000003" customHeight="1">
      <c r="B72" s="40"/>
      <c r="C72" s="61" t="s">
        <v>111</v>
      </c>
      <c r="D72" s="62"/>
      <c r="E72" s="62"/>
      <c r="F72" s="62"/>
      <c r="G72" s="62"/>
      <c r="H72" s="62"/>
      <c r="I72" s="162"/>
      <c r="J72" s="62"/>
      <c r="K72" s="62"/>
      <c r="L72" s="60"/>
    </row>
    <row r="73" spans="2:12" s="1" customFormat="1" ht="6.95" customHeight="1">
      <c r="B73" s="40"/>
      <c r="C73" s="62"/>
      <c r="D73" s="62"/>
      <c r="E73" s="62"/>
      <c r="F73" s="62"/>
      <c r="G73" s="62"/>
      <c r="H73" s="62"/>
      <c r="I73" s="162"/>
      <c r="J73" s="62"/>
      <c r="K73" s="62"/>
      <c r="L73" s="60"/>
    </row>
    <row r="74" spans="2:12" s="1" customFormat="1" ht="14.45" customHeight="1">
      <c r="B74" s="40"/>
      <c r="C74" s="64" t="s">
        <v>18</v>
      </c>
      <c r="D74" s="62"/>
      <c r="E74" s="62"/>
      <c r="F74" s="62"/>
      <c r="G74" s="62"/>
      <c r="H74" s="62"/>
      <c r="I74" s="162"/>
      <c r="J74" s="62"/>
      <c r="K74" s="62"/>
      <c r="L74" s="60"/>
    </row>
    <row r="75" spans="2:12" s="1" customFormat="1" ht="22.5" customHeight="1">
      <c r="B75" s="40"/>
      <c r="C75" s="62"/>
      <c r="D75" s="62"/>
      <c r="E75" s="384" t="str">
        <f>E7</f>
        <v>RS Husova-Jiráskova I.etapa_parkoviště, zpevněné plochy a dodávka mobiliáře</v>
      </c>
      <c r="F75" s="385"/>
      <c r="G75" s="385"/>
      <c r="H75" s="385"/>
      <c r="I75" s="162"/>
      <c r="J75" s="62"/>
      <c r="K75" s="62"/>
      <c r="L75" s="60"/>
    </row>
    <row r="76" spans="2:12" s="1" customFormat="1" ht="14.45" customHeight="1">
      <c r="B76" s="40"/>
      <c r="C76" s="64" t="s">
        <v>95</v>
      </c>
      <c r="D76" s="62"/>
      <c r="E76" s="62"/>
      <c r="F76" s="62"/>
      <c r="G76" s="62"/>
      <c r="H76" s="62"/>
      <c r="I76" s="162"/>
      <c r="J76" s="62"/>
      <c r="K76" s="62"/>
      <c r="L76" s="60"/>
    </row>
    <row r="77" spans="2:12" s="1" customFormat="1" ht="23.25" customHeight="1">
      <c r="B77" s="40"/>
      <c r="C77" s="62"/>
      <c r="D77" s="62"/>
      <c r="E77" s="360" t="str">
        <f>E9</f>
        <v>04-2017a_1 - Parkoviště TGM</v>
      </c>
      <c r="F77" s="386"/>
      <c r="G77" s="386"/>
      <c r="H77" s="386"/>
      <c r="I77" s="162"/>
      <c r="J77" s="62"/>
      <c r="K77" s="62"/>
      <c r="L77" s="60"/>
    </row>
    <row r="78" spans="2:12" s="1" customFormat="1" ht="6.95" customHeight="1">
      <c r="B78" s="40"/>
      <c r="C78" s="62"/>
      <c r="D78" s="62"/>
      <c r="E78" s="62"/>
      <c r="F78" s="62"/>
      <c r="G78" s="62"/>
      <c r="H78" s="62"/>
      <c r="I78" s="162"/>
      <c r="J78" s="62"/>
      <c r="K78" s="62"/>
      <c r="L78" s="60"/>
    </row>
    <row r="79" spans="2:12" s="1" customFormat="1" ht="18" customHeight="1">
      <c r="B79" s="40"/>
      <c r="C79" s="64" t="s">
        <v>25</v>
      </c>
      <c r="D79" s="62"/>
      <c r="E79" s="62"/>
      <c r="F79" s="163" t="str">
        <f>F12</f>
        <v xml:space="preserve"> </v>
      </c>
      <c r="G79" s="62"/>
      <c r="H79" s="62"/>
      <c r="I79" s="164" t="s">
        <v>27</v>
      </c>
      <c r="J79" s="72" t="str">
        <f>IF(J12="","",J12)</f>
        <v>5. 4. 2017</v>
      </c>
      <c r="K79" s="62"/>
      <c r="L79" s="60"/>
    </row>
    <row r="80" spans="2:12" s="1" customFormat="1" ht="6.95" customHeight="1">
      <c r="B80" s="40"/>
      <c r="C80" s="62"/>
      <c r="D80" s="62"/>
      <c r="E80" s="62"/>
      <c r="F80" s="62"/>
      <c r="G80" s="62"/>
      <c r="H80" s="62"/>
      <c r="I80" s="162"/>
      <c r="J80" s="62"/>
      <c r="K80" s="62"/>
      <c r="L80" s="60"/>
    </row>
    <row r="81" spans="2:65" s="1" customFormat="1">
      <c r="B81" s="40"/>
      <c r="C81" s="64" t="s">
        <v>31</v>
      </c>
      <c r="D81" s="62"/>
      <c r="E81" s="62"/>
      <c r="F81" s="163" t="str">
        <f>E15</f>
        <v xml:space="preserve"> </v>
      </c>
      <c r="G81" s="62"/>
      <c r="H81" s="62"/>
      <c r="I81" s="164" t="s">
        <v>36</v>
      </c>
      <c r="J81" s="163" t="str">
        <f>E21</f>
        <v xml:space="preserve"> </v>
      </c>
      <c r="K81" s="62"/>
      <c r="L81" s="60"/>
    </row>
    <row r="82" spans="2:65" s="1" customFormat="1" ht="14.45" customHeight="1">
      <c r="B82" s="40"/>
      <c r="C82" s="64" t="s">
        <v>34</v>
      </c>
      <c r="D82" s="62"/>
      <c r="E82" s="62"/>
      <c r="F82" s="163" t="str">
        <f>IF(E18="","",E18)</f>
        <v/>
      </c>
      <c r="G82" s="62"/>
      <c r="H82" s="62"/>
      <c r="I82" s="162"/>
      <c r="J82" s="62"/>
      <c r="K82" s="62"/>
      <c r="L82" s="60"/>
    </row>
    <row r="83" spans="2:65" s="1" customFormat="1" ht="10.35" customHeight="1">
      <c r="B83" s="40"/>
      <c r="C83" s="62"/>
      <c r="D83" s="62"/>
      <c r="E83" s="62"/>
      <c r="F83" s="62"/>
      <c r="G83" s="62"/>
      <c r="H83" s="62"/>
      <c r="I83" s="162"/>
      <c r="J83" s="62"/>
      <c r="K83" s="62"/>
      <c r="L83" s="60"/>
    </row>
    <row r="84" spans="2:65" s="9" customFormat="1" ht="29.25" customHeight="1">
      <c r="B84" s="165"/>
      <c r="C84" s="166" t="s">
        <v>112</v>
      </c>
      <c r="D84" s="167" t="s">
        <v>58</v>
      </c>
      <c r="E84" s="167" t="s">
        <v>54</v>
      </c>
      <c r="F84" s="167" t="s">
        <v>113</v>
      </c>
      <c r="G84" s="167" t="s">
        <v>114</v>
      </c>
      <c r="H84" s="167" t="s">
        <v>115</v>
      </c>
      <c r="I84" s="168" t="s">
        <v>116</v>
      </c>
      <c r="J84" s="167" t="s">
        <v>99</v>
      </c>
      <c r="K84" s="169" t="s">
        <v>117</v>
      </c>
      <c r="L84" s="170"/>
      <c r="M84" s="80" t="s">
        <v>118</v>
      </c>
      <c r="N84" s="81" t="s">
        <v>43</v>
      </c>
      <c r="O84" s="81" t="s">
        <v>119</v>
      </c>
      <c r="P84" s="81" t="s">
        <v>120</v>
      </c>
      <c r="Q84" s="81" t="s">
        <v>121</v>
      </c>
      <c r="R84" s="81" t="s">
        <v>122</v>
      </c>
      <c r="S84" s="81" t="s">
        <v>123</v>
      </c>
      <c r="T84" s="82" t="s">
        <v>124</v>
      </c>
    </row>
    <row r="85" spans="2:65" s="1" customFormat="1" ht="29.25" customHeight="1">
      <c r="B85" s="40"/>
      <c r="C85" s="86" t="s">
        <v>100</v>
      </c>
      <c r="D85" s="62"/>
      <c r="E85" s="62"/>
      <c r="F85" s="62"/>
      <c r="G85" s="62"/>
      <c r="H85" s="62"/>
      <c r="I85" s="162"/>
      <c r="J85" s="171">
        <f>BK85</f>
        <v>0</v>
      </c>
      <c r="K85" s="62"/>
      <c r="L85" s="60"/>
      <c r="M85" s="83"/>
      <c r="N85" s="84"/>
      <c r="O85" s="84"/>
      <c r="P85" s="172">
        <f>P86</f>
        <v>0</v>
      </c>
      <c r="Q85" s="84"/>
      <c r="R85" s="172">
        <f>R86</f>
        <v>0</v>
      </c>
      <c r="S85" s="84"/>
      <c r="T85" s="173">
        <f>T86</f>
        <v>0</v>
      </c>
      <c r="AT85" s="23" t="s">
        <v>72</v>
      </c>
      <c r="AU85" s="23" t="s">
        <v>101</v>
      </c>
      <c r="BK85" s="174">
        <f>BK86</f>
        <v>0</v>
      </c>
    </row>
    <row r="86" spans="2:65" s="10" customFormat="1" ht="37.35" customHeight="1">
      <c r="B86" s="175"/>
      <c r="C86" s="176"/>
      <c r="D86" s="177" t="s">
        <v>72</v>
      </c>
      <c r="E86" s="178" t="s">
        <v>125</v>
      </c>
      <c r="F86" s="178" t="s">
        <v>126</v>
      </c>
      <c r="G86" s="176"/>
      <c r="H86" s="176"/>
      <c r="I86" s="179"/>
      <c r="J86" s="180">
        <f>BK86</f>
        <v>0</v>
      </c>
      <c r="K86" s="176"/>
      <c r="L86" s="181"/>
      <c r="M86" s="182"/>
      <c r="N86" s="183"/>
      <c r="O86" s="183"/>
      <c r="P86" s="184">
        <f>P87+P101+P139+P145+P150+P154+P185+P188</f>
        <v>0</v>
      </c>
      <c r="Q86" s="183"/>
      <c r="R86" s="184">
        <f>R87+R101+R139+R145+R150+R154+R185+R188</f>
        <v>0</v>
      </c>
      <c r="S86" s="183"/>
      <c r="T86" s="185">
        <f>T87+T101+T139+T145+T150+T154+T185+T188</f>
        <v>0</v>
      </c>
      <c r="AR86" s="186" t="s">
        <v>24</v>
      </c>
      <c r="AT86" s="187" t="s">
        <v>72</v>
      </c>
      <c r="AU86" s="187" t="s">
        <v>73</v>
      </c>
      <c r="AY86" s="186" t="s">
        <v>127</v>
      </c>
      <c r="BK86" s="188">
        <f>BK87+BK101+BK139+BK145+BK150+BK154+BK185+BK188</f>
        <v>0</v>
      </c>
    </row>
    <row r="87" spans="2:65" s="10" customFormat="1" ht="19.899999999999999" customHeight="1">
      <c r="B87" s="175"/>
      <c r="C87" s="176"/>
      <c r="D87" s="189" t="s">
        <v>72</v>
      </c>
      <c r="E87" s="190" t="s">
        <v>128</v>
      </c>
      <c r="F87" s="190" t="s">
        <v>129</v>
      </c>
      <c r="G87" s="176"/>
      <c r="H87" s="176"/>
      <c r="I87" s="179"/>
      <c r="J87" s="191">
        <f>BK87</f>
        <v>0</v>
      </c>
      <c r="K87" s="176"/>
      <c r="L87" s="181"/>
      <c r="M87" s="182"/>
      <c r="N87" s="183"/>
      <c r="O87" s="183"/>
      <c r="P87" s="184">
        <f>SUM(P88:P100)</f>
        <v>0</v>
      </c>
      <c r="Q87" s="183"/>
      <c r="R87" s="184">
        <f>SUM(R88:R100)</f>
        <v>0</v>
      </c>
      <c r="S87" s="183"/>
      <c r="T87" s="185">
        <f>SUM(T88:T100)</f>
        <v>0</v>
      </c>
      <c r="AR87" s="186" t="s">
        <v>130</v>
      </c>
      <c r="AT87" s="187" t="s">
        <v>72</v>
      </c>
      <c r="AU87" s="187" t="s">
        <v>24</v>
      </c>
      <c r="AY87" s="186" t="s">
        <v>127</v>
      </c>
      <c r="BK87" s="188">
        <f>SUM(BK88:BK100)</f>
        <v>0</v>
      </c>
    </row>
    <row r="88" spans="2:65" s="1" customFormat="1" ht="22.5" customHeight="1">
      <c r="B88" s="40"/>
      <c r="C88" s="192" t="s">
        <v>24</v>
      </c>
      <c r="D88" s="192" t="s">
        <v>131</v>
      </c>
      <c r="E88" s="193" t="s">
        <v>132</v>
      </c>
      <c r="F88" s="194" t="s">
        <v>133</v>
      </c>
      <c r="G88" s="195" t="s">
        <v>134</v>
      </c>
      <c r="H88" s="196">
        <v>1</v>
      </c>
      <c r="I88" s="197"/>
      <c r="J88" s="198">
        <f t="shared" ref="J88:J95" si="0">ROUND(I88*H88,2)</f>
        <v>0</v>
      </c>
      <c r="K88" s="194" t="s">
        <v>135</v>
      </c>
      <c r="L88" s="60"/>
      <c r="M88" s="199" t="s">
        <v>22</v>
      </c>
      <c r="N88" s="200" t="s">
        <v>44</v>
      </c>
      <c r="O88" s="41"/>
      <c r="P88" s="201">
        <f t="shared" ref="P88:P95" si="1">O88*H88</f>
        <v>0</v>
      </c>
      <c r="Q88" s="201">
        <v>0</v>
      </c>
      <c r="R88" s="201">
        <f t="shared" ref="R88:R95" si="2">Q88*H88</f>
        <v>0</v>
      </c>
      <c r="S88" s="201">
        <v>0</v>
      </c>
      <c r="T88" s="202">
        <f t="shared" ref="T88:T95" si="3">S88*H88</f>
        <v>0</v>
      </c>
      <c r="AR88" s="23" t="s">
        <v>130</v>
      </c>
      <c r="AT88" s="23" t="s">
        <v>131</v>
      </c>
      <c r="AU88" s="23" t="s">
        <v>82</v>
      </c>
      <c r="AY88" s="23" t="s">
        <v>127</v>
      </c>
      <c r="BE88" s="203">
        <f t="shared" ref="BE88:BE95" si="4">IF(N88="základní",J88,0)</f>
        <v>0</v>
      </c>
      <c r="BF88" s="203">
        <f t="shared" ref="BF88:BF95" si="5">IF(N88="snížená",J88,0)</f>
        <v>0</v>
      </c>
      <c r="BG88" s="203">
        <f t="shared" ref="BG88:BG95" si="6">IF(N88="zákl. přenesená",J88,0)</f>
        <v>0</v>
      </c>
      <c r="BH88" s="203">
        <f t="shared" ref="BH88:BH95" si="7">IF(N88="sníž. přenesená",J88,0)</f>
        <v>0</v>
      </c>
      <c r="BI88" s="203">
        <f t="shared" ref="BI88:BI95" si="8">IF(N88="nulová",J88,0)</f>
        <v>0</v>
      </c>
      <c r="BJ88" s="23" t="s">
        <v>24</v>
      </c>
      <c r="BK88" s="203">
        <f t="shared" ref="BK88:BK95" si="9">ROUND(I88*H88,2)</f>
        <v>0</v>
      </c>
      <c r="BL88" s="23" t="s">
        <v>130</v>
      </c>
      <c r="BM88" s="23" t="s">
        <v>82</v>
      </c>
    </row>
    <row r="89" spans="2:65" s="1" customFormat="1" ht="22.5" customHeight="1">
      <c r="B89" s="40"/>
      <c r="C89" s="192" t="s">
        <v>82</v>
      </c>
      <c r="D89" s="192" t="s">
        <v>131</v>
      </c>
      <c r="E89" s="193" t="s">
        <v>136</v>
      </c>
      <c r="F89" s="194" t="s">
        <v>137</v>
      </c>
      <c r="G89" s="195" t="s">
        <v>134</v>
      </c>
      <c r="H89" s="196">
        <v>1</v>
      </c>
      <c r="I89" s="197"/>
      <c r="J89" s="198">
        <f t="shared" si="0"/>
        <v>0</v>
      </c>
      <c r="K89" s="194" t="s">
        <v>135</v>
      </c>
      <c r="L89" s="60"/>
      <c r="M89" s="199" t="s">
        <v>22</v>
      </c>
      <c r="N89" s="200" t="s">
        <v>44</v>
      </c>
      <c r="O89" s="41"/>
      <c r="P89" s="201">
        <f t="shared" si="1"/>
        <v>0</v>
      </c>
      <c r="Q89" s="201">
        <v>0</v>
      </c>
      <c r="R89" s="201">
        <f t="shared" si="2"/>
        <v>0</v>
      </c>
      <c r="S89" s="201">
        <v>0</v>
      </c>
      <c r="T89" s="202">
        <f t="shared" si="3"/>
        <v>0</v>
      </c>
      <c r="AR89" s="23" t="s">
        <v>130</v>
      </c>
      <c r="AT89" s="23" t="s">
        <v>131</v>
      </c>
      <c r="AU89" s="23" t="s">
        <v>82</v>
      </c>
      <c r="AY89" s="23" t="s">
        <v>127</v>
      </c>
      <c r="BE89" s="203">
        <f t="shared" si="4"/>
        <v>0</v>
      </c>
      <c r="BF89" s="203">
        <f t="shared" si="5"/>
        <v>0</v>
      </c>
      <c r="BG89" s="203">
        <f t="shared" si="6"/>
        <v>0</v>
      </c>
      <c r="BH89" s="203">
        <f t="shared" si="7"/>
        <v>0</v>
      </c>
      <c r="BI89" s="203">
        <f t="shared" si="8"/>
        <v>0</v>
      </c>
      <c r="BJ89" s="23" t="s">
        <v>24</v>
      </c>
      <c r="BK89" s="203">
        <f t="shared" si="9"/>
        <v>0</v>
      </c>
      <c r="BL89" s="23" t="s">
        <v>130</v>
      </c>
      <c r="BM89" s="23" t="s">
        <v>130</v>
      </c>
    </row>
    <row r="90" spans="2:65" s="1" customFormat="1" ht="22.5" customHeight="1">
      <c r="B90" s="40"/>
      <c r="C90" s="192" t="s">
        <v>138</v>
      </c>
      <c r="D90" s="192" t="s">
        <v>131</v>
      </c>
      <c r="E90" s="193" t="s">
        <v>139</v>
      </c>
      <c r="F90" s="194" t="s">
        <v>140</v>
      </c>
      <c r="G90" s="195" t="s">
        <v>134</v>
      </c>
      <c r="H90" s="196">
        <v>1</v>
      </c>
      <c r="I90" s="197"/>
      <c r="J90" s="198">
        <f t="shared" si="0"/>
        <v>0</v>
      </c>
      <c r="K90" s="194" t="s">
        <v>135</v>
      </c>
      <c r="L90" s="60"/>
      <c r="M90" s="199" t="s">
        <v>22</v>
      </c>
      <c r="N90" s="200" t="s">
        <v>44</v>
      </c>
      <c r="O90" s="41"/>
      <c r="P90" s="201">
        <f t="shared" si="1"/>
        <v>0</v>
      </c>
      <c r="Q90" s="201">
        <v>0</v>
      </c>
      <c r="R90" s="201">
        <f t="shared" si="2"/>
        <v>0</v>
      </c>
      <c r="S90" s="201">
        <v>0</v>
      </c>
      <c r="T90" s="202">
        <f t="shared" si="3"/>
        <v>0</v>
      </c>
      <c r="AR90" s="23" t="s">
        <v>130</v>
      </c>
      <c r="AT90" s="23" t="s">
        <v>131</v>
      </c>
      <c r="AU90" s="23" t="s">
        <v>82</v>
      </c>
      <c r="AY90" s="23" t="s">
        <v>127</v>
      </c>
      <c r="BE90" s="203">
        <f t="shared" si="4"/>
        <v>0</v>
      </c>
      <c r="BF90" s="203">
        <f t="shared" si="5"/>
        <v>0</v>
      </c>
      <c r="BG90" s="203">
        <f t="shared" si="6"/>
        <v>0</v>
      </c>
      <c r="BH90" s="203">
        <f t="shared" si="7"/>
        <v>0</v>
      </c>
      <c r="BI90" s="203">
        <f t="shared" si="8"/>
        <v>0</v>
      </c>
      <c r="BJ90" s="23" t="s">
        <v>24</v>
      </c>
      <c r="BK90" s="203">
        <f t="shared" si="9"/>
        <v>0</v>
      </c>
      <c r="BL90" s="23" t="s">
        <v>130</v>
      </c>
      <c r="BM90" s="23" t="s">
        <v>141</v>
      </c>
    </row>
    <row r="91" spans="2:65" s="1" customFormat="1" ht="22.5" customHeight="1">
      <c r="B91" s="40"/>
      <c r="C91" s="192" t="s">
        <v>130</v>
      </c>
      <c r="D91" s="192" t="s">
        <v>131</v>
      </c>
      <c r="E91" s="193" t="s">
        <v>142</v>
      </c>
      <c r="F91" s="194" t="s">
        <v>143</v>
      </c>
      <c r="G91" s="195" t="s">
        <v>134</v>
      </c>
      <c r="H91" s="196">
        <v>1</v>
      </c>
      <c r="I91" s="197"/>
      <c r="J91" s="198">
        <f t="shared" si="0"/>
        <v>0</v>
      </c>
      <c r="K91" s="194" t="s">
        <v>135</v>
      </c>
      <c r="L91" s="60"/>
      <c r="M91" s="199" t="s">
        <v>22</v>
      </c>
      <c r="N91" s="200" t="s">
        <v>44</v>
      </c>
      <c r="O91" s="41"/>
      <c r="P91" s="201">
        <f t="shared" si="1"/>
        <v>0</v>
      </c>
      <c r="Q91" s="201">
        <v>0</v>
      </c>
      <c r="R91" s="201">
        <f t="shared" si="2"/>
        <v>0</v>
      </c>
      <c r="S91" s="201">
        <v>0</v>
      </c>
      <c r="T91" s="202">
        <f t="shared" si="3"/>
        <v>0</v>
      </c>
      <c r="AR91" s="23" t="s">
        <v>130</v>
      </c>
      <c r="AT91" s="23" t="s">
        <v>131</v>
      </c>
      <c r="AU91" s="23" t="s">
        <v>82</v>
      </c>
      <c r="AY91" s="23" t="s">
        <v>127</v>
      </c>
      <c r="BE91" s="203">
        <f t="shared" si="4"/>
        <v>0</v>
      </c>
      <c r="BF91" s="203">
        <f t="shared" si="5"/>
        <v>0</v>
      </c>
      <c r="BG91" s="203">
        <f t="shared" si="6"/>
        <v>0</v>
      </c>
      <c r="BH91" s="203">
        <f t="shared" si="7"/>
        <v>0</v>
      </c>
      <c r="BI91" s="203">
        <f t="shared" si="8"/>
        <v>0</v>
      </c>
      <c r="BJ91" s="23" t="s">
        <v>24</v>
      </c>
      <c r="BK91" s="203">
        <f t="shared" si="9"/>
        <v>0</v>
      </c>
      <c r="BL91" s="23" t="s">
        <v>130</v>
      </c>
      <c r="BM91" s="23" t="s">
        <v>144</v>
      </c>
    </row>
    <row r="92" spans="2:65" s="1" customFormat="1" ht="22.5" customHeight="1">
      <c r="B92" s="40"/>
      <c r="C92" s="192" t="s">
        <v>145</v>
      </c>
      <c r="D92" s="192" t="s">
        <v>131</v>
      </c>
      <c r="E92" s="193" t="s">
        <v>146</v>
      </c>
      <c r="F92" s="194" t="s">
        <v>147</v>
      </c>
      <c r="G92" s="195" t="s">
        <v>134</v>
      </c>
      <c r="H92" s="196">
        <v>1</v>
      </c>
      <c r="I92" s="197"/>
      <c r="J92" s="198">
        <f t="shared" si="0"/>
        <v>0</v>
      </c>
      <c r="K92" s="194" t="s">
        <v>135</v>
      </c>
      <c r="L92" s="60"/>
      <c r="M92" s="199" t="s">
        <v>22</v>
      </c>
      <c r="N92" s="200" t="s">
        <v>44</v>
      </c>
      <c r="O92" s="41"/>
      <c r="P92" s="201">
        <f t="shared" si="1"/>
        <v>0</v>
      </c>
      <c r="Q92" s="201">
        <v>0</v>
      </c>
      <c r="R92" s="201">
        <f t="shared" si="2"/>
        <v>0</v>
      </c>
      <c r="S92" s="201">
        <v>0</v>
      </c>
      <c r="T92" s="202">
        <f t="shared" si="3"/>
        <v>0</v>
      </c>
      <c r="AR92" s="23" t="s">
        <v>130</v>
      </c>
      <c r="AT92" s="23" t="s">
        <v>131</v>
      </c>
      <c r="AU92" s="23" t="s">
        <v>82</v>
      </c>
      <c r="AY92" s="23" t="s">
        <v>127</v>
      </c>
      <c r="BE92" s="203">
        <f t="shared" si="4"/>
        <v>0</v>
      </c>
      <c r="BF92" s="203">
        <f t="shared" si="5"/>
        <v>0</v>
      </c>
      <c r="BG92" s="203">
        <f t="shared" si="6"/>
        <v>0</v>
      </c>
      <c r="BH92" s="203">
        <f t="shared" si="7"/>
        <v>0</v>
      </c>
      <c r="BI92" s="203">
        <f t="shared" si="8"/>
        <v>0</v>
      </c>
      <c r="BJ92" s="23" t="s">
        <v>24</v>
      </c>
      <c r="BK92" s="203">
        <f t="shared" si="9"/>
        <v>0</v>
      </c>
      <c r="BL92" s="23" t="s">
        <v>130</v>
      </c>
      <c r="BM92" s="23" t="s">
        <v>29</v>
      </c>
    </row>
    <row r="93" spans="2:65" s="1" customFormat="1" ht="22.5" customHeight="1">
      <c r="B93" s="40"/>
      <c r="C93" s="192" t="s">
        <v>141</v>
      </c>
      <c r="D93" s="192" t="s">
        <v>131</v>
      </c>
      <c r="E93" s="193" t="s">
        <v>148</v>
      </c>
      <c r="F93" s="194" t="s">
        <v>149</v>
      </c>
      <c r="G93" s="195" t="s">
        <v>134</v>
      </c>
      <c r="H93" s="196">
        <v>1</v>
      </c>
      <c r="I93" s="197"/>
      <c r="J93" s="198">
        <f t="shared" si="0"/>
        <v>0</v>
      </c>
      <c r="K93" s="194" t="s">
        <v>135</v>
      </c>
      <c r="L93" s="60"/>
      <c r="M93" s="199" t="s">
        <v>22</v>
      </c>
      <c r="N93" s="200" t="s">
        <v>44</v>
      </c>
      <c r="O93" s="41"/>
      <c r="P93" s="201">
        <f t="shared" si="1"/>
        <v>0</v>
      </c>
      <c r="Q93" s="201">
        <v>0</v>
      </c>
      <c r="R93" s="201">
        <f t="shared" si="2"/>
        <v>0</v>
      </c>
      <c r="S93" s="201">
        <v>0</v>
      </c>
      <c r="T93" s="202">
        <f t="shared" si="3"/>
        <v>0</v>
      </c>
      <c r="AR93" s="23" t="s">
        <v>130</v>
      </c>
      <c r="AT93" s="23" t="s">
        <v>131</v>
      </c>
      <c r="AU93" s="23" t="s">
        <v>82</v>
      </c>
      <c r="AY93" s="23" t="s">
        <v>127</v>
      </c>
      <c r="BE93" s="203">
        <f t="shared" si="4"/>
        <v>0</v>
      </c>
      <c r="BF93" s="203">
        <f t="shared" si="5"/>
        <v>0</v>
      </c>
      <c r="BG93" s="203">
        <f t="shared" si="6"/>
        <v>0</v>
      </c>
      <c r="BH93" s="203">
        <f t="shared" si="7"/>
        <v>0</v>
      </c>
      <c r="BI93" s="203">
        <f t="shared" si="8"/>
        <v>0</v>
      </c>
      <c r="BJ93" s="23" t="s">
        <v>24</v>
      </c>
      <c r="BK93" s="203">
        <f t="shared" si="9"/>
        <v>0</v>
      </c>
      <c r="BL93" s="23" t="s">
        <v>130</v>
      </c>
      <c r="BM93" s="23" t="s">
        <v>150</v>
      </c>
    </row>
    <row r="94" spans="2:65" s="1" customFormat="1" ht="22.5" customHeight="1">
      <c r="B94" s="40"/>
      <c r="C94" s="192" t="s">
        <v>151</v>
      </c>
      <c r="D94" s="192" t="s">
        <v>131</v>
      </c>
      <c r="E94" s="193" t="s">
        <v>152</v>
      </c>
      <c r="F94" s="194" t="s">
        <v>153</v>
      </c>
      <c r="G94" s="195" t="s">
        <v>134</v>
      </c>
      <c r="H94" s="196">
        <v>1</v>
      </c>
      <c r="I94" s="197"/>
      <c r="J94" s="198">
        <f t="shared" si="0"/>
        <v>0</v>
      </c>
      <c r="K94" s="194" t="s">
        <v>135</v>
      </c>
      <c r="L94" s="60"/>
      <c r="M94" s="199" t="s">
        <v>22</v>
      </c>
      <c r="N94" s="200" t="s">
        <v>44</v>
      </c>
      <c r="O94" s="41"/>
      <c r="P94" s="201">
        <f t="shared" si="1"/>
        <v>0</v>
      </c>
      <c r="Q94" s="201">
        <v>0</v>
      </c>
      <c r="R94" s="201">
        <f t="shared" si="2"/>
        <v>0</v>
      </c>
      <c r="S94" s="201">
        <v>0</v>
      </c>
      <c r="T94" s="202">
        <f t="shared" si="3"/>
        <v>0</v>
      </c>
      <c r="AR94" s="23" t="s">
        <v>130</v>
      </c>
      <c r="AT94" s="23" t="s">
        <v>131</v>
      </c>
      <c r="AU94" s="23" t="s">
        <v>82</v>
      </c>
      <c r="AY94" s="23" t="s">
        <v>127</v>
      </c>
      <c r="BE94" s="203">
        <f t="shared" si="4"/>
        <v>0</v>
      </c>
      <c r="BF94" s="203">
        <f t="shared" si="5"/>
        <v>0</v>
      </c>
      <c r="BG94" s="203">
        <f t="shared" si="6"/>
        <v>0</v>
      </c>
      <c r="BH94" s="203">
        <f t="shared" si="7"/>
        <v>0</v>
      </c>
      <c r="BI94" s="203">
        <f t="shared" si="8"/>
        <v>0</v>
      </c>
      <c r="BJ94" s="23" t="s">
        <v>24</v>
      </c>
      <c r="BK94" s="203">
        <f t="shared" si="9"/>
        <v>0</v>
      </c>
      <c r="BL94" s="23" t="s">
        <v>130</v>
      </c>
      <c r="BM94" s="23" t="s">
        <v>154</v>
      </c>
    </row>
    <row r="95" spans="2:65" s="1" customFormat="1" ht="22.5" customHeight="1">
      <c r="B95" s="40"/>
      <c r="C95" s="192" t="s">
        <v>144</v>
      </c>
      <c r="D95" s="192" t="s">
        <v>131</v>
      </c>
      <c r="E95" s="193" t="s">
        <v>155</v>
      </c>
      <c r="F95" s="194" t="s">
        <v>156</v>
      </c>
      <c r="G95" s="195" t="s">
        <v>157</v>
      </c>
      <c r="H95" s="196">
        <v>88.221999999999994</v>
      </c>
      <c r="I95" s="197"/>
      <c r="J95" s="198">
        <f t="shared" si="0"/>
        <v>0</v>
      </c>
      <c r="K95" s="194" t="s">
        <v>135</v>
      </c>
      <c r="L95" s="60"/>
      <c r="M95" s="199" t="s">
        <v>22</v>
      </c>
      <c r="N95" s="200" t="s">
        <v>44</v>
      </c>
      <c r="O95" s="41"/>
      <c r="P95" s="201">
        <f t="shared" si="1"/>
        <v>0</v>
      </c>
      <c r="Q95" s="201">
        <v>0</v>
      </c>
      <c r="R95" s="201">
        <f t="shared" si="2"/>
        <v>0</v>
      </c>
      <c r="S95" s="201">
        <v>0</v>
      </c>
      <c r="T95" s="202">
        <f t="shared" si="3"/>
        <v>0</v>
      </c>
      <c r="AR95" s="23" t="s">
        <v>130</v>
      </c>
      <c r="AT95" s="23" t="s">
        <v>131</v>
      </c>
      <c r="AU95" s="23" t="s">
        <v>82</v>
      </c>
      <c r="AY95" s="23" t="s">
        <v>127</v>
      </c>
      <c r="BE95" s="203">
        <f t="shared" si="4"/>
        <v>0</v>
      </c>
      <c r="BF95" s="203">
        <f t="shared" si="5"/>
        <v>0</v>
      </c>
      <c r="BG95" s="203">
        <f t="shared" si="6"/>
        <v>0</v>
      </c>
      <c r="BH95" s="203">
        <f t="shared" si="7"/>
        <v>0</v>
      </c>
      <c r="BI95" s="203">
        <f t="shared" si="8"/>
        <v>0</v>
      </c>
      <c r="BJ95" s="23" t="s">
        <v>24</v>
      </c>
      <c r="BK95" s="203">
        <f t="shared" si="9"/>
        <v>0</v>
      </c>
      <c r="BL95" s="23" t="s">
        <v>130</v>
      </c>
      <c r="BM95" s="23" t="s">
        <v>158</v>
      </c>
    </row>
    <row r="96" spans="2:65" s="11" customFormat="1" ht="13.5">
      <c r="B96" s="204"/>
      <c r="C96" s="205"/>
      <c r="D96" s="206" t="s">
        <v>159</v>
      </c>
      <c r="E96" s="207" t="s">
        <v>22</v>
      </c>
      <c r="F96" s="208" t="s">
        <v>160</v>
      </c>
      <c r="G96" s="205"/>
      <c r="H96" s="209">
        <v>88.221800000000002</v>
      </c>
      <c r="I96" s="210"/>
      <c r="J96" s="205"/>
      <c r="K96" s="205"/>
      <c r="L96" s="211"/>
      <c r="M96" s="212"/>
      <c r="N96" s="213"/>
      <c r="O96" s="213"/>
      <c r="P96" s="213"/>
      <c r="Q96" s="213"/>
      <c r="R96" s="213"/>
      <c r="S96" s="213"/>
      <c r="T96" s="214"/>
      <c r="AT96" s="215" t="s">
        <v>159</v>
      </c>
      <c r="AU96" s="215" t="s">
        <v>82</v>
      </c>
      <c r="AV96" s="11" t="s">
        <v>82</v>
      </c>
      <c r="AW96" s="11" t="s">
        <v>161</v>
      </c>
      <c r="AX96" s="11" t="s">
        <v>24</v>
      </c>
      <c r="AY96" s="215" t="s">
        <v>127</v>
      </c>
    </row>
    <row r="97" spans="2:65" s="1" customFormat="1" ht="22.5" customHeight="1">
      <c r="B97" s="40"/>
      <c r="C97" s="192" t="s">
        <v>162</v>
      </c>
      <c r="D97" s="192" t="s">
        <v>131</v>
      </c>
      <c r="E97" s="193" t="s">
        <v>163</v>
      </c>
      <c r="F97" s="194" t="s">
        <v>164</v>
      </c>
      <c r="G97" s="195" t="s">
        <v>165</v>
      </c>
      <c r="H97" s="196">
        <v>643.19000000000005</v>
      </c>
      <c r="I97" s="197"/>
      <c r="J97" s="198">
        <f>ROUND(I97*H97,2)</f>
        <v>0</v>
      </c>
      <c r="K97" s="194" t="s">
        <v>135</v>
      </c>
      <c r="L97" s="60"/>
      <c r="M97" s="199" t="s">
        <v>22</v>
      </c>
      <c r="N97" s="200" t="s">
        <v>44</v>
      </c>
      <c r="O97" s="41"/>
      <c r="P97" s="201">
        <f>O97*H97</f>
        <v>0</v>
      </c>
      <c r="Q97" s="201">
        <v>0</v>
      </c>
      <c r="R97" s="201">
        <f>Q97*H97</f>
        <v>0</v>
      </c>
      <c r="S97" s="201">
        <v>0</v>
      </c>
      <c r="T97" s="202">
        <f>S97*H97</f>
        <v>0</v>
      </c>
      <c r="AR97" s="23" t="s">
        <v>130</v>
      </c>
      <c r="AT97" s="23" t="s">
        <v>131</v>
      </c>
      <c r="AU97" s="23" t="s">
        <v>82</v>
      </c>
      <c r="AY97" s="23" t="s">
        <v>127</v>
      </c>
      <c r="BE97" s="203">
        <f>IF(N97="základní",J97,0)</f>
        <v>0</v>
      </c>
      <c r="BF97" s="203">
        <f>IF(N97="snížená",J97,0)</f>
        <v>0</v>
      </c>
      <c r="BG97" s="203">
        <f>IF(N97="zákl. přenesená",J97,0)</f>
        <v>0</v>
      </c>
      <c r="BH97" s="203">
        <f>IF(N97="sníž. přenesená",J97,0)</f>
        <v>0</v>
      </c>
      <c r="BI97" s="203">
        <f>IF(N97="nulová",J97,0)</f>
        <v>0</v>
      </c>
      <c r="BJ97" s="23" t="s">
        <v>24</v>
      </c>
      <c r="BK97" s="203">
        <f>ROUND(I97*H97,2)</f>
        <v>0</v>
      </c>
      <c r="BL97" s="23" t="s">
        <v>130</v>
      </c>
      <c r="BM97" s="23" t="s">
        <v>166</v>
      </c>
    </row>
    <row r="98" spans="2:65" s="11" customFormat="1" ht="13.5">
      <c r="B98" s="204"/>
      <c r="C98" s="205"/>
      <c r="D98" s="206" t="s">
        <v>159</v>
      </c>
      <c r="E98" s="207" t="s">
        <v>22</v>
      </c>
      <c r="F98" s="208" t="s">
        <v>167</v>
      </c>
      <c r="G98" s="205"/>
      <c r="H98" s="209">
        <v>643.19000000000005</v>
      </c>
      <c r="I98" s="210"/>
      <c r="J98" s="205"/>
      <c r="K98" s="205"/>
      <c r="L98" s="211"/>
      <c r="M98" s="212"/>
      <c r="N98" s="213"/>
      <c r="O98" s="213"/>
      <c r="P98" s="213"/>
      <c r="Q98" s="213"/>
      <c r="R98" s="213"/>
      <c r="S98" s="213"/>
      <c r="T98" s="214"/>
      <c r="AT98" s="215" t="s">
        <v>159</v>
      </c>
      <c r="AU98" s="215" t="s">
        <v>82</v>
      </c>
      <c r="AV98" s="11" t="s">
        <v>82</v>
      </c>
      <c r="AW98" s="11" t="s">
        <v>161</v>
      </c>
      <c r="AX98" s="11" t="s">
        <v>24</v>
      </c>
      <c r="AY98" s="215" t="s">
        <v>127</v>
      </c>
    </row>
    <row r="99" spans="2:65" s="1" customFormat="1" ht="22.5" customHeight="1">
      <c r="B99" s="40"/>
      <c r="C99" s="192" t="s">
        <v>29</v>
      </c>
      <c r="D99" s="192" t="s">
        <v>131</v>
      </c>
      <c r="E99" s="193" t="s">
        <v>168</v>
      </c>
      <c r="F99" s="194" t="s">
        <v>169</v>
      </c>
      <c r="G99" s="195" t="s">
        <v>134</v>
      </c>
      <c r="H99" s="196">
        <v>1</v>
      </c>
      <c r="I99" s="197"/>
      <c r="J99" s="198">
        <f>ROUND(I99*H99,2)</f>
        <v>0</v>
      </c>
      <c r="K99" s="194" t="s">
        <v>135</v>
      </c>
      <c r="L99" s="60"/>
      <c r="M99" s="199" t="s">
        <v>22</v>
      </c>
      <c r="N99" s="200" t="s">
        <v>44</v>
      </c>
      <c r="O99" s="41"/>
      <c r="P99" s="201">
        <f>O99*H99</f>
        <v>0</v>
      </c>
      <c r="Q99" s="201">
        <v>0</v>
      </c>
      <c r="R99" s="201">
        <f>Q99*H99</f>
        <v>0</v>
      </c>
      <c r="S99" s="201">
        <v>0</v>
      </c>
      <c r="T99" s="202">
        <f>S99*H99</f>
        <v>0</v>
      </c>
      <c r="AR99" s="23" t="s">
        <v>130</v>
      </c>
      <c r="AT99" s="23" t="s">
        <v>131</v>
      </c>
      <c r="AU99" s="23" t="s">
        <v>82</v>
      </c>
      <c r="AY99" s="23" t="s">
        <v>127</v>
      </c>
      <c r="BE99" s="203">
        <f>IF(N99="základní",J99,0)</f>
        <v>0</v>
      </c>
      <c r="BF99" s="203">
        <f>IF(N99="snížená",J99,0)</f>
        <v>0</v>
      </c>
      <c r="BG99" s="203">
        <f>IF(N99="zákl. přenesená",J99,0)</f>
        <v>0</v>
      </c>
      <c r="BH99" s="203">
        <f>IF(N99="sníž. přenesená",J99,0)</f>
        <v>0</v>
      </c>
      <c r="BI99" s="203">
        <f>IF(N99="nulová",J99,0)</f>
        <v>0</v>
      </c>
      <c r="BJ99" s="23" t="s">
        <v>24</v>
      </c>
      <c r="BK99" s="203">
        <f>ROUND(I99*H99,2)</f>
        <v>0</v>
      </c>
      <c r="BL99" s="23" t="s">
        <v>130</v>
      </c>
      <c r="BM99" s="23" t="s">
        <v>170</v>
      </c>
    </row>
    <row r="100" spans="2:65" s="1" customFormat="1" ht="22.5" customHeight="1">
      <c r="B100" s="40"/>
      <c r="C100" s="192" t="s">
        <v>73</v>
      </c>
      <c r="D100" s="192" t="s">
        <v>131</v>
      </c>
      <c r="E100" s="193" t="s">
        <v>171</v>
      </c>
      <c r="F100" s="194" t="s">
        <v>172</v>
      </c>
      <c r="G100" s="195" t="s">
        <v>173</v>
      </c>
      <c r="H100" s="196">
        <v>7</v>
      </c>
      <c r="I100" s="197"/>
      <c r="J100" s="198">
        <f>ROUND(I100*H100,2)</f>
        <v>0</v>
      </c>
      <c r="K100" s="194" t="s">
        <v>135</v>
      </c>
      <c r="L100" s="60"/>
      <c r="M100" s="199" t="s">
        <v>22</v>
      </c>
      <c r="N100" s="200" t="s">
        <v>44</v>
      </c>
      <c r="O100" s="41"/>
      <c r="P100" s="201">
        <f>O100*H100</f>
        <v>0</v>
      </c>
      <c r="Q100" s="201">
        <v>0</v>
      </c>
      <c r="R100" s="201">
        <f>Q100*H100</f>
        <v>0</v>
      </c>
      <c r="S100" s="201">
        <v>0</v>
      </c>
      <c r="T100" s="202">
        <f>S100*H100</f>
        <v>0</v>
      </c>
      <c r="AR100" s="23" t="s">
        <v>130</v>
      </c>
      <c r="AT100" s="23" t="s">
        <v>131</v>
      </c>
      <c r="AU100" s="23" t="s">
        <v>82</v>
      </c>
      <c r="AY100" s="23" t="s">
        <v>127</v>
      </c>
      <c r="BE100" s="203">
        <f>IF(N100="základní",J100,0)</f>
        <v>0</v>
      </c>
      <c r="BF100" s="203">
        <f>IF(N100="snížená",J100,0)</f>
        <v>0</v>
      </c>
      <c r="BG100" s="203">
        <f>IF(N100="zákl. přenesená",J100,0)</f>
        <v>0</v>
      </c>
      <c r="BH100" s="203">
        <f>IF(N100="sníž. přenesená",J100,0)</f>
        <v>0</v>
      </c>
      <c r="BI100" s="203">
        <f>IF(N100="nulová",J100,0)</f>
        <v>0</v>
      </c>
      <c r="BJ100" s="23" t="s">
        <v>24</v>
      </c>
      <c r="BK100" s="203">
        <f>ROUND(I100*H100,2)</f>
        <v>0</v>
      </c>
      <c r="BL100" s="23" t="s">
        <v>130</v>
      </c>
      <c r="BM100" s="23" t="s">
        <v>174</v>
      </c>
    </row>
    <row r="101" spans="2:65" s="10" customFormat="1" ht="29.85" customHeight="1">
      <c r="B101" s="175"/>
      <c r="C101" s="176"/>
      <c r="D101" s="189" t="s">
        <v>72</v>
      </c>
      <c r="E101" s="190" t="s">
        <v>24</v>
      </c>
      <c r="F101" s="190" t="s">
        <v>175</v>
      </c>
      <c r="G101" s="176"/>
      <c r="H101" s="176"/>
      <c r="I101" s="179"/>
      <c r="J101" s="191">
        <f>BK101</f>
        <v>0</v>
      </c>
      <c r="K101" s="176"/>
      <c r="L101" s="181"/>
      <c r="M101" s="182"/>
      <c r="N101" s="183"/>
      <c r="O101" s="183"/>
      <c r="P101" s="184">
        <f>SUM(P102:P138)</f>
        <v>0</v>
      </c>
      <c r="Q101" s="183"/>
      <c r="R101" s="184">
        <f>SUM(R102:R138)</f>
        <v>0</v>
      </c>
      <c r="S101" s="183"/>
      <c r="T101" s="185">
        <f>SUM(T102:T138)</f>
        <v>0</v>
      </c>
      <c r="AR101" s="186" t="s">
        <v>24</v>
      </c>
      <c r="AT101" s="187" t="s">
        <v>72</v>
      </c>
      <c r="AU101" s="187" t="s">
        <v>24</v>
      </c>
      <c r="AY101" s="186" t="s">
        <v>127</v>
      </c>
      <c r="BK101" s="188">
        <f>SUM(BK102:BK138)</f>
        <v>0</v>
      </c>
    </row>
    <row r="102" spans="2:65" s="1" customFormat="1" ht="22.5" customHeight="1">
      <c r="B102" s="40"/>
      <c r="C102" s="192" t="s">
        <v>176</v>
      </c>
      <c r="D102" s="192" t="s">
        <v>131</v>
      </c>
      <c r="E102" s="193" t="s">
        <v>177</v>
      </c>
      <c r="F102" s="194" t="s">
        <v>178</v>
      </c>
      <c r="G102" s="195" t="s">
        <v>165</v>
      </c>
      <c r="H102" s="196">
        <v>22</v>
      </c>
      <c r="I102" s="197"/>
      <c r="J102" s="198">
        <f>ROUND(I102*H102,2)</f>
        <v>0</v>
      </c>
      <c r="K102" s="194" t="s">
        <v>135</v>
      </c>
      <c r="L102" s="60"/>
      <c r="M102" s="199" t="s">
        <v>22</v>
      </c>
      <c r="N102" s="200" t="s">
        <v>44</v>
      </c>
      <c r="O102" s="41"/>
      <c r="P102" s="201">
        <f>O102*H102</f>
        <v>0</v>
      </c>
      <c r="Q102" s="201">
        <v>0</v>
      </c>
      <c r="R102" s="201">
        <f>Q102*H102</f>
        <v>0</v>
      </c>
      <c r="S102" s="201">
        <v>0</v>
      </c>
      <c r="T102" s="202">
        <f>S102*H102</f>
        <v>0</v>
      </c>
      <c r="AR102" s="23" t="s">
        <v>130</v>
      </c>
      <c r="AT102" s="23" t="s">
        <v>131</v>
      </c>
      <c r="AU102" s="23" t="s">
        <v>82</v>
      </c>
      <c r="AY102" s="23" t="s">
        <v>127</v>
      </c>
      <c r="BE102" s="203">
        <f>IF(N102="základní",J102,0)</f>
        <v>0</v>
      </c>
      <c r="BF102" s="203">
        <f>IF(N102="snížená",J102,0)</f>
        <v>0</v>
      </c>
      <c r="BG102" s="203">
        <f>IF(N102="zákl. přenesená",J102,0)</f>
        <v>0</v>
      </c>
      <c r="BH102" s="203">
        <f>IF(N102="sníž. přenesená",J102,0)</f>
        <v>0</v>
      </c>
      <c r="BI102" s="203">
        <f>IF(N102="nulová",J102,0)</f>
        <v>0</v>
      </c>
      <c r="BJ102" s="23" t="s">
        <v>24</v>
      </c>
      <c r="BK102" s="203">
        <f>ROUND(I102*H102,2)</f>
        <v>0</v>
      </c>
      <c r="BL102" s="23" t="s">
        <v>130</v>
      </c>
      <c r="BM102" s="23" t="s">
        <v>179</v>
      </c>
    </row>
    <row r="103" spans="2:65" s="12" customFormat="1" ht="13.5">
      <c r="B103" s="216"/>
      <c r="C103" s="217"/>
      <c r="D103" s="218" t="s">
        <v>159</v>
      </c>
      <c r="E103" s="219" t="s">
        <v>22</v>
      </c>
      <c r="F103" s="220" t="s">
        <v>180</v>
      </c>
      <c r="G103" s="217"/>
      <c r="H103" s="221" t="s">
        <v>22</v>
      </c>
      <c r="I103" s="222"/>
      <c r="J103" s="217"/>
      <c r="K103" s="217"/>
      <c r="L103" s="223"/>
      <c r="M103" s="224"/>
      <c r="N103" s="225"/>
      <c r="O103" s="225"/>
      <c r="P103" s="225"/>
      <c r="Q103" s="225"/>
      <c r="R103" s="225"/>
      <c r="S103" s="225"/>
      <c r="T103" s="226"/>
      <c r="AT103" s="227" t="s">
        <v>159</v>
      </c>
      <c r="AU103" s="227" t="s">
        <v>82</v>
      </c>
      <c r="AV103" s="12" t="s">
        <v>24</v>
      </c>
      <c r="AW103" s="12" t="s">
        <v>161</v>
      </c>
      <c r="AX103" s="12" t="s">
        <v>73</v>
      </c>
      <c r="AY103" s="227" t="s">
        <v>127</v>
      </c>
    </row>
    <row r="104" spans="2:65" s="11" customFormat="1" ht="13.5">
      <c r="B104" s="204"/>
      <c r="C104" s="205"/>
      <c r="D104" s="206" t="s">
        <v>159</v>
      </c>
      <c r="E104" s="207" t="s">
        <v>22</v>
      </c>
      <c r="F104" s="208" t="s">
        <v>181</v>
      </c>
      <c r="G104" s="205"/>
      <c r="H104" s="209">
        <v>22</v>
      </c>
      <c r="I104" s="210"/>
      <c r="J104" s="205"/>
      <c r="K104" s="205"/>
      <c r="L104" s="211"/>
      <c r="M104" s="212"/>
      <c r="N104" s="213"/>
      <c r="O104" s="213"/>
      <c r="P104" s="213"/>
      <c r="Q104" s="213"/>
      <c r="R104" s="213"/>
      <c r="S104" s="213"/>
      <c r="T104" s="214"/>
      <c r="AT104" s="215" t="s">
        <v>159</v>
      </c>
      <c r="AU104" s="215" t="s">
        <v>82</v>
      </c>
      <c r="AV104" s="11" t="s">
        <v>82</v>
      </c>
      <c r="AW104" s="11" t="s">
        <v>161</v>
      </c>
      <c r="AX104" s="11" t="s">
        <v>24</v>
      </c>
      <c r="AY104" s="215" t="s">
        <v>127</v>
      </c>
    </row>
    <row r="105" spans="2:65" s="1" customFormat="1" ht="22.5" customHeight="1">
      <c r="B105" s="40"/>
      <c r="C105" s="192" t="s">
        <v>150</v>
      </c>
      <c r="D105" s="192" t="s">
        <v>131</v>
      </c>
      <c r="E105" s="193" t="s">
        <v>182</v>
      </c>
      <c r="F105" s="194" t="s">
        <v>183</v>
      </c>
      <c r="G105" s="195" t="s">
        <v>173</v>
      </c>
      <c r="H105" s="196">
        <v>2</v>
      </c>
      <c r="I105" s="197"/>
      <c r="J105" s="198">
        <f>ROUND(I105*H105,2)</f>
        <v>0</v>
      </c>
      <c r="K105" s="194" t="s">
        <v>135</v>
      </c>
      <c r="L105" s="60"/>
      <c r="M105" s="199" t="s">
        <v>22</v>
      </c>
      <c r="N105" s="200" t="s">
        <v>44</v>
      </c>
      <c r="O105" s="41"/>
      <c r="P105" s="201">
        <f>O105*H105</f>
        <v>0</v>
      </c>
      <c r="Q105" s="201">
        <v>0</v>
      </c>
      <c r="R105" s="201">
        <f>Q105*H105</f>
        <v>0</v>
      </c>
      <c r="S105" s="201">
        <v>0</v>
      </c>
      <c r="T105" s="202">
        <f>S105*H105</f>
        <v>0</v>
      </c>
      <c r="AR105" s="23" t="s">
        <v>130</v>
      </c>
      <c r="AT105" s="23" t="s">
        <v>131</v>
      </c>
      <c r="AU105" s="23" t="s">
        <v>82</v>
      </c>
      <c r="AY105" s="23" t="s">
        <v>127</v>
      </c>
      <c r="BE105" s="203">
        <f>IF(N105="základní",J105,0)</f>
        <v>0</v>
      </c>
      <c r="BF105" s="203">
        <f>IF(N105="snížená",J105,0)</f>
        <v>0</v>
      </c>
      <c r="BG105" s="203">
        <f>IF(N105="zákl. přenesená",J105,0)</f>
        <v>0</v>
      </c>
      <c r="BH105" s="203">
        <f>IF(N105="sníž. přenesená",J105,0)</f>
        <v>0</v>
      </c>
      <c r="BI105" s="203">
        <f>IF(N105="nulová",J105,0)</f>
        <v>0</v>
      </c>
      <c r="BJ105" s="23" t="s">
        <v>24</v>
      </c>
      <c r="BK105" s="203">
        <f>ROUND(I105*H105,2)</f>
        <v>0</v>
      </c>
      <c r="BL105" s="23" t="s">
        <v>130</v>
      </c>
      <c r="BM105" s="23" t="s">
        <v>184</v>
      </c>
    </row>
    <row r="106" spans="2:65" s="1" customFormat="1" ht="22.5" customHeight="1">
      <c r="B106" s="40"/>
      <c r="C106" s="192" t="s">
        <v>185</v>
      </c>
      <c r="D106" s="192" t="s">
        <v>131</v>
      </c>
      <c r="E106" s="193" t="s">
        <v>186</v>
      </c>
      <c r="F106" s="194" t="s">
        <v>187</v>
      </c>
      <c r="G106" s="195" t="s">
        <v>188</v>
      </c>
      <c r="H106" s="196">
        <v>253</v>
      </c>
      <c r="I106" s="197"/>
      <c r="J106" s="198">
        <f>ROUND(I106*H106,2)</f>
        <v>0</v>
      </c>
      <c r="K106" s="194" t="s">
        <v>135</v>
      </c>
      <c r="L106" s="60"/>
      <c r="M106" s="199" t="s">
        <v>22</v>
      </c>
      <c r="N106" s="200" t="s">
        <v>44</v>
      </c>
      <c r="O106" s="41"/>
      <c r="P106" s="201">
        <f>O106*H106</f>
        <v>0</v>
      </c>
      <c r="Q106" s="201">
        <v>0</v>
      </c>
      <c r="R106" s="201">
        <f>Q106*H106</f>
        <v>0</v>
      </c>
      <c r="S106" s="201">
        <v>0</v>
      </c>
      <c r="T106" s="202">
        <f>S106*H106</f>
        <v>0</v>
      </c>
      <c r="AR106" s="23" t="s">
        <v>130</v>
      </c>
      <c r="AT106" s="23" t="s">
        <v>131</v>
      </c>
      <c r="AU106" s="23" t="s">
        <v>82</v>
      </c>
      <c r="AY106" s="23" t="s">
        <v>127</v>
      </c>
      <c r="BE106" s="203">
        <f>IF(N106="základní",J106,0)</f>
        <v>0</v>
      </c>
      <c r="BF106" s="203">
        <f>IF(N106="snížená",J106,0)</f>
        <v>0</v>
      </c>
      <c r="BG106" s="203">
        <f>IF(N106="zákl. přenesená",J106,0)</f>
        <v>0</v>
      </c>
      <c r="BH106" s="203">
        <f>IF(N106="sníž. přenesená",J106,0)</f>
        <v>0</v>
      </c>
      <c r="BI106" s="203">
        <f>IF(N106="nulová",J106,0)</f>
        <v>0</v>
      </c>
      <c r="BJ106" s="23" t="s">
        <v>24</v>
      </c>
      <c r="BK106" s="203">
        <f>ROUND(I106*H106,2)</f>
        <v>0</v>
      </c>
      <c r="BL106" s="23" t="s">
        <v>130</v>
      </c>
      <c r="BM106" s="23" t="s">
        <v>189</v>
      </c>
    </row>
    <row r="107" spans="2:65" s="1" customFormat="1" ht="22.5" customHeight="1">
      <c r="B107" s="40"/>
      <c r="C107" s="192" t="s">
        <v>154</v>
      </c>
      <c r="D107" s="192" t="s">
        <v>131</v>
      </c>
      <c r="E107" s="193" t="s">
        <v>190</v>
      </c>
      <c r="F107" s="194" t="s">
        <v>191</v>
      </c>
      <c r="G107" s="195" t="s">
        <v>165</v>
      </c>
      <c r="H107" s="196">
        <v>621.19000000000005</v>
      </c>
      <c r="I107" s="197"/>
      <c r="J107" s="198">
        <f>ROUND(I107*H107,2)</f>
        <v>0</v>
      </c>
      <c r="K107" s="194" t="s">
        <v>135</v>
      </c>
      <c r="L107" s="60"/>
      <c r="M107" s="199" t="s">
        <v>22</v>
      </c>
      <c r="N107" s="200" t="s">
        <v>44</v>
      </c>
      <c r="O107" s="41"/>
      <c r="P107" s="201">
        <f>O107*H107</f>
        <v>0</v>
      </c>
      <c r="Q107" s="201">
        <v>0</v>
      </c>
      <c r="R107" s="201">
        <f>Q107*H107</f>
        <v>0</v>
      </c>
      <c r="S107" s="201">
        <v>0</v>
      </c>
      <c r="T107" s="202">
        <f>S107*H107</f>
        <v>0</v>
      </c>
      <c r="AR107" s="23" t="s">
        <v>130</v>
      </c>
      <c r="AT107" s="23" t="s">
        <v>131</v>
      </c>
      <c r="AU107" s="23" t="s">
        <v>82</v>
      </c>
      <c r="AY107" s="23" t="s">
        <v>127</v>
      </c>
      <c r="BE107" s="203">
        <f>IF(N107="základní",J107,0)</f>
        <v>0</v>
      </c>
      <c r="BF107" s="203">
        <f>IF(N107="snížená",J107,0)</f>
        <v>0</v>
      </c>
      <c r="BG107" s="203">
        <f>IF(N107="zákl. přenesená",J107,0)</f>
        <v>0</v>
      </c>
      <c r="BH107" s="203">
        <f>IF(N107="sníž. přenesená",J107,0)</f>
        <v>0</v>
      </c>
      <c r="BI107" s="203">
        <f>IF(N107="nulová",J107,0)</f>
        <v>0</v>
      </c>
      <c r="BJ107" s="23" t="s">
        <v>24</v>
      </c>
      <c r="BK107" s="203">
        <f>ROUND(I107*H107,2)</f>
        <v>0</v>
      </c>
      <c r="BL107" s="23" t="s">
        <v>130</v>
      </c>
      <c r="BM107" s="23" t="s">
        <v>192</v>
      </c>
    </row>
    <row r="108" spans="2:65" s="12" customFormat="1" ht="13.5">
      <c r="B108" s="216"/>
      <c r="C108" s="217"/>
      <c r="D108" s="218" t="s">
        <v>159</v>
      </c>
      <c r="E108" s="219" t="s">
        <v>22</v>
      </c>
      <c r="F108" s="220" t="s">
        <v>193</v>
      </c>
      <c r="G108" s="217"/>
      <c r="H108" s="221" t="s">
        <v>22</v>
      </c>
      <c r="I108" s="222"/>
      <c r="J108" s="217"/>
      <c r="K108" s="217"/>
      <c r="L108" s="223"/>
      <c r="M108" s="224"/>
      <c r="N108" s="225"/>
      <c r="O108" s="225"/>
      <c r="P108" s="225"/>
      <c r="Q108" s="225"/>
      <c r="R108" s="225"/>
      <c r="S108" s="225"/>
      <c r="T108" s="226"/>
      <c r="AT108" s="227" t="s">
        <v>159</v>
      </c>
      <c r="AU108" s="227" t="s">
        <v>82</v>
      </c>
      <c r="AV108" s="12" t="s">
        <v>24</v>
      </c>
      <c r="AW108" s="12" t="s">
        <v>161</v>
      </c>
      <c r="AX108" s="12" t="s">
        <v>73</v>
      </c>
      <c r="AY108" s="227" t="s">
        <v>127</v>
      </c>
    </row>
    <row r="109" spans="2:65" s="11" customFormat="1" ht="13.5">
      <c r="B109" s="204"/>
      <c r="C109" s="205"/>
      <c r="D109" s="218" t="s">
        <v>159</v>
      </c>
      <c r="E109" s="228" t="s">
        <v>22</v>
      </c>
      <c r="F109" s="229" t="s">
        <v>194</v>
      </c>
      <c r="G109" s="205"/>
      <c r="H109" s="230">
        <v>540.5</v>
      </c>
      <c r="I109" s="210"/>
      <c r="J109" s="205"/>
      <c r="K109" s="205"/>
      <c r="L109" s="211"/>
      <c r="M109" s="212"/>
      <c r="N109" s="213"/>
      <c r="O109" s="213"/>
      <c r="P109" s="213"/>
      <c r="Q109" s="213"/>
      <c r="R109" s="213"/>
      <c r="S109" s="213"/>
      <c r="T109" s="214"/>
      <c r="AT109" s="215" t="s">
        <v>159</v>
      </c>
      <c r="AU109" s="215" t="s">
        <v>82</v>
      </c>
      <c r="AV109" s="11" t="s">
        <v>82</v>
      </c>
      <c r="AW109" s="11" t="s">
        <v>161</v>
      </c>
      <c r="AX109" s="11" t="s">
        <v>73</v>
      </c>
      <c r="AY109" s="215" t="s">
        <v>127</v>
      </c>
    </row>
    <row r="110" spans="2:65" s="12" customFormat="1" ht="13.5">
      <c r="B110" s="216"/>
      <c r="C110" s="217"/>
      <c r="D110" s="218" t="s">
        <v>159</v>
      </c>
      <c r="E110" s="219" t="s">
        <v>22</v>
      </c>
      <c r="F110" s="220" t="s">
        <v>195</v>
      </c>
      <c r="G110" s="217"/>
      <c r="H110" s="221" t="s">
        <v>22</v>
      </c>
      <c r="I110" s="222"/>
      <c r="J110" s="217"/>
      <c r="K110" s="217"/>
      <c r="L110" s="223"/>
      <c r="M110" s="224"/>
      <c r="N110" s="225"/>
      <c r="O110" s="225"/>
      <c r="P110" s="225"/>
      <c r="Q110" s="225"/>
      <c r="R110" s="225"/>
      <c r="S110" s="225"/>
      <c r="T110" s="226"/>
      <c r="AT110" s="227" t="s">
        <v>159</v>
      </c>
      <c r="AU110" s="227" t="s">
        <v>82</v>
      </c>
      <c r="AV110" s="12" t="s">
        <v>24</v>
      </c>
      <c r="AW110" s="12" t="s">
        <v>161</v>
      </c>
      <c r="AX110" s="12" t="s">
        <v>73</v>
      </c>
      <c r="AY110" s="227" t="s">
        <v>127</v>
      </c>
    </row>
    <row r="111" spans="2:65" s="11" customFormat="1" ht="13.5">
      <c r="B111" s="204"/>
      <c r="C111" s="205"/>
      <c r="D111" s="218" t="s">
        <v>159</v>
      </c>
      <c r="E111" s="228" t="s">
        <v>22</v>
      </c>
      <c r="F111" s="229" t="s">
        <v>196</v>
      </c>
      <c r="G111" s="205"/>
      <c r="H111" s="230">
        <v>48.965000000000003</v>
      </c>
      <c r="I111" s="210"/>
      <c r="J111" s="205"/>
      <c r="K111" s="205"/>
      <c r="L111" s="211"/>
      <c r="M111" s="212"/>
      <c r="N111" s="213"/>
      <c r="O111" s="213"/>
      <c r="P111" s="213"/>
      <c r="Q111" s="213"/>
      <c r="R111" s="213"/>
      <c r="S111" s="213"/>
      <c r="T111" s="214"/>
      <c r="AT111" s="215" t="s">
        <v>159</v>
      </c>
      <c r="AU111" s="215" t="s">
        <v>82</v>
      </c>
      <c r="AV111" s="11" t="s">
        <v>82</v>
      </c>
      <c r="AW111" s="11" t="s">
        <v>161</v>
      </c>
      <c r="AX111" s="11" t="s">
        <v>73</v>
      </c>
      <c r="AY111" s="215" t="s">
        <v>127</v>
      </c>
    </row>
    <row r="112" spans="2:65" s="12" customFormat="1" ht="13.5">
      <c r="B112" s="216"/>
      <c r="C112" s="217"/>
      <c r="D112" s="218" t="s">
        <v>159</v>
      </c>
      <c r="E112" s="219" t="s">
        <v>22</v>
      </c>
      <c r="F112" s="220" t="s">
        <v>197</v>
      </c>
      <c r="G112" s="217"/>
      <c r="H112" s="221" t="s">
        <v>22</v>
      </c>
      <c r="I112" s="222"/>
      <c r="J112" s="217"/>
      <c r="K112" s="217"/>
      <c r="L112" s="223"/>
      <c r="M112" s="224"/>
      <c r="N112" s="225"/>
      <c r="O112" s="225"/>
      <c r="P112" s="225"/>
      <c r="Q112" s="225"/>
      <c r="R112" s="225"/>
      <c r="S112" s="225"/>
      <c r="T112" s="226"/>
      <c r="AT112" s="227" t="s">
        <v>159</v>
      </c>
      <c r="AU112" s="227" t="s">
        <v>82</v>
      </c>
      <c r="AV112" s="12" t="s">
        <v>24</v>
      </c>
      <c r="AW112" s="12" t="s">
        <v>161</v>
      </c>
      <c r="AX112" s="12" t="s">
        <v>73</v>
      </c>
      <c r="AY112" s="227" t="s">
        <v>127</v>
      </c>
    </row>
    <row r="113" spans="2:65" s="11" customFormat="1" ht="13.5">
      <c r="B113" s="204"/>
      <c r="C113" s="205"/>
      <c r="D113" s="218" t="s">
        <v>159</v>
      </c>
      <c r="E113" s="228" t="s">
        <v>22</v>
      </c>
      <c r="F113" s="229" t="s">
        <v>198</v>
      </c>
      <c r="G113" s="205"/>
      <c r="H113" s="230">
        <v>31.725000000000001</v>
      </c>
      <c r="I113" s="210"/>
      <c r="J113" s="205"/>
      <c r="K113" s="205"/>
      <c r="L113" s="211"/>
      <c r="M113" s="212"/>
      <c r="N113" s="213"/>
      <c r="O113" s="213"/>
      <c r="P113" s="213"/>
      <c r="Q113" s="213"/>
      <c r="R113" s="213"/>
      <c r="S113" s="213"/>
      <c r="T113" s="214"/>
      <c r="AT113" s="215" t="s">
        <v>159</v>
      </c>
      <c r="AU113" s="215" t="s">
        <v>82</v>
      </c>
      <c r="AV113" s="11" t="s">
        <v>82</v>
      </c>
      <c r="AW113" s="11" t="s">
        <v>161</v>
      </c>
      <c r="AX113" s="11" t="s">
        <v>73</v>
      </c>
      <c r="AY113" s="215" t="s">
        <v>127</v>
      </c>
    </row>
    <row r="114" spans="2:65" s="13" customFormat="1" ht="13.5">
      <c r="B114" s="231"/>
      <c r="C114" s="232"/>
      <c r="D114" s="206" t="s">
        <v>159</v>
      </c>
      <c r="E114" s="233" t="s">
        <v>22</v>
      </c>
      <c r="F114" s="234" t="s">
        <v>199</v>
      </c>
      <c r="G114" s="232"/>
      <c r="H114" s="235">
        <v>621.19000000000005</v>
      </c>
      <c r="I114" s="236"/>
      <c r="J114" s="232"/>
      <c r="K114" s="232"/>
      <c r="L114" s="237"/>
      <c r="M114" s="238"/>
      <c r="N114" s="239"/>
      <c r="O114" s="239"/>
      <c r="P114" s="239"/>
      <c r="Q114" s="239"/>
      <c r="R114" s="239"/>
      <c r="S114" s="239"/>
      <c r="T114" s="240"/>
      <c r="AT114" s="241" t="s">
        <v>159</v>
      </c>
      <c r="AU114" s="241" t="s">
        <v>82</v>
      </c>
      <c r="AV114" s="13" t="s">
        <v>130</v>
      </c>
      <c r="AW114" s="13" t="s">
        <v>161</v>
      </c>
      <c r="AX114" s="13" t="s">
        <v>24</v>
      </c>
      <c r="AY114" s="241" t="s">
        <v>127</v>
      </c>
    </row>
    <row r="115" spans="2:65" s="1" customFormat="1" ht="22.5" customHeight="1">
      <c r="B115" s="40"/>
      <c r="C115" s="192" t="s">
        <v>10</v>
      </c>
      <c r="D115" s="192" t="s">
        <v>131</v>
      </c>
      <c r="E115" s="193" t="s">
        <v>200</v>
      </c>
      <c r="F115" s="194" t="s">
        <v>201</v>
      </c>
      <c r="G115" s="195" t="s">
        <v>202</v>
      </c>
      <c r="H115" s="196">
        <v>54</v>
      </c>
      <c r="I115" s="197"/>
      <c r="J115" s="198">
        <f>ROUND(I115*H115,2)</f>
        <v>0</v>
      </c>
      <c r="K115" s="194" t="s">
        <v>135</v>
      </c>
      <c r="L115" s="60"/>
      <c r="M115" s="199" t="s">
        <v>22</v>
      </c>
      <c r="N115" s="200" t="s">
        <v>44</v>
      </c>
      <c r="O115" s="41"/>
      <c r="P115" s="201">
        <f>O115*H115</f>
        <v>0</v>
      </c>
      <c r="Q115" s="201">
        <v>0</v>
      </c>
      <c r="R115" s="201">
        <f>Q115*H115</f>
        <v>0</v>
      </c>
      <c r="S115" s="201">
        <v>0</v>
      </c>
      <c r="T115" s="202">
        <f>S115*H115</f>
        <v>0</v>
      </c>
      <c r="AR115" s="23" t="s">
        <v>130</v>
      </c>
      <c r="AT115" s="23" t="s">
        <v>131</v>
      </c>
      <c r="AU115" s="23" t="s">
        <v>82</v>
      </c>
      <c r="AY115" s="23" t="s">
        <v>127</v>
      </c>
      <c r="BE115" s="203">
        <f>IF(N115="základní",J115,0)</f>
        <v>0</v>
      </c>
      <c r="BF115" s="203">
        <f>IF(N115="snížená",J115,0)</f>
        <v>0</v>
      </c>
      <c r="BG115" s="203">
        <f>IF(N115="zákl. přenesená",J115,0)</f>
        <v>0</v>
      </c>
      <c r="BH115" s="203">
        <f>IF(N115="sníž. přenesená",J115,0)</f>
        <v>0</v>
      </c>
      <c r="BI115" s="203">
        <f>IF(N115="nulová",J115,0)</f>
        <v>0</v>
      </c>
      <c r="BJ115" s="23" t="s">
        <v>24</v>
      </c>
      <c r="BK115" s="203">
        <f>ROUND(I115*H115,2)</f>
        <v>0</v>
      </c>
      <c r="BL115" s="23" t="s">
        <v>130</v>
      </c>
      <c r="BM115" s="23" t="s">
        <v>203</v>
      </c>
    </row>
    <row r="116" spans="2:65" s="1" customFormat="1" ht="22.5" customHeight="1">
      <c r="B116" s="40"/>
      <c r="C116" s="192" t="s">
        <v>158</v>
      </c>
      <c r="D116" s="192" t="s">
        <v>131</v>
      </c>
      <c r="E116" s="193" t="s">
        <v>204</v>
      </c>
      <c r="F116" s="194" t="s">
        <v>205</v>
      </c>
      <c r="G116" s="195" t="s">
        <v>206</v>
      </c>
      <c r="H116" s="196">
        <v>72.765000000000001</v>
      </c>
      <c r="I116" s="197"/>
      <c r="J116" s="198">
        <f>ROUND(I116*H116,2)</f>
        <v>0</v>
      </c>
      <c r="K116" s="194" t="s">
        <v>135</v>
      </c>
      <c r="L116" s="60"/>
      <c r="M116" s="199" t="s">
        <v>22</v>
      </c>
      <c r="N116" s="200" t="s">
        <v>44</v>
      </c>
      <c r="O116" s="41"/>
      <c r="P116" s="201">
        <f>O116*H116</f>
        <v>0</v>
      </c>
      <c r="Q116" s="201">
        <v>0</v>
      </c>
      <c r="R116" s="201">
        <f>Q116*H116</f>
        <v>0</v>
      </c>
      <c r="S116" s="201">
        <v>0</v>
      </c>
      <c r="T116" s="202">
        <f>S116*H116</f>
        <v>0</v>
      </c>
      <c r="AR116" s="23" t="s">
        <v>130</v>
      </c>
      <c r="AT116" s="23" t="s">
        <v>131</v>
      </c>
      <c r="AU116" s="23" t="s">
        <v>82</v>
      </c>
      <c r="AY116" s="23" t="s">
        <v>127</v>
      </c>
      <c r="BE116" s="203">
        <f>IF(N116="základní",J116,0)</f>
        <v>0</v>
      </c>
      <c r="BF116" s="203">
        <f>IF(N116="snížená",J116,0)</f>
        <v>0</v>
      </c>
      <c r="BG116" s="203">
        <f>IF(N116="zákl. přenesená",J116,0)</f>
        <v>0</v>
      </c>
      <c r="BH116" s="203">
        <f>IF(N116="sníž. přenesená",J116,0)</f>
        <v>0</v>
      </c>
      <c r="BI116" s="203">
        <f>IF(N116="nulová",J116,0)</f>
        <v>0</v>
      </c>
      <c r="BJ116" s="23" t="s">
        <v>24</v>
      </c>
      <c r="BK116" s="203">
        <f>ROUND(I116*H116,2)</f>
        <v>0</v>
      </c>
      <c r="BL116" s="23" t="s">
        <v>130</v>
      </c>
      <c r="BM116" s="23" t="s">
        <v>207</v>
      </c>
    </row>
    <row r="117" spans="2:65" s="11" customFormat="1" ht="13.5">
      <c r="B117" s="204"/>
      <c r="C117" s="205"/>
      <c r="D117" s="206" t="s">
        <v>159</v>
      </c>
      <c r="E117" s="207" t="s">
        <v>22</v>
      </c>
      <c r="F117" s="208" t="s">
        <v>208</v>
      </c>
      <c r="G117" s="205"/>
      <c r="H117" s="209">
        <v>72.765000000000001</v>
      </c>
      <c r="I117" s="210"/>
      <c r="J117" s="205"/>
      <c r="K117" s="205"/>
      <c r="L117" s="211"/>
      <c r="M117" s="212"/>
      <c r="N117" s="213"/>
      <c r="O117" s="213"/>
      <c r="P117" s="213"/>
      <c r="Q117" s="213"/>
      <c r="R117" s="213"/>
      <c r="S117" s="213"/>
      <c r="T117" s="214"/>
      <c r="AT117" s="215" t="s">
        <v>159</v>
      </c>
      <c r="AU117" s="215" t="s">
        <v>82</v>
      </c>
      <c r="AV117" s="11" t="s">
        <v>82</v>
      </c>
      <c r="AW117" s="11" t="s">
        <v>161</v>
      </c>
      <c r="AX117" s="11" t="s">
        <v>24</v>
      </c>
      <c r="AY117" s="215" t="s">
        <v>127</v>
      </c>
    </row>
    <row r="118" spans="2:65" s="1" customFormat="1" ht="22.5" customHeight="1">
      <c r="B118" s="40"/>
      <c r="C118" s="192" t="s">
        <v>209</v>
      </c>
      <c r="D118" s="192" t="s">
        <v>131</v>
      </c>
      <c r="E118" s="193" t="s">
        <v>210</v>
      </c>
      <c r="F118" s="194" t="s">
        <v>211</v>
      </c>
      <c r="G118" s="195" t="s">
        <v>165</v>
      </c>
      <c r="H118" s="196">
        <v>1.0620000000000001</v>
      </c>
      <c r="I118" s="197"/>
      <c r="J118" s="198">
        <f>ROUND(I118*H118,2)</f>
        <v>0</v>
      </c>
      <c r="K118" s="194" t="s">
        <v>135</v>
      </c>
      <c r="L118" s="60"/>
      <c r="M118" s="199" t="s">
        <v>22</v>
      </c>
      <c r="N118" s="200" t="s">
        <v>44</v>
      </c>
      <c r="O118" s="41"/>
      <c r="P118" s="201">
        <f>O118*H118</f>
        <v>0</v>
      </c>
      <c r="Q118" s="201">
        <v>0</v>
      </c>
      <c r="R118" s="201">
        <f>Q118*H118</f>
        <v>0</v>
      </c>
      <c r="S118" s="201">
        <v>0</v>
      </c>
      <c r="T118" s="202">
        <f>S118*H118</f>
        <v>0</v>
      </c>
      <c r="AR118" s="23" t="s">
        <v>130</v>
      </c>
      <c r="AT118" s="23" t="s">
        <v>131</v>
      </c>
      <c r="AU118" s="23" t="s">
        <v>82</v>
      </c>
      <c r="AY118" s="23" t="s">
        <v>127</v>
      </c>
      <c r="BE118" s="203">
        <f>IF(N118="základní",J118,0)</f>
        <v>0</v>
      </c>
      <c r="BF118" s="203">
        <f>IF(N118="snížená",J118,0)</f>
        <v>0</v>
      </c>
      <c r="BG118" s="203">
        <f>IF(N118="zákl. přenesená",J118,0)</f>
        <v>0</v>
      </c>
      <c r="BH118" s="203">
        <f>IF(N118="sníž. přenesená",J118,0)</f>
        <v>0</v>
      </c>
      <c r="BI118" s="203">
        <f>IF(N118="nulová",J118,0)</f>
        <v>0</v>
      </c>
      <c r="BJ118" s="23" t="s">
        <v>24</v>
      </c>
      <c r="BK118" s="203">
        <f>ROUND(I118*H118,2)</f>
        <v>0</v>
      </c>
      <c r="BL118" s="23" t="s">
        <v>130</v>
      </c>
      <c r="BM118" s="23" t="s">
        <v>212</v>
      </c>
    </row>
    <row r="119" spans="2:65" s="11" customFormat="1" ht="13.5">
      <c r="B119" s="204"/>
      <c r="C119" s="205"/>
      <c r="D119" s="206" t="s">
        <v>159</v>
      </c>
      <c r="E119" s="207" t="s">
        <v>22</v>
      </c>
      <c r="F119" s="208" t="s">
        <v>213</v>
      </c>
      <c r="G119" s="205"/>
      <c r="H119" s="209">
        <v>1.0620000000000001</v>
      </c>
      <c r="I119" s="210"/>
      <c r="J119" s="205"/>
      <c r="K119" s="205"/>
      <c r="L119" s="211"/>
      <c r="M119" s="212"/>
      <c r="N119" s="213"/>
      <c r="O119" s="213"/>
      <c r="P119" s="213"/>
      <c r="Q119" s="213"/>
      <c r="R119" s="213"/>
      <c r="S119" s="213"/>
      <c r="T119" s="214"/>
      <c r="AT119" s="215" t="s">
        <v>159</v>
      </c>
      <c r="AU119" s="215" t="s">
        <v>82</v>
      </c>
      <c r="AV119" s="11" t="s">
        <v>82</v>
      </c>
      <c r="AW119" s="11" t="s">
        <v>161</v>
      </c>
      <c r="AX119" s="11" t="s">
        <v>24</v>
      </c>
      <c r="AY119" s="215" t="s">
        <v>127</v>
      </c>
    </row>
    <row r="120" spans="2:65" s="1" customFormat="1" ht="22.5" customHeight="1">
      <c r="B120" s="40"/>
      <c r="C120" s="192" t="s">
        <v>166</v>
      </c>
      <c r="D120" s="192" t="s">
        <v>131</v>
      </c>
      <c r="E120" s="193" t="s">
        <v>214</v>
      </c>
      <c r="F120" s="194" t="s">
        <v>215</v>
      </c>
      <c r="G120" s="195" t="s">
        <v>165</v>
      </c>
      <c r="H120" s="196">
        <v>4.266</v>
      </c>
      <c r="I120" s="197"/>
      <c r="J120" s="198">
        <f>ROUND(I120*H120,2)</f>
        <v>0</v>
      </c>
      <c r="K120" s="194" t="s">
        <v>135</v>
      </c>
      <c r="L120" s="60"/>
      <c r="M120" s="199" t="s">
        <v>22</v>
      </c>
      <c r="N120" s="200" t="s">
        <v>44</v>
      </c>
      <c r="O120" s="41"/>
      <c r="P120" s="201">
        <f>O120*H120</f>
        <v>0</v>
      </c>
      <c r="Q120" s="201">
        <v>0</v>
      </c>
      <c r="R120" s="201">
        <f>Q120*H120</f>
        <v>0</v>
      </c>
      <c r="S120" s="201">
        <v>0</v>
      </c>
      <c r="T120" s="202">
        <f>S120*H120</f>
        <v>0</v>
      </c>
      <c r="AR120" s="23" t="s">
        <v>130</v>
      </c>
      <c r="AT120" s="23" t="s">
        <v>131</v>
      </c>
      <c r="AU120" s="23" t="s">
        <v>82</v>
      </c>
      <c r="AY120" s="23" t="s">
        <v>127</v>
      </c>
      <c r="BE120" s="203">
        <f>IF(N120="základní",J120,0)</f>
        <v>0</v>
      </c>
      <c r="BF120" s="203">
        <f>IF(N120="snížená",J120,0)</f>
        <v>0</v>
      </c>
      <c r="BG120" s="203">
        <f>IF(N120="zákl. přenesená",J120,0)</f>
        <v>0</v>
      </c>
      <c r="BH120" s="203">
        <f>IF(N120="sníž. přenesená",J120,0)</f>
        <v>0</v>
      </c>
      <c r="BI120" s="203">
        <f>IF(N120="nulová",J120,0)</f>
        <v>0</v>
      </c>
      <c r="BJ120" s="23" t="s">
        <v>24</v>
      </c>
      <c r="BK120" s="203">
        <f>ROUND(I120*H120,2)</f>
        <v>0</v>
      </c>
      <c r="BL120" s="23" t="s">
        <v>130</v>
      </c>
      <c r="BM120" s="23" t="s">
        <v>216</v>
      </c>
    </row>
    <row r="121" spans="2:65" s="12" customFormat="1" ht="13.5">
      <c r="B121" s="216"/>
      <c r="C121" s="217"/>
      <c r="D121" s="218" t="s">
        <v>159</v>
      </c>
      <c r="E121" s="219" t="s">
        <v>22</v>
      </c>
      <c r="F121" s="220" t="s">
        <v>217</v>
      </c>
      <c r="G121" s="217"/>
      <c r="H121" s="221" t="s">
        <v>22</v>
      </c>
      <c r="I121" s="222"/>
      <c r="J121" s="217"/>
      <c r="K121" s="217"/>
      <c r="L121" s="223"/>
      <c r="M121" s="224"/>
      <c r="N121" s="225"/>
      <c r="O121" s="225"/>
      <c r="P121" s="225"/>
      <c r="Q121" s="225"/>
      <c r="R121" s="225"/>
      <c r="S121" s="225"/>
      <c r="T121" s="226"/>
      <c r="AT121" s="227" t="s">
        <v>159</v>
      </c>
      <c r="AU121" s="227" t="s">
        <v>82</v>
      </c>
      <c r="AV121" s="12" t="s">
        <v>24</v>
      </c>
      <c r="AW121" s="12" t="s">
        <v>161</v>
      </c>
      <c r="AX121" s="12" t="s">
        <v>73</v>
      </c>
      <c r="AY121" s="227" t="s">
        <v>127</v>
      </c>
    </row>
    <row r="122" spans="2:65" s="11" customFormat="1" ht="13.5">
      <c r="B122" s="204"/>
      <c r="C122" s="205"/>
      <c r="D122" s="218" t="s">
        <v>159</v>
      </c>
      <c r="E122" s="228" t="s">
        <v>22</v>
      </c>
      <c r="F122" s="229" t="s">
        <v>218</v>
      </c>
      <c r="G122" s="205"/>
      <c r="H122" s="230">
        <v>1.212</v>
      </c>
      <c r="I122" s="210"/>
      <c r="J122" s="205"/>
      <c r="K122" s="205"/>
      <c r="L122" s="211"/>
      <c r="M122" s="212"/>
      <c r="N122" s="213"/>
      <c r="O122" s="213"/>
      <c r="P122" s="213"/>
      <c r="Q122" s="213"/>
      <c r="R122" s="213"/>
      <c r="S122" s="213"/>
      <c r="T122" s="214"/>
      <c r="AT122" s="215" t="s">
        <v>159</v>
      </c>
      <c r="AU122" s="215" t="s">
        <v>82</v>
      </c>
      <c r="AV122" s="11" t="s">
        <v>82</v>
      </c>
      <c r="AW122" s="11" t="s">
        <v>161</v>
      </c>
      <c r="AX122" s="11" t="s">
        <v>73</v>
      </c>
      <c r="AY122" s="215" t="s">
        <v>127</v>
      </c>
    </row>
    <row r="123" spans="2:65" s="12" customFormat="1" ht="13.5">
      <c r="B123" s="216"/>
      <c r="C123" s="217"/>
      <c r="D123" s="218" t="s">
        <v>159</v>
      </c>
      <c r="E123" s="219" t="s">
        <v>22</v>
      </c>
      <c r="F123" s="220" t="s">
        <v>219</v>
      </c>
      <c r="G123" s="217"/>
      <c r="H123" s="221" t="s">
        <v>22</v>
      </c>
      <c r="I123" s="222"/>
      <c r="J123" s="217"/>
      <c r="K123" s="217"/>
      <c r="L123" s="223"/>
      <c r="M123" s="224"/>
      <c r="N123" s="225"/>
      <c r="O123" s="225"/>
      <c r="P123" s="225"/>
      <c r="Q123" s="225"/>
      <c r="R123" s="225"/>
      <c r="S123" s="225"/>
      <c r="T123" s="226"/>
      <c r="AT123" s="227" t="s">
        <v>159</v>
      </c>
      <c r="AU123" s="227" t="s">
        <v>82</v>
      </c>
      <c r="AV123" s="12" t="s">
        <v>24</v>
      </c>
      <c r="AW123" s="12" t="s">
        <v>161</v>
      </c>
      <c r="AX123" s="12" t="s">
        <v>73</v>
      </c>
      <c r="AY123" s="227" t="s">
        <v>127</v>
      </c>
    </row>
    <row r="124" spans="2:65" s="11" customFormat="1" ht="13.5">
      <c r="B124" s="204"/>
      <c r="C124" s="205"/>
      <c r="D124" s="218" t="s">
        <v>159</v>
      </c>
      <c r="E124" s="228" t="s">
        <v>22</v>
      </c>
      <c r="F124" s="229" t="s">
        <v>220</v>
      </c>
      <c r="G124" s="205"/>
      <c r="H124" s="230">
        <v>3.0539999999999998</v>
      </c>
      <c r="I124" s="210"/>
      <c r="J124" s="205"/>
      <c r="K124" s="205"/>
      <c r="L124" s="211"/>
      <c r="M124" s="212"/>
      <c r="N124" s="213"/>
      <c r="O124" s="213"/>
      <c r="P124" s="213"/>
      <c r="Q124" s="213"/>
      <c r="R124" s="213"/>
      <c r="S124" s="213"/>
      <c r="T124" s="214"/>
      <c r="AT124" s="215" t="s">
        <v>159</v>
      </c>
      <c r="AU124" s="215" t="s">
        <v>82</v>
      </c>
      <c r="AV124" s="11" t="s">
        <v>82</v>
      </c>
      <c r="AW124" s="11" t="s">
        <v>161</v>
      </c>
      <c r="AX124" s="11" t="s">
        <v>73</v>
      </c>
      <c r="AY124" s="215" t="s">
        <v>127</v>
      </c>
    </row>
    <row r="125" spans="2:65" s="13" customFormat="1" ht="13.5">
      <c r="B125" s="231"/>
      <c r="C125" s="232"/>
      <c r="D125" s="206" t="s">
        <v>159</v>
      </c>
      <c r="E125" s="233" t="s">
        <v>22</v>
      </c>
      <c r="F125" s="234" t="s">
        <v>199</v>
      </c>
      <c r="G125" s="232"/>
      <c r="H125" s="235">
        <v>4.266</v>
      </c>
      <c r="I125" s="236"/>
      <c r="J125" s="232"/>
      <c r="K125" s="232"/>
      <c r="L125" s="237"/>
      <c r="M125" s="238"/>
      <c r="N125" s="239"/>
      <c r="O125" s="239"/>
      <c r="P125" s="239"/>
      <c r="Q125" s="239"/>
      <c r="R125" s="239"/>
      <c r="S125" s="239"/>
      <c r="T125" s="240"/>
      <c r="AT125" s="241" t="s">
        <v>159</v>
      </c>
      <c r="AU125" s="241" t="s">
        <v>82</v>
      </c>
      <c r="AV125" s="13" t="s">
        <v>130</v>
      </c>
      <c r="AW125" s="13" t="s">
        <v>161</v>
      </c>
      <c r="AX125" s="13" t="s">
        <v>24</v>
      </c>
      <c r="AY125" s="241" t="s">
        <v>127</v>
      </c>
    </row>
    <row r="126" spans="2:65" s="1" customFormat="1" ht="22.5" customHeight="1">
      <c r="B126" s="40"/>
      <c r="C126" s="192" t="s">
        <v>221</v>
      </c>
      <c r="D126" s="192" t="s">
        <v>131</v>
      </c>
      <c r="E126" s="193" t="s">
        <v>222</v>
      </c>
      <c r="F126" s="194" t="s">
        <v>223</v>
      </c>
      <c r="G126" s="195" t="s">
        <v>206</v>
      </c>
      <c r="H126" s="196">
        <v>281.55599999999998</v>
      </c>
      <c r="I126" s="197"/>
      <c r="J126" s="198">
        <f>ROUND(I126*H126,2)</f>
        <v>0</v>
      </c>
      <c r="K126" s="194" t="s">
        <v>135</v>
      </c>
      <c r="L126" s="60"/>
      <c r="M126" s="199" t="s">
        <v>22</v>
      </c>
      <c r="N126" s="200" t="s">
        <v>44</v>
      </c>
      <c r="O126" s="41"/>
      <c r="P126" s="201">
        <f>O126*H126</f>
        <v>0</v>
      </c>
      <c r="Q126" s="201">
        <v>0</v>
      </c>
      <c r="R126" s="201">
        <f>Q126*H126</f>
        <v>0</v>
      </c>
      <c r="S126" s="201">
        <v>0</v>
      </c>
      <c r="T126" s="202">
        <f>S126*H126</f>
        <v>0</v>
      </c>
      <c r="AR126" s="23" t="s">
        <v>130</v>
      </c>
      <c r="AT126" s="23" t="s">
        <v>131</v>
      </c>
      <c r="AU126" s="23" t="s">
        <v>82</v>
      </c>
      <c r="AY126" s="23" t="s">
        <v>127</v>
      </c>
      <c r="BE126" s="203">
        <f>IF(N126="základní",J126,0)</f>
        <v>0</v>
      </c>
      <c r="BF126" s="203">
        <f>IF(N126="snížená",J126,0)</f>
        <v>0</v>
      </c>
      <c r="BG126" s="203">
        <f>IF(N126="zákl. přenesená",J126,0)</f>
        <v>0</v>
      </c>
      <c r="BH126" s="203">
        <f>IF(N126="sníž. přenesená",J126,0)</f>
        <v>0</v>
      </c>
      <c r="BI126" s="203">
        <f>IF(N126="nulová",J126,0)</f>
        <v>0</v>
      </c>
      <c r="BJ126" s="23" t="s">
        <v>24</v>
      </c>
      <c r="BK126" s="203">
        <f>ROUND(I126*H126,2)</f>
        <v>0</v>
      </c>
      <c r="BL126" s="23" t="s">
        <v>130</v>
      </c>
      <c r="BM126" s="23" t="s">
        <v>224</v>
      </c>
    </row>
    <row r="127" spans="2:65" s="11" customFormat="1" ht="13.5">
      <c r="B127" s="204"/>
      <c r="C127" s="205"/>
      <c r="D127" s="206" t="s">
        <v>159</v>
      </c>
      <c r="E127" s="207" t="s">
        <v>22</v>
      </c>
      <c r="F127" s="208" t="s">
        <v>225</v>
      </c>
      <c r="G127" s="205"/>
      <c r="H127" s="209">
        <v>281.55599999999998</v>
      </c>
      <c r="I127" s="210"/>
      <c r="J127" s="205"/>
      <c r="K127" s="205"/>
      <c r="L127" s="211"/>
      <c r="M127" s="212"/>
      <c r="N127" s="213"/>
      <c r="O127" s="213"/>
      <c r="P127" s="213"/>
      <c r="Q127" s="213"/>
      <c r="R127" s="213"/>
      <c r="S127" s="213"/>
      <c r="T127" s="214"/>
      <c r="AT127" s="215" t="s">
        <v>159</v>
      </c>
      <c r="AU127" s="215" t="s">
        <v>82</v>
      </c>
      <c r="AV127" s="11" t="s">
        <v>82</v>
      </c>
      <c r="AW127" s="11" t="s">
        <v>161</v>
      </c>
      <c r="AX127" s="11" t="s">
        <v>24</v>
      </c>
      <c r="AY127" s="215" t="s">
        <v>127</v>
      </c>
    </row>
    <row r="128" spans="2:65" s="1" customFormat="1" ht="22.5" customHeight="1">
      <c r="B128" s="40"/>
      <c r="C128" s="192" t="s">
        <v>170</v>
      </c>
      <c r="D128" s="192" t="s">
        <v>131</v>
      </c>
      <c r="E128" s="193" t="s">
        <v>226</v>
      </c>
      <c r="F128" s="194" t="s">
        <v>227</v>
      </c>
      <c r="G128" s="195" t="s">
        <v>188</v>
      </c>
      <c r="H128" s="196">
        <v>18</v>
      </c>
      <c r="I128" s="197"/>
      <c r="J128" s="198">
        <f>ROUND(I128*H128,2)</f>
        <v>0</v>
      </c>
      <c r="K128" s="194" t="s">
        <v>135</v>
      </c>
      <c r="L128" s="60"/>
      <c r="M128" s="199" t="s">
        <v>22</v>
      </c>
      <c r="N128" s="200" t="s">
        <v>44</v>
      </c>
      <c r="O128" s="41"/>
      <c r="P128" s="201">
        <f>O128*H128</f>
        <v>0</v>
      </c>
      <c r="Q128" s="201">
        <v>0</v>
      </c>
      <c r="R128" s="201">
        <f>Q128*H128</f>
        <v>0</v>
      </c>
      <c r="S128" s="201">
        <v>0</v>
      </c>
      <c r="T128" s="202">
        <f>S128*H128</f>
        <v>0</v>
      </c>
      <c r="AR128" s="23" t="s">
        <v>130</v>
      </c>
      <c r="AT128" s="23" t="s">
        <v>131</v>
      </c>
      <c r="AU128" s="23" t="s">
        <v>82</v>
      </c>
      <c r="AY128" s="23" t="s">
        <v>127</v>
      </c>
      <c r="BE128" s="203">
        <f>IF(N128="základní",J128,0)</f>
        <v>0</v>
      </c>
      <c r="BF128" s="203">
        <f>IF(N128="snížená",J128,0)</f>
        <v>0</v>
      </c>
      <c r="BG128" s="203">
        <f>IF(N128="zákl. přenesená",J128,0)</f>
        <v>0</v>
      </c>
      <c r="BH128" s="203">
        <f>IF(N128="sníž. přenesená",J128,0)</f>
        <v>0</v>
      </c>
      <c r="BI128" s="203">
        <f>IF(N128="nulová",J128,0)</f>
        <v>0</v>
      </c>
      <c r="BJ128" s="23" t="s">
        <v>24</v>
      </c>
      <c r="BK128" s="203">
        <f>ROUND(I128*H128,2)</f>
        <v>0</v>
      </c>
      <c r="BL128" s="23" t="s">
        <v>130</v>
      </c>
      <c r="BM128" s="23" t="s">
        <v>228</v>
      </c>
    </row>
    <row r="129" spans="2:65" s="1" customFormat="1" ht="22.5" customHeight="1">
      <c r="B129" s="40"/>
      <c r="C129" s="192" t="s">
        <v>9</v>
      </c>
      <c r="D129" s="192" t="s">
        <v>131</v>
      </c>
      <c r="E129" s="193" t="s">
        <v>229</v>
      </c>
      <c r="F129" s="194" t="s">
        <v>230</v>
      </c>
      <c r="G129" s="195" t="s">
        <v>173</v>
      </c>
      <c r="H129" s="196">
        <v>2</v>
      </c>
      <c r="I129" s="197"/>
      <c r="J129" s="198">
        <f>ROUND(I129*H129,2)</f>
        <v>0</v>
      </c>
      <c r="K129" s="194" t="s">
        <v>135</v>
      </c>
      <c r="L129" s="60"/>
      <c r="M129" s="199" t="s">
        <v>22</v>
      </c>
      <c r="N129" s="200" t="s">
        <v>44</v>
      </c>
      <c r="O129" s="41"/>
      <c r="P129" s="201">
        <f>O129*H129</f>
        <v>0</v>
      </c>
      <c r="Q129" s="201">
        <v>0</v>
      </c>
      <c r="R129" s="201">
        <f>Q129*H129</f>
        <v>0</v>
      </c>
      <c r="S129" s="201">
        <v>0</v>
      </c>
      <c r="T129" s="202">
        <f>S129*H129</f>
        <v>0</v>
      </c>
      <c r="AR129" s="23" t="s">
        <v>130</v>
      </c>
      <c r="AT129" s="23" t="s">
        <v>131</v>
      </c>
      <c r="AU129" s="23" t="s">
        <v>82</v>
      </c>
      <c r="AY129" s="23" t="s">
        <v>127</v>
      </c>
      <c r="BE129" s="203">
        <f>IF(N129="základní",J129,0)</f>
        <v>0</v>
      </c>
      <c r="BF129" s="203">
        <f>IF(N129="snížená",J129,0)</f>
        <v>0</v>
      </c>
      <c r="BG129" s="203">
        <f>IF(N129="zákl. přenesená",J129,0)</f>
        <v>0</v>
      </c>
      <c r="BH129" s="203">
        <f>IF(N129="sníž. přenesená",J129,0)</f>
        <v>0</v>
      </c>
      <c r="BI129" s="203">
        <f>IF(N129="nulová",J129,0)</f>
        <v>0</v>
      </c>
      <c r="BJ129" s="23" t="s">
        <v>24</v>
      </c>
      <c r="BK129" s="203">
        <f>ROUND(I129*H129,2)</f>
        <v>0</v>
      </c>
      <c r="BL129" s="23" t="s">
        <v>130</v>
      </c>
      <c r="BM129" s="23" t="s">
        <v>231</v>
      </c>
    </row>
    <row r="130" spans="2:65" s="1" customFormat="1" ht="22.5" customHeight="1">
      <c r="B130" s="40"/>
      <c r="C130" s="192" t="s">
        <v>174</v>
      </c>
      <c r="D130" s="192" t="s">
        <v>131</v>
      </c>
      <c r="E130" s="193" t="s">
        <v>232</v>
      </c>
      <c r="F130" s="194" t="s">
        <v>233</v>
      </c>
      <c r="G130" s="195" t="s">
        <v>188</v>
      </c>
      <c r="H130" s="196">
        <v>115</v>
      </c>
      <c r="I130" s="197"/>
      <c r="J130" s="198">
        <f>ROUND(I130*H130,2)</f>
        <v>0</v>
      </c>
      <c r="K130" s="194" t="s">
        <v>135</v>
      </c>
      <c r="L130" s="60"/>
      <c r="M130" s="199" t="s">
        <v>22</v>
      </c>
      <c r="N130" s="200" t="s">
        <v>44</v>
      </c>
      <c r="O130" s="41"/>
      <c r="P130" s="201">
        <f>O130*H130</f>
        <v>0</v>
      </c>
      <c r="Q130" s="201">
        <v>0</v>
      </c>
      <c r="R130" s="201">
        <f>Q130*H130</f>
        <v>0</v>
      </c>
      <c r="S130" s="201">
        <v>0</v>
      </c>
      <c r="T130" s="202">
        <f>S130*H130</f>
        <v>0</v>
      </c>
      <c r="AR130" s="23" t="s">
        <v>130</v>
      </c>
      <c r="AT130" s="23" t="s">
        <v>131</v>
      </c>
      <c r="AU130" s="23" t="s">
        <v>82</v>
      </c>
      <c r="AY130" s="23" t="s">
        <v>127</v>
      </c>
      <c r="BE130" s="203">
        <f>IF(N130="základní",J130,0)</f>
        <v>0</v>
      </c>
      <c r="BF130" s="203">
        <f>IF(N130="snížená",J130,0)</f>
        <v>0</v>
      </c>
      <c r="BG130" s="203">
        <f>IF(N130="zákl. přenesená",J130,0)</f>
        <v>0</v>
      </c>
      <c r="BH130" s="203">
        <f>IF(N130="sníž. přenesená",J130,0)</f>
        <v>0</v>
      </c>
      <c r="BI130" s="203">
        <f>IF(N130="nulová",J130,0)</f>
        <v>0</v>
      </c>
      <c r="BJ130" s="23" t="s">
        <v>24</v>
      </c>
      <c r="BK130" s="203">
        <f>ROUND(I130*H130,2)</f>
        <v>0</v>
      </c>
      <c r="BL130" s="23" t="s">
        <v>130</v>
      </c>
      <c r="BM130" s="23" t="s">
        <v>234</v>
      </c>
    </row>
    <row r="131" spans="2:65" s="1" customFormat="1" ht="22.5" customHeight="1">
      <c r="B131" s="40"/>
      <c r="C131" s="192" t="s">
        <v>235</v>
      </c>
      <c r="D131" s="192" t="s">
        <v>131</v>
      </c>
      <c r="E131" s="193" t="s">
        <v>236</v>
      </c>
      <c r="F131" s="194" t="s">
        <v>237</v>
      </c>
      <c r="G131" s="195" t="s">
        <v>188</v>
      </c>
      <c r="H131" s="196">
        <v>295</v>
      </c>
      <c r="I131" s="197"/>
      <c r="J131" s="198">
        <f>ROUND(I131*H131,2)</f>
        <v>0</v>
      </c>
      <c r="K131" s="194" t="s">
        <v>135</v>
      </c>
      <c r="L131" s="60"/>
      <c r="M131" s="199" t="s">
        <v>22</v>
      </c>
      <c r="N131" s="200" t="s">
        <v>44</v>
      </c>
      <c r="O131" s="41"/>
      <c r="P131" s="201">
        <f>O131*H131</f>
        <v>0</v>
      </c>
      <c r="Q131" s="201">
        <v>0</v>
      </c>
      <c r="R131" s="201">
        <f>Q131*H131</f>
        <v>0</v>
      </c>
      <c r="S131" s="201">
        <v>0</v>
      </c>
      <c r="T131" s="202">
        <f>S131*H131</f>
        <v>0</v>
      </c>
      <c r="AR131" s="23" t="s">
        <v>130</v>
      </c>
      <c r="AT131" s="23" t="s">
        <v>131</v>
      </c>
      <c r="AU131" s="23" t="s">
        <v>82</v>
      </c>
      <c r="AY131" s="23" t="s">
        <v>127</v>
      </c>
      <c r="BE131" s="203">
        <f>IF(N131="základní",J131,0)</f>
        <v>0</v>
      </c>
      <c r="BF131" s="203">
        <f>IF(N131="snížená",J131,0)</f>
        <v>0</v>
      </c>
      <c r="BG131" s="203">
        <f>IF(N131="zákl. přenesená",J131,0)</f>
        <v>0</v>
      </c>
      <c r="BH131" s="203">
        <f>IF(N131="sníž. přenesená",J131,0)</f>
        <v>0</v>
      </c>
      <c r="BI131" s="203">
        <f>IF(N131="nulová",J131,0)</f>
        <v>0</v>
      </c>
      <c r="BJ131" s="23" t="s">
        <v>24</v>
      </c>
      <c r="BK131" s="203">
        <f>ROUND(I131*H131,2)</f>
        <v>0</v>
      </c>
      <c r="BL131" s="23" t="s">
        <v>130</v>
      </c>
      <c r="BM131" s="23" t="s">
        <v>238</v>
      </c>
    </row>
    <row r="132" spans="2:65" s="1" customFormat="1" ht="22.5" customHeight="1">
      <c r="B132" s="40"/>
      <c r="C132" s="192" t="s">
        <v>179</v>
      </c>
      <c r="D132" s="192" t="s">
        <v>131</v>
      </c>
      <c r="E132" s="193" t="s">
        <v>239</v>
      </c>
      <c r="F132" s="194" t="s">
        <v>240</v>
      </c>
      <c r="G132" s="195" t="s">
        <v>165</v>
      </c>
      <c r="H132" s="196">
        <v>187.995</v>
      </c>
      <c r="I132" s="197"/>
      <c r="J132" s="198">
        <f>ROUND(I132*H132,2)</f>
        <v>0</v>
      </c>
      <c r="K132" s="194" t="s">
        <v>135</v>
      </c>
      <c r="L132" s="60"/>
      <c r="M132" s="199" t="s">
        <v>22</v>
      </c>
      <c r="N132" s="200" t="s">
        <v>44</v>
      </c>
      <c r="O132" s="41"/>
      <c r="P132" s="201">
        <f>O132*H132</f>
        <v>0</v>
      </c>
      <c r="Q132" s="201">
        <v>0</v>
      </c>
      <c r="R132" s="201">
        <f>Q132*H132</f>
        <v>0</v>
      </c>
      <c r="S132" s="201">
        <v>0</v>
      </c>
      <c r="T132" s="202">
        <f>S132*H132</f>
        <v>0</v>
      </c>
      <c r="AR132" s="23" t="s">
        <v>130</v>
      </c>
      <c r="AT132" s="23" t="s">
        <v>131</v>
      </c>
      <c r="AU132" s="23" t="s">
        <v>82</v>
      </c>
      <c r="AY132" s="23" t="s">
        <v>127</v>
      </c>
      <c r="BE132" s="203">
        <f>IF(N132="základní",J132,0)</f>
        <v>0</v>
      </c>
      <c r="BF132" s="203">
        <f>IF(N132="snížená",J132,0)</f>
        <v>0</v>
      </c>
      <c r="BG132" s="203">
        <f>IF(N132="zákl. přenesená",J132,0)</f>
        <v>0</v>
      </c>
      <c r="BH132" s="203">
        <f>IF(N132="sníž. přenesená",J132,0)</f>
        <v>0</v>
      </c>
      <c r="BI132" s="203">
        <f>IF(N132="nulová",J132,0)</f>
        <v>0</v>
      </c>
      <c r="BJ132" s="23" t="s">
        <v>24</v>
      </c>
      <c r="BK132" s="203">
        <f>ROUND(I132*H132,2)</f>
        <v>0</v>
      </c>
      <c r="BL132" s="23" t="s">
        <v>130</v>
      </c>
      <c r="BM132" s="23" t="s">
        <v>241</v>
      </c>
    </row>
    <row r="133" spans="2:65" s="11" customFormat="1" ht="13.5">
      <c r="B133" s="204"/>
      <c r="C133" s="205"/>
      <c r="D133" s="206" t="s">
        <v>159</v>
      </c>
      <c r="E133" s="207" t="s">
        <v>22</v>
      </c>
      <c r="F133" s="208" t="s">
        <v>242</v>
      </c>
      <c r="G133" s="205"/>
      <c r="H133" s="209">
        <v>187.995</v>
      </c>
      <c r="I133" s="210"/>
      <c r="J133" s="205"/>
      <c r="K133" s="205"/>
      <c r="L133" s="211"/>
      <c r="M133" s="212"/>
      <c r="N133" s="213"/>
      <c r="O133" s="213"/>
      <c r="P133" s="213"/>
      <c r="Q133" s="213"/>
      <c r="R133" s="213"/>
      <c r="S133" s="213"/>
      <c r="T133" s="214"/>
      <c r="AT133" s="215" t="s">
        <v>159</v>
      </c>
      <c r="AU133" s="215" t="s">
        <v>82</v>
      </c>
      <c r="AV133" s="11" t="s">
        <v>82</v>
      </c>
      <c r="AW133" s="11" t="s">
        <v>161</v>
      </c>
      <c r="AX133" s="11" t="s">
        <v>24</v>
      </c>
      <c r="AY133" s="215" t="s">
        <v>127</v>
      </c>
    </row>
    <row r="134" spans="2:65" s="1" customFormat="1" ht="22.5" customHeight="1">
      <c r="B134" s="40"/>
      <c r="C134" s="192" t="s">
        <v>243</v>
      </c>
      <c r="D134" s="192" t="s">
        <v>131</v>
      </c>
      <c r="E134" s="193" t="s">
        <v>244</v>
      </c>
      <c r="F134" s="194" t="s">
        <v>245</v>
      </c>
      <c r="G134" s="195" t="s">
        <v>188</v>
      </c>
      <c r="H134" s="196">
        <v>1360.4</v>
      </c>
      <c r="I134" s="197"/>
      <c r="J134" s="198">
        <f>ROUND(I134*H134,2)</f>
        <v>0</v>
      </c>
      <c r="K134" s="194" t="s">
        <v>135</v>
      </c>
      <c r="L134" s="60"/>
      <c r="M134" s="199" t="s">
        <v>22</v>
      </c>
      <c r="N134" s="200" t="s">
        <v>44</v>
      </c>
      <c r="O134" s="41"/>
      <c r="P134" s="201">
        <f>O134*H134</f>
        <v>0</v>
      </c>
      <c r="Q134" s="201">
        <v>0</v>
      </c>
      <c r="R134" s="201">
        <f>Q134*H134</f>
        <v>0</v>
      </c>
      <c r="S134" s="201">
        <v>0</v>
      </c>
      <c r="T134" s="202">
        <f>S134*H134</f>
        <v>0</v>
      </c>
      <c r="AR134" s="23" t="s">
        <v>130</v>
      </c>
      <c r="AT134" s="23" t="s">
        <v>131</v>
      </c>
      <c r="AU134" s="23" t="s">
        <v>82</v>
      </c>
      <c r="AY134" s="23" t="s">
        <v>127</v>
      </c>
      <c r="BE134" s="203">
        <f>IF(N134="základní",J134,0)</f>
        <v>0</v>
      </c>
      <c r="BF134" s="203">
        <f>IF(N134="snížená",J134,0)</f>
        <v>0</v>
      </c>
      <c r="BG134" s="203">
        <f>IF(N134="zákl. přenesená",J134,0)</f>
        <v>0</v>
      </c>
      <c r="BH134" s="203">
        <f>IF(N134="sníž. přenesená",J134,0)</f>
        <v>0</v>
      </c>
      <c r="BI134" s="203">
        <f>IF(N134="nulová",J134,0)</f>
        <v>0</v>
      </c>
      <c r="BJ134" s="23" t="s">
        <v>24</v>
      </c>
      <c r="BK134" s="203">
        <f>ROUND(I134*H134,2)</f>
        <v>0</v>
      </c>
      <c r="BL134" s="23" t="s">
        <v>130</v>
      </c>
      <c r="BM134" s="23" t="s">
        <v>246</v>
      </c>
    </row>
    <row r="135" spans="2:65" s="11" customFormat="1" ht="13.5">
      <c r="B135" s="204"/>
      <c r="C135" s="205"/>
      <c r="D135" s="206" t="s">
        <v>159</v>
      </c>
      <c r="E135" s="207" t="s">
        <v>22</v>
      </c>
      <c r="F135" s="208" t="s">
        <v>247</v>
      </c>
      <c r="G135" s="205"/>
      <c r="H135" s="209">
        <v>1360.4</v>
      </c>
      <c r="I135" s="210"/>
      <c r="J135" s="205"/>
      <c r="K135" s="205"/>
      <c r="L135" s="211"/>
      <c r="M135" s="212"/>
      <c r="N135" s="213"/>
      <c r="O135" s="213"/>
      <c r="P135" s="213"/>
      <c r="Q135" s="213"/>
      <c r="R135" s="213"/>
      <c r="S135" s="213"/>
      <c r="T135" s="214"/>
      <c r="AT135" s="215" t="s">
        <v>159</v>
      </c>
      <c r="AU135" s="215" t="s">
        <v>82</v>
      </c>
      <c r="AV135" s="11" t="s">
        <v>82</v>
      </c>
      <c r="AW135" s="11" t="s">
        <v>161</v>
      </c>
      <c r="AX135" s="11" t="s">
        <v>24</v>
      </c>
      <c r="AY135" s="215" t="s">
        <v>127</v>
      </c>
    </row>
    <row r="136" spans="2:65" s="1" customFormat="1" ht="22.5" customHeight="1">
      <c r="B136" s="40"/>
      <c r="C136" s="192" t="s">
        <v>184</v>
      </c>
      <c r="D136" s="192" t="s">
        <v>131</v>
      </c>
      <c r="E136" s="193" t="s">
        <v>248</v>
      </c>
      <c r="F136" s="194" t="s">
        <v>249</v>
      </c>
      <c r="G136" s="195" t="s">
        <v>173</v>
      </c>
      <c r="H136" s="196">
        <v>357</v>
      </c>
      <c r="I136" s="197"/>
      <c r="J136" s="198">
        <f>ROUND(I136*H136,2)</f>
        <v>0</v>
      </c>
      <c r="K136" s="194" t="s">
        <v>135</v>
      </c>
      <c r="L136" s="60"/>
      <c r="M136" s="199" t="s">
        <v>22</v>
      </c>
      <c r="N136" s="200" t="s">
        <v>44</v>
      </c>
      <c r="O136" s="41"/>
      <c r="P136" s="201">
        <f>O136*H136</f>
        <v>0</v>
      </c>
      <c r="Q136" s="201">
        <v>0</v>
      </c>
      <c r="R136" s="201">
        <f>Q136*H136</f>
        <v>0</v>
      </c>
      <c r="S136" s="201">
        <v>0</v>
      </c>
      <c r="T136" s="202">
        <f>S136*H136</f>
        <v>0</v>
      </c>
      <c r="AR136" s="23" t="s">
        <v>130</v>
      </c>
      <c r="AT136" s="23" t="s">
        <v>131</v>
      </c>
      <c r="AU136" s="23" t="s">
        <v>82</v>
      </c>
      <c r="AY136" s="23" t="s">
        <v>127</v>
      </c>
      <c r="BE136" s="203">
        <f>IF(N136="základní",J136,0)</f>
        <v>0</v>
      </c>
      <c r="BF136" s="203">
        <f>IF(N136="snížená",J136,0)</f>
        <v>0</v>
      </c>
      <c r="BG136" s="203">
        <f>IF(N136="zákl. přenesená",J136,0)</f>
        <v>0</v>
      </c>
      <c r="BH136" s="203">
        <f>IF(N136="sníž. přenesená",J136,0)</f>
        <v>0</v>
      </c>
      <c r="BI136" s="203">
        <f>IF(N136="nulová",J136,0)</f>
        <v>0</v>
      </c>
      <c r="BJ136" s="23" t="s">
        <v>24</v>
      </c>
      <c r="BK136" s="203">
        <f>ROUND(I136*H136,2)</f>
        <v>0</v>
      </c>
      <c r="BL136" s="23" t="s">
        <v>130</v>
      </c>
      <c r="BM136" s="23" t="s">
        <v>250</v>
      </c>
    </row>
    <row r="137" spans="2:65" s="11" customFormat="1" ht="13.5">
      <c r="B137" s="204"/>
      <c r="C137" s="205"/>
      <c r="D137" s="206" t="s">
        <v>159</v>
      </c>
      <c r="E137" s="207" t="s">
        <v>22</v>
      </c>
      <c r="F137" s="208" t="s">
        <v>251</v>
      </c>
      <c r="G137" s="205"/>
      <c r="H137" s="209">
        <v>357</v>
      </c>
      <c r="I137" s="210"/>
      <c r="J137" s="205"/>
      <c r="K137" s="205"/>
      <c r="L137" s="211"/>
      <c r="M137" s="212"/>
      <c r="N137" s="213"/>
      <c r="O137" s="213"/>
      <c r="P137" s="213"/>
      <c r="Q137" s="213"/>
      <c r="R137" s="213"/>
      <c r="S137" s="213"/>
      <c r="T137" s="214"/>
      <c r="AT137" s="215" t="s">
        <v>159</v>
      </c>
      <c r="AU137" s="215" t="s">
        <v>82</v>
      </c>
      <c r="AV137" s="11" t="s">
        <v>82</v>
      </c>
      <c r="AW137" s="11" t="s">
        <v>161</v>
      </c>
      <c r="AX137" s="11" t="s">
        <v>24</v>
      </c>
      <c r="AY137" s="215" t="s">
        <v>127</v>
      </c>
    </row>
    <row r="138" spans="2:65" s="1" customFormat="1" ht="22.5" customHeight="1">
      <c r="B138" s="40"/>
      <c r="C138" s="192" t="s">
        <v>252</v>
      </c>
      <c r="D138" s="192" t="s">
        <v>131</v>
      </c>
      <c r="E138" s="193" t="s">
        <v>253</v>
      </c>
      <c r="F138" s="194" t="s">
        <v>254</v>
      </c>
      <c r="G138" s="195" t="s">
        <v>188</v>
      </c>
      <c r="H138" s="196">
        <v>295</v>
      </c>
      <c r="I138" s="197"/>
      <c r="J138" s="198">
        <f>ROUND(I138*H138,2)</f>
        <v>0</v>
      </c>
      <c r="K138" s="194" t="s">
        <v>135</v>
      </c>
      <c r="L138" s="60"/>
      <c r="M138" s="199" t="s">
        <v>22</v>
      </c>
      <c r="N138" s="200" t="s">
        <v>44</v>
      </c>
      <c r="O138" s="41"/>
      <c r="P138" s="201">
        <f>O138*H138</f>
        <v>0</v>
      </c>
      <c r="Q138" s="201">
        <v>0</v>
      </c>
      <c r="R138" s="201">
        <f>Q138*H138</f>
        <v>0</v>
      </c>
      <c r="S138" s="201">
        <v>0</v>
      </c>
      <c r="T138" s="202">
        <f>S138*H138</f>
        <v>0</v>
      </c>
      <c r="AR138" s="23" t="s">
        <v>130</v>
      </c>
      <c r="AT138" s="23" t="s">
        <v>131</v>
      </c>
      <c r="AU138" s="23" t="s">
        <v>82</v>
      </c>
      <c r="AY138" s="23" t="s">
        <v>127</v>
      </c>
      <c r="BE138" s="203">
        <f>IF(N138="základní",J138,0)</f>
        <v>0</v>
      </c>
      <c r="BF138" s="203">
        <f>IF(N138="snížená",J138,0)</f>
        <v>0</v>
      </c>
      <c r="BG138" s="203">
        <f>IF(N138="zákl. přenesená",J138,0)</f>
        <v>0</v>
      </c>
      <c r="BH138" s="203">
        <f>IF(N138="sníž. přenesená",J138,0)</f>
        <v>0</v>
      </c>
      <c r="BI138" s="203">
        <f>IF(N138="nulová",J138,0)</f>
        <v>0</v>
      </c>
      <c r="BJ138" s="23" t="s">
        <v>24</v>
      </c>
      <c r="BK138" s="203">
        <f>ROUND(I138*H138,2)</f>
        <v>0</v>
      </c>
      <c r="BL138" s="23" t="s">
        <v>130</v>
      </c>
      <c r="BM138" s="23" t="s">
        <v>255</v>
      </c>
    </row>
    <row r="139" spans="2:65" s="10" customFormat="1" ht="29.85" customHeight="1">
      <c r="B139" s="175"/>
      <c r="C139" s="176"/>
      <c r="D139" s="189" t="s">
        <v>72</v>
      </c>
      <c r="E139" s="190" t="s">
        <v>82</v>
      </c>
      <c r="F139" s="190" t="s">
        <v>256</v>
      </c>
      <c r="G139" s="176"/>
      <c r="H139" s="176"/>
      <c r="I139" s="179"/>
      <c r="J139" s="191">
        <f>BK139</f>
        <v>0</v>
      </c>
      <c r="K139" s="176"/>
      <c r="L139" s="181"/>
      <c r="M139" s="182"/>
      <c r="N139" s="183"/>
      <c r="O139" s="183"/>
      <c r="P139" s="184">
        <f>SUM(P140:P144)</f>
        <v>0</v>
      </c>
      <c r="Q139" s="183"/>
      <c r="R139" s="184">
        <f>SUM(R140:R144)</f>
        <v>0</v>
      </c>
      <c r="S139" s="183"/>
      <c r="T139" s="185">
        <f>SUM(T140:T144)</f>
        <v>0</v>
      </c>
      <c r="AR139" s="186" t="s">
        <v>24</v>
      </c>
      <c r="AT139" s="187" t="s">
        <v>72</v>
      </c>
      <c r="AU139" s="187" t="s">
        <v>24</v>
      </c>
      <c r="AY139" s="186" t="s">
        <v>127</v>
      </c>
      <c r="BK139" s="188">
        <f>SUM(BK140:BK144)</f>
        <v>0</v>
      </c>
    </row>
    <row r="140" spans="2:65" s="1" customFormat="1" ht="22.5" customHeight="1">
      <c r="B140" s="40"/>
      <c r="C140" s="192" t="s">
        <v>189</v>
      </c>
      <c r="D140" s="192" t="s">
        <v>131</v>
      </c>
      <c r="E140" s="193" t="s">
        <v>257</v>
      </c>
      <c r="F140" s="194" t="s">
        <v>258</v>
      </c>
      <c r="G140" s="195" t="s">
        <v>188</v>
      </c>
      <c r="H140" s="196">
        <v>1265</v>
      </c>
      <c r="I140" s="197"/>
      <c r="J140" s="198">
        <f>ROUND(I140*H140,2)</f>
        <v>0</v>
      </c>
      <c r="K140" s="194" t="s">
        <v>135</v>
      </c>
      <c r="L140" s="60"/>
      <c r="M140" s="199" t="s">
        <v>22</v>
      </c>
      <c r="N140" s="200" t="s">
        <v>44</v>
      </c>
      <c r="O140" s="41"/>
      <c r="P140" s="201">
        <f>O140*H140</f>
        <v>0</v>
      </c>
      <c r="Q140" s="201">
        <v>0</v>
      </c>
      <c r="R140" s="201">
        <f>Q140*H140</f>
        <v>0</v>
      </c>
      <c r="S140" s="201">
        <v>0</v>
      </c>
      <c r="T140" s="202">
        <f>S140*H140</f>
        <v>0</v>
      </c>
      <c r="AR140" s="23" t="s">
        <v>130</v>
      </c>
      <c r="AT140" s="23" t="s">
        <v>131</v>
      </c>
      <c r="AU140" s="23" t="s">
        <v>82</v>
      </c>
      <c r="AY140" s="23" t="s">
        <v>127</v>
      </c>
      <c r="BE140" s="203">
        <f>IF(N140="základní",J140,0)</f>
        <v>0</v>
      </c>
      <c r="BF140" s="203">
        <f>IF(N140="snížená",J140,0)</f>
        <v>0</v>
      </c>
      <c r="BG140" s="203">
        <f>IF(N140="zákl. přenesená",J140,0)</f>
        <v>0</v>
      </c>
      <c r="BH140" s="203">
        <f>IF(N140="sníž. přenesená",J140,0)</f>
        <v>0</v>
      </c>
      <c r="BI140" s="203">
        <f>IF(N140="nulová",J140,0)</f>
        <v>0</v>
      </c>
      <c r="BJ140" s="23" t="s">
        <v>24</v>
      </c>
      <c r="BK140" s="203">
        <f>ROUND(I140*H140,2)</f>
        <v>0</v>
      </c>
      <c r="BL140" s="23" t="s">
        <v>130</v>
      </c>
      <c r="BM140" s="23" t="s">
        <v>259</v>
      </c>
    </row>
    <row r="141" spans="2:65" s="12" customFormat="1" ht="13.5">
      <c r="B141" s="216"/>
      <c r="C141" s="217"/>
      <c r="D141" s="218" t="s">
        <v>159</v>
      </c>
      <c r="E141" s="219" t="s">
        <v>22</v>
      </c>
      <c r="F141" s="220" t="s">
        <v>260</v>
      </c>
      <c r="G141" s="217"/>
      <c r="H141" s="221" t="s">
        <v>22</v>
      </c>
      <c r="I141" s="222"/>
      <c r="J141" s="217"/>
      <c r="K141" s="217"/>
      <c r="L141" s="223"/>
      <c r="M141" s="224"/>
      <c r="N141" s="225"/>
      <c r="O141" s="225"/>
      <c r="P141" s="225"/>
      <c r="Q141" s="225"/>
      <c r="R141" s="225"/>
      <c r="S141" s="225"/>
      <c r="T141" s="226"/>
      <c r="AT141" s="227" t="s">
        <v>159</v>
      </c>
      <c r="AU141" s="227" t="s">
        <v>82</v>
      </c>
      <c r="AV141" s="12" t="s">
        <v>24</v>
      </c>
      <c r="AW141" s="12" t="s">
        <v>161</v>
      </c>
      <c r="AX141" s="12" t="s">
        <v>73</v>
      </c>
      <c r="AY141" s="227" t="s">
        <v>127</v>
      </c>
    </row>
    <row r="142" spans="2:65" s="11" customFormat="1" ht="13.5">
      <c r="B142" s="204"/>
      <c r="C142" s="205"/>
      <c r="D142" s="206" t="s">
        <v>159</v>
      </c>
      <c r="E142" s="207" t="s">
        <v>22</v>
      </c>
      <c r="F142" s="208" t="s">
        <v>261</v>
      </c>
      <c r="G142" s="205"/>
      <c r="H142" s="209">
        <v>1265</v>
      </c>
      <c r="I142" s="210"/>
      <c r="J142" s="205"/>
      <c r="K142" s="205"/>
      <c r="L142" s="211"/>
      <c r="M142" s="212"/>
      <c r="N142" s="213"/>
      <c r="O142" s="213"/>
      <c r="P142" s="213"/>
      <c r="Q142" s="213"/>
      <c r="R142" s="213"/>
      <c r="S142" s="213"/>
      <c r="T142" s="214"/>
      <c r="AT142" s="215" t="s">
        <v>159</v>
      </c>
      <c r="AU142" s="215" t="s">
        <v>82</v>
      </c>
      <c r="AV142" s="11" t="s">
        <v>82</v>
      </c>
      <c r="AW142" s="11" t="s">
        <v>161</v>
      </c>
      <c r="AX142" s="11" t="s">
        <v>24</v>
      </c>
      <c r="AY142" s="215" t="s">
        <v>127</v>
      </c>
    </row>
    <row r="143" spans="2:65" s="1" customFormat="1" ht="22.5" customHeight="1">
      <c r="B143" s="40"/>
      <c r="C143" s="192" t="s">
        <v>262</v>
      </c>
      <c r="D143" s="192" t="s">
        <v>131</v>
      </c>
      <c r="E143" s="193" t="s">
        <v>263</v>
      </c>
      <c r="F143" s="194" t="s">
        <v>264</v>
      </c>
      <c r="G143" s="195" t="s">
        <v>165</v>
      </c>
      <c r="H143" s="196">
        <v>20</v>
      </c>
      <c r="I143" s="197"/>
      <c r="J143" s="198">
        <f>ROUND(I143*H143,2)</f>
        <v>0</v>
      </c>
      <c r="K143" s="194" t="s">
        <v>135</v>
      </c>
      <c r="L143" s="60"/>
      <c r="M143" s="199" t="s">
        <v>22</v>
      </c>
      <c r="N143" s="200" t="s">
        <v>44</v>
      </c>
      <c r="O143" s="41"/>
      <c r="P143" s="201">
        <f>O143*H143</f>
        <v>0</v>
      </c>
      <c r="Q143" s="201">
        <v>0</v>
      </c>
      <c r="R143" s="201">
        <f>Q143*H143</f>
        <v>0</v>
      </c>
      <c r="S143" s="201">
        <v>0</v>
      </c>
      <c r="T143" s="202">
        <f>S143*H143</f>
        <v>0</v>
      </c>
      <c r="AR143" s="23" t="s">
        <v>130</v>
      </c>
      <c r="AT143" s="23" t="s">
        <v>131</v>
      </c>
      <c r="AU143" s="23" t="s">
        <v>82</v>
      </c>
      <c r="AY143" s="23" t="s">
        <v>127</v>
      </c>
      <c r="BE143" s="203">
        <f>IF(N143="základní",J143,0)</f>
        <v>0</v>
      </c>
      <c r="BF143" s="203">
        <f>IF(N143="snížená",J143,0)</f>
        <v>0</v>
      </c>
      <c r="BG143" s="203">
        <f>IF(N143="zákl. přenesená",J143,0)</f>
        <v>0</v>
      </c>
      <c r="BH143" s="203">
        <f>IF(N143="sníž. přenesená",J143,0)</f>
        <v>0</v>
      </c>
      <c r="BI143" s="203">
        <f>IF(N143="nulová",J143,0)</f>
        <v>0</v>
      </c>
      <c r="BJ143" s="23" t="s">
        <v>24</v>
      </c>
      <c r="BK143" s="203">
        <f>ROUND(I143*H143,2)</f>
        <v>0</v>
      </c>
      <c r="BL143" s="23" t="s">
        <v>130</v>
      </c>
      <c r="BM143" s="23" t="s">
        <v>265</v>
      </c>
    </row>
    <row r="144" spans="2:65" s="11" customFormat="1" ht="13.5">
      <c r="B144" s="204"/>
      <c r="C144" s="205"/>
      <c r="D144" s="218" t="s">
        <v>159</v>
      </c>
      <c r="E144" s="228" t="s">
        <v>22</v>
      </c>
      <c r="F144" s="229" t="s">
        <v>266</v>
      </c>
      <c r="G144" s="205"/>
      <c r="H144" s="230">
        <v>20</v>
      </c>
      <c r="I144" s="210"/>
      <c r="J144" s="205"/>
      <c r="K144" s="205"/>
      <c r="L144" s="211"/>
      <c r="M144" s="212"/>
      <c r="N144" s="213"/>
      <c r="O144" s="213"/>
      <c r="P144" s="213"/>
      <c r="Q144" s="213"/>
      <c r="R144" s="213"/>
      <c r="S144" s="213"/>
      <c r="T144" s="214"/>
      <c r="AT144" s="215" t="s">
        <v>159</v>
      </c>
      <c r="AU144" s="215" t="s">
        <v>82</v>
      </c>
      <c r="AV144" s="11" t="s">
        <v>82</v>
      </c>
      <c r="AW144" s="11" t="s">
        <v>161</v>
      </c>
      <c r="AX144" s="11" t="s">
        <v>24</v>
      </c>
      <c r="AY144" s="215" t="s">
        <v>127</v>
      </c>
    </row>
    <row r="145" spans="2:65" s="10" customFormat="1" ht="29.85" customHeight="1">
      <c r="B145" s="175"/>
      <c r="C145" s="176"/>
      <c r="D145" s="189" t="s">
        <v>72</v>
      </c>
      <c r="E145" s="190" t="s">
        <v>138</v>
      </c>
      <c r="F145" s="190" t="s">
        <v>267</v>
      </c>
      <c r="G145" s="176"/>
      <c r="H145" s="176"/>
      <c r="I145" s="179"/>
      <c r="J145" s="191">
        <f>BK145</f>
        <v>0</v>
      </c>
      <c r="K145" s="176"/>
      <c r="L145" s="181"/>
      <c r="M145" s="182"/>
      <c r="N145" s="183"/>
      <c r="O145" s="183"/>
      <c r="P145" s="184">
        <f>SUM(P146:P149)</f>
        <v>0</v>
      </c>
      <c r="Q145" s="183"/>
      <c r="R145" s="184">
        <f>SUM(R146:R149)</f>
        <v>0</v>
      </c>
      <c r="S145" s="183"/>
      <c r="T145" s="185">
        <f>SUM(T146:T149)</f>
        <v>0</v>
      </c>
      <c r="AR145" s="186" t="s">
        <v>24</v>
      </c>
      <c r="AT145" s="187" t="s">
        <v>72</v>
      </c>
      <c r="AU145" s="187" t="s">
        <v>24</v>
      </c>
      <c r="AY145" s="186" t="s">
        <v>127</v>
      </c>
      <c r="BK145" s="188">
        <f>SUM(BK146:BK149)</f>
        <v>0</v>
      </c>
    </row>
    <row r="146" spans="2:65" s="1" customFormat="1" ht="22.5" customHeight="1">
      <c r="B146" s="40"/>
      <c r="C146" s="192" t="s">
        <v>192</v>
      </c>
      <c r="D146" s="192" t="s">
        <v>131</v>
      </c>
      <c r="E146" s="193" t="s">
        <v>268</v>
      </c>
      <c r="F146" s="194" t="s">
        <v>269</v>
      </c>
      <c r="G146" s="195" t="s">
        <v>165</v>
      </c>
      <c r="H146" s="196">
        <v>10.8</v>
      </c>
      <c r="I146" s="197"/>
      <c r="J146" s="198">
        <f>ROUND(I146*H146,2)</f>
        <v>0</v>
      </c>
      <c r="K146" s="194" t="s">
        <v>135</v>
      </c>
      <c r="L146" s="60"/>
      <c r="M146" s="199" t="s">
        <v>22</v>
      </c>
      <c r="N146" s="200" t="s">
        <v>44</v>
      </c>
      <c r="O146" s="41"/>
      <c r="P146" s="201">
        <f>O146*H146</f>
        <v>0</v>
      </c>
      <c r="Q146" s="201">
        <v>0</v>
      </c>
      <c r="R146" s="201">
        <f>Q146*H146</f>
        <v>0</v>
      </c>
      <c r="S146" s="201">
        <v>0</v>
      </c>
      <c r="T146" s="202">
        <f>S146*H146</f>
        <v>0</v>
      </c>
      <c r="AR146" s="23" t="s">
        <v>130</v>
      </c>
      <c r="AT146" s="23" t="s">
        <v>131</v>
      </c>
      <c r="AU146" s="23" t="s">
        <v>82</v>
      </c>
      <c r="AY146" s="23" t="s">
        <v>127</v>
      </c>
      <c r="BE146" s="203">
        <f>IF(N146="základní",J146,0)</f>
        <v>0</v>
      </c>
      <c r="BF146" s="203">
        <f>IF(N146="snížená",J146,0)</f>
        <v>0</v>
      </c>
      <c r="BG146" s="203">
        <f>IF(N146="zákl. přenesená",J146,0)</f>
        <v>0</v>
      </c>
      <c r="BH146" s="203">
        <f>IF(N146="sníž. přenesená",J146,0)</f>
        <v>0</v>
      </c>
      <c r="BI146" s="203">
        <f>IF(N146="nulová",J146,0)</f>
        <v>0</v>
      </c>
      <c r="BJ146" s="23" t="s">
        <v>24</v>
      </c>
      <c r="BK146" s="203">
        <f>ROUND(I146*H146,2)</f>
        <v>0</v>
      </c>
      <c r="BL146" s="23" t="s">
        <v>130</v>
      </c>
      <c r="BM146" s="23" t="s">
        <v>270</v>
      </c>
    </row>
    <row r="147" spans="2:65" s="11" customFormat="1" ht="13.5">
      <c r="B147" s="204"/>
      <c r="C147" s="205"/>
      <c r="D147" s="206" t="s">
        <v>159</v>
      </c>
      <c r="E147" s="207" t="s">
        <v>22</v>
      </c>
      <c r="F147" s="208" t="s">
        <v>271</v>
      </c>
      <c r="G147" s="205"/>
      <c r="H147" s="209">
        <v>10.8</v>
      </c>
      <c r="I147" s="210"/>
      <c r="J147" s="205"/>
      <c r="K147" s="205"/>
      <c r="L147" s="211"/>
      <c r="M147" s="212"/>
      <c r="N147" s="213"/>
      <c r="O147" s="213"/>
      <c r="P147" s="213"/>
      <c r="Q147" s="213"/>
      <c r="R147" s="213"/>
      <c r="S147" s="213"/>
      <c r="T147" s="214"/>
      <c r="AT147" s="215" t="s">
        <v>159</v>
      </c>
      <c r="AU147" s="215" t="s">
        <v>82</v>
      </c>
      <c r="AV147" s="11" t="s">
        <v>82</v>
      </c>
      <c r="AW147" s="11" t="s">
        <v>161</v>
      </c>
      <c r="AX147" s="11" t="s">
        <v>24</v>
      </c>
      <c r="AY147" s="215" t="s">
        <v>127</v>
      </c>
    </row>
    <row r="148" spans="2:65" s="1" customFormat="1" ht="22.5" customHeight="1">
      <c r="B148" s="40"/>
      <c r="C148" s="192" t="s">
        <v>272</v>
      </c>
      <c r="D148" s="192" t="s">
        <v>131</v>
      </c>
      <c r="E148" s="193" t="s">
        <v>273</v>
      </c>
      <c r="F148" s="194" t="s">
        <v>274</v>
      </c>
      <c r="G148" s="195" t="s">
        <v>165</v>
      </c>
      <c r="H148" s="196">
        <v>0.84</v>
      </c>
      <c r="I148" s="197"/>
      <c r="J148" s="198">
        <f>ROUND(I148*H148,2)</f>
        <v>0</v>
      </c>
      <c r="K148" s="194" t="s">
        <v>135</v>
      </c>
      <c r="L148" s="60"/>
      <c r="M148" s="199" t="s">
        <v>22</v>
      </c>
      <c r="N148" s="200" t="s">
        <v>44</v>
      </c>
      <c r="O148" s="41"/>
      <c r="P148" s="201">
        <f>O148*H148</f>
        <v>0</v>
      </c>
      <c r="Q148" s="201">
        <v>0</v>
      </c>
      <c r="R148" s="201">
        <f>Q148*H148</f>
        <v>0</v>
      </c>
      <c r="S148" s="201">
        <v>0</v>
      </c>
      <c r="T148" s="202">
        <f>S148*H148</f>
        <v>0</v>
      </c>
      <c r="AR148" s="23" t="s">
        <v>130</v>
      </c>
      <c r="AT148" s="23" t="s">
        <v>131</v>
      </c>
      <c r="AU148" s="23" t="s">
        <v>82</v>
      </c>
      <c r="AY148" s="23" t="s">
        <v>127</v>
      </c>
      <c r="BE148" s="203">
        <f>IF(N148="základní",J148,0)</f>
        <v>0</v>
      </c>
      <c r="BF148" s="203">
        <f>IF(N148="snížená",J148,0)</f>
        <v>0</v>
      </c>
      <c r="BG148" s="203">
        <f>IF(N148="zákl. přenesená",J148,0)</f>
        <v>0</v>
      </c>
      <c r="BH148" s="203">
        <f>IF(N148="sníž. přenesená",J148,0)</f>
        <v>0</v>
      </c>
      <c r="BI148" s="203">
        <f>IF(N148="nulová",J148,0)</f>
        <v>0</v>
      </c>
      <c r="BJ148" s="23" t="s">
        <v>24</v>
      </c>
      <c r="BK148" s="203">
        <f>ROUND(I148*H148,2)</f>
        <v>0</v>
      </c>
      <c r="BL148" s="23" t="s">
        <v>130</v>
      </c>
      <c r="BM148" s="23" t="s">
        <v>275</v>
      </c>
    </row>
    <row r="149" spans="2:65" s="11" customFormat="1" ht="13.5">
      <c r="B149" s="204"/>
      <c r="C149" s="205"/>
      <c r="D149" s="218" t="s">
        <v>159</v>
      </c>
      <c r="E149" s="228" t="s">
        <v>22</v>
      </c>
      <c r="F149" s="229" t="s">
        <v>276</v>
      </c>
      <c r="G149" s="205"/>
      <c r="H149" s="230">
        <v>0.84</v>
      </c>
      <c r="I149" s="210"/>
      <c r="J149" s="205"/>
      <c r="K149" s="205"/>
      <c r="L149" s="211"/>
      <c r="M149" s="212"/>
      <c r="N149" s="213"/>
      <c r="O149" s="213"/>
      <c r="P149" s="213"/>
      <c r="Q149" s="213"/>
      <c r="R149" s="213"/>
      <c r="S149" s="213"/>
      <c r="T149" s="214"/>
      <c r="AT149" s="215" t="s">
        <v>159</v>
      </c>
      <c r="AU149" s="215" t="s">
        <v>82</v>
      </c>
      <c r="AV149" s="11" t="s">
        <v>82</v>
      </c>
      <c r="AW149" s="11" t="s">
        <v>161</v>
      </c>
      <c r="AX149" s="11" t="s">
        <v>24</v>
      </c>
      <c r="AY149" s="215" t="s">
        <v>127</v>
      </c>
    </row>
    <row r="150" spans="2:65" s="10" customFormat="1" ht="29.85" customHeight="1">
      <c r="B150" s="175"/>
      <c r="C150" s="176"/>
      <c r="D150" s="189" t="s">
        <v>72</v>
      </c>
      <c r="E150" s="190" t="s">
        <v>130</v>
      </c>
      <c r="F150" s="190" t="s">
        <v>277</v>
      </c>
      <c r="G150" s="176"/>
      <c r="H150" s="176"/>
      <c r="I150" s="179"/>
      <c r="J150" s="191">
        <f>BK150</f>
        <v>0</v>
      </c>
      <c r="K150" s="176"/>
      <c r="L150" s="181"/>
      <c r="M150" s="182"/>
      <c r="N150" s="183"/>
      <c r="O150" s="183"/>
      <c r="P150" s="184">
        <f>SUM(P151:P153)</f>
        <v>0</v>
      </c>
      <c r="Q150" s="183"/>
      <c r="R150" s="184">
        <f>SUM(R151:R153)</f>
        <v>0</v>
      </c>
      <c r="S150" s="183"/>
      <c r="T150" s="185">
        <f>SUM(T151:T153)</f>
        <v>0</v>
      </c>
      <c r="AR150" s="186" t="s">
        <v>24</v>
      </c>
      <c r="AT150" s="187" t="s">
        <v>72</v>
      </c>
      <c r="AU150" s="187" t="s">
        <v>24</v>
      </c>
      <c r="AY150" s="186" t="s">
        <v>127</v>
      </c>
      <c r="BK150" s="188">
        <f>SUM(BK151:BK153)</f>
        <v>0</v>
      </c>
    </row>
    <row r="151" spans="2:65" s="1" customFormat="1" ht="22.5" customHeight="1">
      <c r="B151" s="40"/>
      <c r="C151" s="192" t="s">
        <v>203</v>
      </c>
      <c r="D151" s="192" t="s">
        <v>131</v>
      </c>
      <c r="E151" s="193" t="s">
        <v>278</v>
      </c>
      <c r="F151" s="194" t="s">
        <v>279</v>
      </c>
      <c r="G151" s="195" t="s">
        <v>165</v>
      </c>
      <c r="H151" s="196">
        <v>2</v>
      </c>
      <c r="I151" s="197"/>
      <c r="J151" s="198">
        <f>ROUND(I151*H151,2)</f>
        <v>0</v>
      </c>
      <c r="K151" s="194" t="s">
        <v>135</v>
      </c>
      <c r="L151" s="60"/>
      <c r="M151" s="199" t="s">
        <v>22</v>
      </c>
      <c r="N151" s="200" t="s">
        <v>44</v>
      </c>
      <c r="O151" s="41"/>
      <c r="P151" s="201">
        <f>O151*H151</f>
        <v>0</v>
      </c>
      <c r="Q151" s="201">
        <v>0</v>
      </c>
      <c r="R151" s="201">
        <f>Q151*H151</f>
        <v>0</v>
      </c>
      <c r="S151" s="201">
        <v>0</v>
      </c>
      <c r="T151" s="202">
        <f>S151*H151</f>
        <v>0</v>
      </c>
      <c r="AR151" s="23" t="s">
        <v>130</v>
      </c>
      <c r="AT151" s="23" t="s">
        <v>131</v>
      </c>
      <c r="AU151" s="23" t="s">
        <v>82</v>
      </c>
      <c r="AY151" s="23" t="s">
        <v>127</v>
      </c>
      <c r="BE151" s="203">
        <f>IF(N151="základní",J151,0)</f>
        <v>0</v>
      </c>
      <c r="BF151" s="203">
        <f>IF(N151="snížená",J151,0)</f>
        <v>0</v>
      </c>
      <c r="BG151" s="203">
        <f>IF(N151="zákl. přenesená",J151,0)</f>
        <v>0</v>
      </c>
      <c r="BH151" s="203">
        <f>IF(N151="sníž. přenesená",J151,0)</f>
        <v>0</v>
      </c>
      <c r="BI151" s="203">
        <f>IF(N151="nulová",J151,0)</f>
        <v>0</v>
      </c>
      <c r="BJ151" s="23" t="s">
        <v>24</v>
      </c>
      <c r="BK151" s="203">
        <f>ROUND(I151*H151,2)</f>
        <v>0</v>
      </c>
      <c r="BL151" s="23" t="s">
        <v>130</v>
      </c>
      <c r="BM151" s="23" t="s">
        <v>280</v>
      </c>
    </row>
    <row r="152" spans="2:65" s="12" customFormat="1" ht="13.5">
      <c r="B152" s="216"/>
      <c r="C152" s="217"/>
      <c r="D152" s="218" t="s">
        <v>159</v>
      </c>
      <c r="E152" s="219" t="s">
        <v>22</v>
      </c>
      <c r="F152" s="220" t="s">
        <v>281</v>
      </c>
      <c r="G152" s="217"/>
      <c r="H152" s="221" t="s">
        <v>22</v>
      </c>
      <c r="I152" s="222"/>
      <c r="J152" s="217"/>
      <c r="K152" s="217"/>
      <c r="L152" s="223"/>
      <c r="M152" s="224"/>
      <c r="N152" s="225"/>
      <c r="O152" s="225"/>
      <c r="P152" s="225"/>
      <c r="Q152" s="225"/>
      <c r="R152" s="225"/>
      <c r="S152" s="225"/>
      <c r="T152" s="226"/>
      <c r="AT152" s="227" t="s">
        <v>159</v>
      </c>
      <c r="AU152" s="227" t="s">
        <v>82</v>
      </c>
      <c r="AV152" s="12" t="s">
        <v>24</v>
      </c>
      <c r="AW152" s="12" t="s">
        <v>161</v>
      </c>
      <c r="AX152" s="12" t="s">
        <v>73</v>
      </c>
      <c r="AY152" s="227" t="s">
        <v>127</v>
      </c>
    </row>
    <row r="153" spans="2:65" s="11" customFormat="1" ht="13.5">
      <c r="B153" s="204"/>
      <c r="C153" s="205"/>
      <c r="D153" s="218" t="s">
        <v>159</v>
      </c>
      <c r="E153" s="228" t="s">
        <v>22</v>
      </c>
      <c r="F153" s="229" t="s">
        <v>282</v>
      </c>
      <c r="G153" s="205"/>
      <c r="H153" s="230">
        <v>2</v>
      </c>
      <c r="I153" s="210"/>
      <c r="J153" s="205"/>
      <c r="K153" s="205"/>
      <c r="L153" s="211"/>
      <c r="M153" s="212"/>
      <c r="N153" s="213"/>
      <c r="O153" s="213"/>
      <c r="P153" s="213"/>
      <c r="Q153" s="213"/>
      <c r="R153" s="213"/>
      <c r="S153" s="213"/>
      <c r="T153" s="214"/>
      <c r="AT153" s="215" t="s">
        <v>159</v>
      </c>
      <c r="AU153" s="215" t="s">
        <v>82</v>
      </c>
      <c r="AV153" s="11" t="s">
        <v>82</v>
      </c>
      <c r="AW153" s="11" t="s">
        <v>161</v>
      </c>
      <c r="AX153" s="11" t="s">
        <v>24</v>
      </c>
      <c r="AY153" s="215" t="s">
        <v>127</v>
      </c>
    </row>
    <row r="154" spans="2:65" s="10" customFormat="1" ht="29.85" customHeight="1">
      <c r="B154" s="175"/>
      <c r="C154" s="176"/>
      <c r="D154" s="189" t="s">
        <v>72</v>
      </c>
      <c r="E154" s="190" t="s">
        <v>145</v>
      </c>
      <c r="F154" s="190" t="s">
        <v>283</v>
      </c>
      <c r="G154" s="176"/>
      <c r="H154" s="176"/>
      <c r="I154" s="179"/>
      <c r="J154" s="191">
        <f>BK154</f>
        <v>0</v>
      </c>
      <c r="K154" s="176"/>
      <c r="L154" s="181"/>
      <c r="M154" s="182"/>
      <c r="N154" s="183"/>
      <c r="O154" s="183"/>
      <c r="P154" s="184">
        <f>SUM(P155:P184)</f>
        <v>0</v>
      </c>
      <c r="Q154" s="183"/>
      <c r="R154" s="184">
        <f>SUM(R155:R184)</f>
        <v>0</v>
      </c>
      <c r="S154" s="183"/>
      <c r="T154" s="185">
        <f>SUM(T155:T184)</f>
        <v>0</v>
      </c>
      <c r="AR154" s="186" t="s">
        <v>24</v>
      </c>
      <c r="AT154" s="187" t="s">
        <v>72</v>
      </c>
      <c r="AU154" s="187" t="s">
        <v>24</v>
      </c>
      <c r="AY154" s="186" t="s">
        <v>127</v>
      </c>
      <c r="BK154" s="188">
        <f>SUM(BK155:BK184)</f>
        <v>0</v>
      </c>
    </row>
    <row r="155" spans="2:65" s="1" customFormat="1" ht="22.5" customHeight="1">
      <c r="B155" s="40"/>
      <c r="C155" s="192" t="s">
        <v>284</v>
      </c>
      <c r="D155" s="192" t="s">
        <v>131</v>
      </c>
      <c r="E155" s="193" t="s">
        <v>285</v>
      </c>
      <c r="F155" s="194" t="s">
        <v>286</v>
      </c>
      <c r="G155" s="195" t="s">
        <v>188</v>
      </c>
      <c r="H155" s="196">
        <v>70.5</v>
      </c>
      <c r="I155" s="197"/>
      <c r="J155" s="198">
        <f>ROUND(I155*H155,2)</f>
        <v>0</v>
      </c>
      <c r="K155" s="194" t="s">
        <v>135</v>
      </c>
      <c r="L155" s="60"/>
      <c r="M155" s="199" t="s">
        <v>22</v>
      </c>
      <c r="N155" s="200" t="s">
        <v>44</v>
      </c>
      <c r="O155" s="41"/>
      <c r="P155" s="201">
        <f>O155*H155</f>
        <v>0</v>
      </c>
      <c r="Q155" s="201">
        <v>0</v>
      </c>
      <c r="R155" s="201">
        <f>Q155*H155</f>
        <v>0</v>
      </c>
      <c r="S155" s="201">
        <v>0</v>
      </c>
      <c r="T155" s="202">
        <f>S155*H155</f>
        <v>0</v>
      </c>
      <c r="AR155" s="23" t="s">
        <v>130</v>
      </c>
      <c r="AT155" s="23" t="s">
        <v>131</v>
      </c>
      <c r="AU155" s="23" t="s">
        <v>82</v>
      </c>
      <c r="AY155" s="23" t="s">
        <v>127</v>
      </c>
      <c r="BE155" s="203">
        <f>IF(N155="základní",J155,0)</f>
        <v>0</v>
      </c>
      <c r="BF155" s="203">
        <f>IF(N155="snížená",J155,0)</f>
        <v>0</v>
      </c>
      <c r="BG155" s="203">
        <f>IF(N155="zákl. přenesená",J155,0)</f>
        <v>0</v>
      </c>
      <c r="BH155" s="203">
        <f>IF(N155="sníž. přenesená",J155,0)</f>
        <v>0</v>
      </c>
      <c r="BI155" s="203">
        <f>IF(N155="nulová",J155,0)</f>
        <v>0</v>
      </c>
      <c r="BJ155" s="23" t="s">
        <v>24</v>
      </c>
      <c r="BK155" s="203">
        <f>ROUND(I155*H155,2)</f>
        <v>0</v>
      </c>
      <c r="BL155" s="23" t="s">
        <v>130</v>
      </c>
      <c r="BM155" s="23" t="s">
        <v>287</v>
      </c>
    </row>
    <row r="156" spans="2:65" s="11" customFormat="1" ht="13.5">
      <c r="B156" s="204"/>
      <c r="C156" s="205"/>
      <c r="D156" s="206" t="s">
        <v>159</v>
      </c>
      <c r="E156" s="207" t="s">
        <v>22</v>
      </c>
      <c r="F156" s="208" t="s">
        <v>288</v>
      </c>
      <c r="G156" s="205"/>
      <c r="H156" s="209">
        <v>70.5</v>
      </c>
      <c r="I156" s="210"/>
      <c r="J156" s="205"/>
      <c r="K156" s="205"/>
      <c r="L156" s="211"/>
      <c r="M156" s="212"/>
      <c r="N156" s="213"/>
      <c r="O156" s="213"/>
      <c r="P156" s="213"/>
      <c r="Q156" s="213"/>
      <c r="R156" s="213"/>
      <c r="S156" s="213"/>
      <c r="T156" s="214"/>
      <c r="AT156" s="215" t="s">
        <v>159</v>
      </c>
      <c r="AU156" s="215" t="s">
        <v>82</v>
      </c>
      <c r="AV156" s="11" t="s">
        <v>82</v>
      </c>
      <c r="AW156" s="11" t="s">
        <v>161</v>
      </c>
      <c r="AX156" s="11" t="s">
        <v>24</v>
      </c>
      <c r="AY156" s="215" t="s">
        <v>127</v>
      </c>
    </row>
    <row r="157" spans="2:65" s="1" customFormat="1" ht="22.5" customHeight="1">
      <c r="B157" s="40"/>
      <c r="C157" s="192" t="s">
        <v>207</v>
      </c>
      <c r="D157" s="192" t="s">
        <v>131</v>
      </c>
      <c r="E157" s="193" t="s">
        <v>289</v>
      </c>
      <c r="F157" s="194" t="s">
        <v>290</v>
      </c>
      <c r="G157" s="195" t="s">
        <v>188</v>
      </c>
      <c r="H157" s="196">
        <v>10.3</v>
      </c>
      <c r="I157" s="197"/>
      <c r="J157" s="198">
        <f>ROUND(I157*H157,2)</f>
        <v>0</v>
      </c>
      <c r="K157" s="194" t="s">
        <v>135</v>
      </c>
      <c r="L157" s="60"/>
      <c r="M157" s="199" t="s">
        <v>22</v>
      </c>
      <c r="N157" s="200" t="s">
        <v>44</v>
      </c>
      <c r="O157" s="41"/>
      <c r="P157" s="201">
        <f>O157*H157</f>
        <v>0</v>
      </c>
      <c r="Q157" s="201">
        <v>0</v>
      </c>
      <c r="R157" s="201">
        <f>Q157*H157</f>
        <v>0</v>
      </c>
      <c r="S157" s="201">
        <v>0</v>
      </c>
      <c r="T157" s="202">
        <f>S157*H157</f>
        <v>0</v>
      </c>
      <c r="AR157" s="23" t="s">
        <v>130</v>
      </c>
      <c r="AT157" s="23" t="s">
        <v>131</v>
      </c>
      <c r="AU157" s="23" t="s">
        <v>82</v>
      </c>
      <c r="AY157" s="23" t="s">
        <v>127</v>
      </c>
      <c r="BE157" s="203">
        <f>IF(N157="základní",J157,0)</f>
        <v>0</v>
      </c>
      <c r="BF157" s="203">
        <f>IF(N157="snížená",J157,0)</f>
        <v>0</v>
      </c>
      <c r="BG157" s="203">
        <f>IF(N157="zákl. přenesená",J157,0)</f>
        <v>0</v>
      </c>
      <c r="BH157" s="203">
        <f>IF(N157="sníž. přenesená",J157,0)</f>
        <v>0</v>
      </c>
      <c r="BI157" s="203">
        <f>IF(N157="nulová",J157,0)</f>
        <v>0</v>
      </c>
      <c r="BJ157" s="23" t="s">
        <v>24</v>
      </c>
      <c r="BK157" s="203">
        <f>ROUND(I157*H157,2)</f>
        <v>0</v>
      </c>
      <c r="BL157" s="23" t="s">
        <v>130</v>
      </c>
      <c r="BM157" s="23" t="s">
        <v>291</v>
      </c>
    </row>
    <row r="158" spans="2:65" s="11" customFormat="1" ht="13.5">
      <c r="B158" s="204"/>
      <c r="C158" s="205"/>
      <c r="D158" s="206" t="s">
        <v>159</v>
      </c>
      <c r="E158" s="207" t="s">
        <v>22</v>
      </c>
      <c r="F158" s="208" t="s">
        <v>292</v>
      </c>
      <c r="G158" s="205"/>
      <c r="H158" s="209">
        <v>10.3</v>
      </c>
      <c r="I158" s="210"/>
      <c r="J158" s="205"/>
      <c r="K158" s="205"/>
      <c r="L158" s="211"/>
      <c r="M158" s="212"/>
      <c r="N158" s="213"/>
      <c r="O158" s="213"/>
      <c r="P158" s="213"/>
      <c r="Q158" s="213"/>
      <c r="R158" s="213"/>
      <c r="S158" s="213"/>
      <c r="T158" s="214"/>
      <c r="AT158" s="215" t="s">
        <v>159</v>
      </c>
      <c r="AU158" s="215" t="s">
        <v>82</v>
      </c>
      <c r="AV158" s="11" t="s">
        <v>82</v>
      </c>
      <c r="AW158" s="11" t="s">
        <v>161</v>
      </c>
      <c r="AX158" s="11" t="s">
        <v>24</v>
      </c>
      <c r="AY158" s="215" t="s">
        <v>127</v>
      </c>
    </row>
    <row r="159" spans="2:65" s="1" customFormat="1" ht="22.5" customHeight="1">
      <c r="B159" s="40"/>
      <c r="C159" s="192" t="s">
        <v>293</v>
      </c>
      <c r="D159" s="192" t="s">
        <v>131</v>
      </c>
      <c r="E159" s="193" t="s">
        <v>294</v>
      </c>
      <c r="F159" s="194" t="s">
        <v>295</v>
      </c>
      <c r="G159" s="195" t="s">
        <v>188</v>
      </c>
      <c r="H159" s="196">
        <v>4.8</v>
      </c>
      <c r="I159" s="197"/>
      <c r="J159" s="198">
        <f>ROUND(I159*H159,2)</f>
        <v>0</v>
      </c>
      <c r="K159" s="194" t="s">
        <v>135</v>
      </c>
      <c r="L159" s="60"/>
      <c r="M159" s="199" t="s">
        <v>22</v>
      </c>
      <c r="N159" s="200" t="s">
        <v>44</v>
      </c>
      <c r="O159" s="41"/>
      <c r="P159" s="201">
        <f>O159*H159</f>
        <v>0</v>
      </c>
      <c r="Q159" s="201">
        <v>0</v>
      </c>
      <c r="R159" s="201">
        <f>Q159*H159</f>
        <v>0</v>
      </c>
      <c r="S159" s="201">
        <v>0</v>
      </c>
      <c r="T159" s="202">
        <f>S159*H159</f>
        <v>0</v>
      </c>
      <c r="AR159" s="23" t="s">
        <v>130</v>
      </c>
      <c r="AT159" s="23" t="s">
        <v>131</v>
      </c>
      <c r="AU159" s="23" t="s">
        <v>82</v>
      </c>
      <c r="AY159" s="23" t="s">
        <v>127</v>
      </c>
      <c r="BE159" s="203">
        <f>IF(N159="základní",J159,0)</f>
        <v>0</v>
      </c>
      <c r="BF159" s="203">
        <f>IF(N159="snížená",J159,0)</f>
        <v>0</v>
      </c>
      <c r="BG159" s="203">
        <f>IF(N159="zákl. přenesená",J159,0)</f>
        <v>0</v>
      </c>
      <c r="BH159" s="203">
        <f>IF(N159="sníž. přenesená",J159,0)</f>
        <v>0</v>
      </c>
      <c r="BI159" s="203">
        <f>IF(N159="nulová",J159,0)</f>
        <v>0</v>
      </c>
      <c r="BJ159" s="23" t="s">
        <v>24</v>
      </c>
      <c r="BK159" s="203">
        <f>ROUND(I159*H159,2)</f>
        <v>0</v>
      </c>
      <c r="BL159" s="23" t="s">
        <v>130</v>
      </c>
      <c r="BM159" s="23" t="s">
        <v>296</v>
      </c>
    </row>
    <row r="160" spans="2:65" s="11" customFormat="1" ht="13.5">
      <c r="B160" s="204"/>
      <c r="C160" s="205"/>
      <c r="D160" s="206" t="s">
        <v>159</v>
      </c>
      <c r="E160" s="207" t="s">
        <v>22</v>
      </c>
      <c r="F160" s="208" t="s">
        <v>297</v>
      </c>
      <c r="G160" s="205"/>
      <c r="H160" s="209">
        <v>4.8</v>
      </c>
      <c r="I160" s="210"/>
      <c r="J160" s="205"/>
      <c r="K160" s="205"/>
      <c r="L160" s="211"/>
      <c r="M160" s="212"/>
      <c r="N160" s="213"/>
      <c r="O160" s="213"/>
      <c r="P160" s="213"/>
      <c r="Q160" s="213"/>
      <c r="R160" s="213"/>
      <c r="S160" s="213"/>
      <c r="T160" s="214"/>
      <c r="AT160" s="215" t="s">
        <v>159</v>
      </c>
      <c r="AU160" s="215" t="s">
        <v>82</v>
      </c>
      <c r="AV160" s="11" t="s">
        <v>82</v>
      </c>
      <c r="AW160" s="11" t="s">
        <v>161</v>
      </c>
      <c r="AX160" s="11" t="s">
        <v>24</v>
      </c>
      <c r="AY160" s="215" t="s">
        <v>127</v>
      </c>
    </row>
    <row r="161" spans="2:65" s="1" customFormat="1" ht="22.5" customHeight="1">
      <c r="B161" s="40"/>
      <c r="C161" s="192" t="s">
        <v>212</v>
      </c>
      <c r="D161" s="192" t="s">
        <v>131</v>
      </c>
      <c r="E161" s="193" t="s">
        <v>298</v>
      </c>
      <c r="F161" s="194" t="s">
        <v>299</v>
      </c>
      <c r="G161" s="195" t="s">
        <v>188</v>
      </c>
      <c r="H161" s="196">
        <v>27.4</v>
      </c>
      <c r="I161" s="197"/>
      <c r="J161" s="198">
        <f>ROUND(I161*H161,2)</f>
        <v>0</v>
      </c>
      <c r="K161" s="194" t="s">
        <v>135</v>
      </c>
      <c r="L161" s="60"/>
      <c r="M161" s="199" t="s">
        <v>22</v>
      </c>
      <c r="N161" s="200" t="s">
        <v>44</v>
      </c>
      <c r="O161" s="41"/>
      <c r="P161" s="201">
        <f>O161*H161</f>
        <v>0</v>
      </c>
      <c r="Q161" s="201">
        <v>0</v>
      </c>
      <c r="R161" s="201">
        <f>Q161*H161</f>
        <v>0</v>
      </c>
      <c r="S161" s="201">
        <v>0</v>
      </c>
      <c r="T161" s="202">
        <f>S161*H161</f>
        <v>0</v>
      </c>
      <c r="AR161" s="23" t="s">
        <v>130</v>
      </c>
      <c r="AT161" s="23" t="s">
        <v>131</v>
      </c>
      <c r="AU161" s="23" t="s">
        <v>82</v>
      </c>
      <c r="AY161" s="23" t="s">
        <v>127</v>
      </c>
      <c r="BE161" s="203">
        <f>IF(N161="základní",J161,0)</f>
        <v>0</v>
      </c>
      <c r="BF161" s="203">
        <f>IF(N161="snížená",J161,0)</f>
        <v>0</v>
      </c>
      <c r="BG161" s="203">
        <f>IF(N161="zákl. přenesená",J161,0)</f>
        <v>0</v>
      </c>
      <c r="BH161" s="203">
        <f>IF(N161="sníž. přenesená",J161,0)</f>
        <v>0</v>
      </c>
      <c r="BI161" s="203">
        <f>IF(N161="nulová",J161,0)</f>
        <v>0</v>
      </c>
      <c r="BJ161" s="23" t="s">
        <v>24</v>
      </c>
      <c r="BK161" s="203">
        <f>ROUND(I161*H161,2)</f>
        <v>0</v>
      </c>
      <c r="BL161" s="23" t="s">
        <v>130</v>
      </c>
      <c r="BM161" s="23" t="s">
        <v>300</v>
      </c>
    </row>
    <row r="162" spans="2:65" s="11" customFormat="1" ht="13.5">
      <c r="B162" s="204"/>
      <c r="C162" s="205"/>
      <c r="D162" s="206" t="s">
        <v>159</v>
      </c>
      <c r="E162" s="207" t="s">
        <v>22</v>
      </c>
      <c r="F162" s="208" t="s">
        <v>301</v>
      </c>
      <c r="G162" s="205"/>
      <c r="H162" s="209">
        <v>27.4</v>
      </c>
      <c r="I162" s="210"/>
      <c r="J162" s="205"/>
      <c r="K162" s="205"/>
      <c r="L162" s="211"/>
      <c r="M162" s="212"/>
      <c r="N162" s="213"/>
      <c r="O162" s="213"/>
      <c r="P162" s="213"/>
      <c r="Q162" s="213"/>
      <c r="R162" s="213"/>
      <c r="S162" s="213"/>
      <c r="T162" s="214"/>
      <c r="AT162" s="215" t="s">
        <v>159</v>
      </c>
      <c r="AU162" s="215" t="s">
        <v>82</v>
      </c>
      <c r="AV162" s="11" t="s">
        <v>82</v>
      </c>
      <c r="AW162" s="11" t="s">
        <v>161</v>
      </c>
      <c r="AX162" s="11" t="s">
        <v>24</v>
      </c>
      <c r="AY162" s="215" t="s">
        <v>127</v>
      </c>
    </row>
    <row r="163" spans="2:65" s="1" customFormat="1" ht="22.5" customHeight="1">
      <c r="B163" s="40"/>
      <c r="C163" s="192" t="s">
        <v>302</v>
      </c>
      <c r="D163" s="192" t="s">
        <v>131</v>
      </c>
      <c r="E163" s="193" t="s">
        <v>303</v>
      </c>
      <c r="F163" s="194" t="s">
        <v>304</v>
      </c>
      <c r="G163" s="195" t="s">
        <v>188</v>
      </c>
      <c r="H163" s="196">
        <v>70.5</v>
      </c>
      <c r="I163" s="197"/>
      <c r="J163" s="198">
        <f>ROUND(I163*H163,2)</f>
        <v>0</v>
      </c>
      <c r="K163" s="194" t="s">
        <v>135</v>
      </c>
      <c r="L163" s="60"/>
      <c r="M163" s="199" t="s">
        <v>22</v>
      </c>
      <c r="N163" s="200" t="s">
        <v>44</v>
      </c>
      <c r="O163" s="41"/>
      <c r="P163" s="201">
        <f>O163*H163</f>
        <v>0</v>
      </c>
      <c r="Q163" s="201">
        <v>0</v>
      </c>
      <c r="R163" s="201">
        <f>Q163*H163</f>
        <v>0</v>
      </c>
      <c r="S163" s="201">
        <v>0</v>
      </c>
      <c r="T163" s="202">
        <f>S163*H163</f>
        <v>0</v>
      </c>
      <c r="AR163" s="23" t="s">
        <v>130</v>
      </c>
      <c r="AT163" s="23" t="s">
        <v>131</v>
      </c>
      <c r="AU163" s="23" t="s">
        <v>82</v>
      </c>
      <c r="AY163" s="23" t="s">
        <v>127</v>
      </c>
      <c r="BE163" s="203">
        <f>IF(N163="základní",J163,0)</f>
        <v>0</v>
      </c>
      <c r="BF163" s="203">
        <f>IF(N163="snížená",J163,0)</f>
        <v>0</v>
      </c>
      <c r="BG163" s="203">
        <f>IF(N163="zákl. přenesená",J163,0)</f>
        <v>0</v>
      </c>
      <c r="BH163" s="203">
        <f>IF(N163="sníž. přenesená",J163,0)</f>
        <v>0</v>
      </c>
      <c r="BI163" s="203">
        <f>IF(N163="nulová",J163,0)</f>
        <v>0</v>
      </c>
      <c r="BJ163" s="23" t="s">
        <v>24</v>
      </c>
      <c r="BK163" s="203">
        <f>ROUND(I163*H163,2)</f>
        <v>0</v>
      </c>
      <c r="BL163" s="23" t="s">
        <v>130</v>
      </c>
      <c r="BM163" s="23" t="s">
        <v>305</v>
      </c>
    </row>
    <row r="164" spans="2:65" s="11" customFormat="1" ht="13.5">
      <c r="B164" s="204"/>
      <c r="C164" s="205"/>
      <c r="D164" s="206" t="s">
        <v>159</v>
      </c>
      <c r="E164" s="207" t="s">
        <v>22</v>
      </c>
      <c r="F164" s="208" t="s">
        <v>288</v>
      </c>
      <c r="G164" s="205"/>
      <c r="H164" s="209">
        <v>70.5</v>
      </c>
      <c r="I164" s="210"/>
      <c r="J164" s="205"/>
      <c r="K164" s="205"/>
      <c r="L164" s="211"/>
      <c r="M164" s="212"/>
      <c r="N164" s="213"/>
      <c r="O164" s="213"/>
      <c r="P164" s="213"/>
      <c r="Q164" s="213"/>
      <c r="R164" s="213"/>
      <c r="S164" s="213"/>
      <c r="T164" s="214"/>
      <c r="AT164" s="215" t="s">
        <v>159</v>
      </c>
      <c r="AU164" s="215" t="s">
        <v>82</v>
      </c>
      <c r="AV164" s="11" t="s">
        <v>82</v>
      </c>
      <c r="AW164" s="11" t="s">
        <v>161</v>
      </c>
      <c r="AX164" s="11" t="s">
        <v>24</v>
      </c>
      <c r="AY164" s="215" t="s">
        <v>127</v>
      </c>
    </row>
    <row r="165" spans="2:65" s="1" customFormat="1" ht="22.5" customHeight="1">
      <c r="B165" s="40"/>
      <c r="C165" s="192" t="s">
        <v>216</v>
      </c>
      <c r="D165" s="192" t="s">
        <v>131</v>
      </c>
      <c r="E165" s="193" t="s">
        <v>306</v>
      </c>
      <c r="F165" s="194" t="s">
        <v>307</v>
      </c>
      <c r="G165" s="195" t="s">
        <v>188</v>
      </c>
      <c r="H165" s="196">
        <v>97.4</v>
      </c>
      <c r="I165" s="197"/>
      <c r="J165" s="198">
        <f>ROUND(I165*H165,2)</f>
        <v>0</v>
      </c>
      <c r="K165" s="194" t="s">
        <v>135</v>
      </c>
      <c r="L165" s="60"/>
      <c r="M165" s="199" t="s">
        <v>22</v>
      </c>
      <c r="N165" s="200" t="s">
        <v>44</v>
      </c>
      <c r="O165" s="41"/>
      <c r="P165" s="201">
        <f>O165*H165</f>
        <v>0</v>
      </c>
      <c r="Q165" s="201">
        <v>0</v>
      </c>
      <c r="R165" s="201">
        <f>Q165*H165</f>
        <v>0</v>
      </c>
      <c r="S165" s="201">
        <v>0</v>
      </c>
      <c r="T165" s="202">
        <f>S165*H165</f>
        <v>0</v>
      </c>
      <c r="AR165" s="23" t="s">
        <v>130</v>
      </c>
      <c r="AT165" s="23" t="s">
        <v>131</v>
      </c>
      <c r="AU165" s="23" t="s">
        <v>82</v>
      </c>
      <c r="AY165" s="23" t="s">
        <v>127</v>
      </c>
      <c r="BE165" s="203">
        <f>IF(N165="základní",J165,0)</f>
        <v>0</v>
      </c>
      <c r="BF165" s="203">
        <f>IF(N165="snížená",J165,0)</f>
        <v>0</v>
      </c>
      <c r="BG165" s="203">
        <f>IF(N165="zákl. přenesená",J165,0)</f>
        <v>0</v>
      </c>
      <c r="BH165" s="203">
        <f>IF(N165="sníž. přenesená",J165,0)</f>
        <v>0</v>
      </c>
      <c r="BI165" s="203">
        <f>IF(N165="nulová",J165,0)</f>
        <v>0</v>
      </c>
      <c r="BJ165" s="23" t="s">
        <v>24</v>
      </c>
      <c r="BK165" s="203">
        <f>ROUND(I165*H165,2)</f>
        <v>0</v>
      </c>
      <c r="BL165" s="23" t="s">
        <v>130</v>
      </c>
      <c r="BM165" s="23" t="s">
        <v>308</v>
      </c>
    </row>
    <row r="166" spans="2:65" s="11" customFormat="1" ht="13.5">
      <c r="B166" s="204"/>
      <c r="C166" s="205"/>
      <c r="D166" s="206" t="s">
        <v>159</v>
      </c>
      <c r="E166" s="207" t="s">
        <v>22</v>
      </c>
      <c r="F166" s="208" t="s">
        <v>309</v>
      </c>
      <c r="G166" s="205"/>
      <c r="H166" s="209">
        <v>97.4</v>
      </c>
      <c r="I166" s="210"/>
      <c r="J166" s="205"/>
      <c r="K166" s="205"/>
      <c r="L166" s="211"/>
      <c r="M166" s="212"/>
      <c r="N166" s="213"/>
      <c r="O166" s="213"/>
      <c r="P166" s="213"/>
      <c r="Q166" s="213"/>
      <c r="R166" s="213"/>
      <c r="S166" s="213"/>
      <c r="T166" s="214"/>
      <c r="AT166" s="215" t="s">
        <v>159</v>
      </c>
      <c r="AU166" s="215" t="s">
        <v>82</v>
      </c>
      <c r="AV166" s="11" t="s">
        <v>82</v>
      </c>
      <c r="AW166" s="11" t="s">
        <v>161</v>
      </c>
      <c r="AX166" s="11" t="s">
        <v>24</v>
      </c>
      <c r="AY166" s="215" t="s">
        <v>127</v>
      </c>
    </row>
    <row r="167" spans="2:65" s="1" customFormat="1" ht="22.5" customHeight="1">
      <c r="B167" s="40"/>
      <c r="C167" s="192" t="s">
        <v>310</v>
      </c>
      <c r="D167" s="192" t="s">
        <v>131</v>
      </c>
      <c r="E167" s="193" t="s">
        <v>311</v>
      </c>
      <c r="F167" s="194" t="s">
        <v>312</v>
      </c>
      <c r="G167" s="195" t="s">
        <v>188</v>
      </c>
      <c r="H167" s="196">
        <v>141</v>
      </c>
      <c r="I167" s="197"/>
      <c r="J167" s="198">
        <f>ROUND(I167*H167,2)</f>
        <v>0</v>
      </c>
      <c r="K167" s="194" t="s">
        <v>135</v>
      </c>
      <c r="L167" s="60"/>
      <c r="M167" s="199" t="s">
        <v>22</v>
      </c>
      <c r="N167" s="200" t="s">
        <v>44</v>
      </c>
      <c r="O167" s="41"/>
      <c r="P167" s="201">
        <f>O167*H167</f>
        <v>0</v>
      </c>
      <c r="Q167" s="201">
        <v>0</v>
      </c>
      <c r="R167" s="201">
        <f>Q167*H167</f>
        <v>0</v>
      </c>
      <c r="S167" s="201">
        <v>0</v>
      </c>
      <c r="T167" s="202">
        <f>S167*H167</f>
        <v>0</v>
      </c>
      <c r="AR167" s="23" t="s">
        <v>130</v>
      </c>
      <c r="AT167" s="23" t="s">
        <v>131</v>
      </c>
      <c r="AU167" s="23" t="s">
        <v>82</v>
      </c>
      <c r="AY167" s="23" t="s">
        <v>127</v>
      </c>
      <c r="BE167" s="203">
        <f>IF(N167="základní",J167,0)</f>
        <v>0</v>
      </c>
      <c r="BF167" s="203">
        <f>IF(N167="snížená",J167,0)</f>
        <v>0</v>
      </c>
      <c r="BG167" s="203">
        <f>IF(N167="zákl. přenesená",J167,0)</f>
        <v>0</v>
      </c>
      <c r="BH167" s="203">
        <f>IF(N167="sníž. přenesená",J167,0)</f>
        <v>0</v>
      </c>
      <c r="BI167" s="203">
        <f>IF(N167="nulová",J167,0)</f>
        <v>0</v>
      </c>
      <c r="BJ167" s="23" t="s">
        <v>24</v>
      </c>
      <c r="BK167" s="203">
        <f>ROUND(I167*H167,2)</f>
        <v>0</v>
      </c>
      <c r="BL167" s="23" t="s">
        <v>130</v>
      </c>
      <c r="BM167" s="23" t="s">
        <v>313</v>
      </c>
    </row>
    <row r="168" spans="2:65" s="11" customFormat="1" ht="13.5">
      <c r="B168" s="204"/>
      <c r="C168" s="205"/>
      <c r="D168" s="206" t="s">
        <v>159</v>
      </c>
      <c r="E168" s="207" t="s">
        <v>22</v>
      </c>
      <c r="F168" s="208" t="s">
        <v>314</v>
      </c>
      <c r="G168" s="205"/>
      <c r="H168" s="209">
        <v>141</v>
      </c>
      <c r="I168" s="210"/>
      <c r="J168" s="205"/>
      <c r="K168" s="205"/>
      <c r="L168" s="211"/>
      <c r="M168" s="212"/>
      <c r="N168" s="213"/>
      <c r="O168" s="213"/>
      <c r="P168" s="213"/>
      <c r="Q168" s="213"/>
      <c r="R168" s="213"/>
      <c r="S168" s="213"/>
      <c r="T168" s="214"/>
      <c r="AT168" s="215" t="s">
        <v>159</v>
      </c>
      <c r="AU168" s="215" t="s">
        <v>82</v>
      </c>
      <c r="AV168" s="11" t="s">
        <v>82</v>
      </c>
      <c r="AW168" s="11" t="s">
        <v>161</v>
      </c>
      <c r="AX168" s="11" t="s">
        <v>24</v>
      </c>
      <c r="AY168" s="215" t="s">
        <v>127</v>
      </c>
    </row>
    <row r="169" spans="2:65" s="1" customFormat="1" ht="31.5" customHeight="1">
      <c r="B169" s="40"/>
      <c r="C169" s="192" t="s">
        <v>224</v>
      </c>
      <c r="D169" s="192" t="s">
        <v>131</v>
      </c>
      <c r="E169" s="193" t="s">
        <v>315</v>
      </c>
      <c r="F169" s="194" t="s">
        <v>316</v>
      </c>
      <c r="G169" s="195" t="s">
        <v>188</v>
      </c>
      <c r="H169" s="196">
        <v>37.72</v>
      </c>
      <c r="I169" s="197"/>
      <c r="J169" s="198">
        <f>ROUND(I169*H169,2)</f>
        <v>0</v>
      </c>
      <c r="K169" s="194" t="s">
        <v>135</v>
      </c>
      <c r="L169" s="60"/>
      <c r="M169" s="199" t="s">
        <v>22</v>
      </c>
      <c r="N169" s="200" t="s">
        <v>44</v>
      </c>
      <c r="O169" s="41"/>
      <c r="P169" s="201">
        <f>O169*H169</f>
        <v>0</v>
      </c>
      <c r="Q169" s="201">
        <v>0</v>
      </c>
      <c r="R169" s="201">
        <f>Q169*H169</f>
        <v>0</v>
      </c>
      <c r="S169" s="201">
        <v>0</v>
      </c>
      <c r="T169" s="202">
        <f>S169*H169</f>
        <v>0</v>
      </c>
      <c r="AR169" s="23" t="s">
        <v>130</v>
      </c>
      <c r="AT169" s="23" t="s">
        <v>131</v>
      </c>
      <c r="AU169" s="23" t="s">
        <v>82</v>
      </c>
      <c r="AY169" s="23" t="s">
        <v>127</v>
      </c>
      <c r="BE169" s="203">
        <f>IF(N169="základní",J169,0)</f>
        <v>0</v>
      </c>
      <c r="BF169" s="203">
        <f>IF(N169="snížená",J169,0)</f>
        <v>0</v>
      </c>
      <c r="BG169" s="203">
        <f>IF(N169="zákl. přenesená",J169,0)</f>
        <v>0</v>
      </c>
      <c r="BH169" s="203">
        <f>IF(N169="sníž. přenesená",J169,0)</f>
        <v>0</v>
      </c>
      <c r="BI169" s="203">
        <f>IF(N169="nulová",J169,0)</f>
        <v>0</v>
      </c>
      <c r="BJ169" s="23" t="s">
        <v>24</v>
      </c>
      <c r="BK169" s="203">
        <f>ROUND(I169*H169,2)</f>
        <v>0</v>
      </c>
      <c r="BL169" s="23" t="s">
        <v>130</v>
      </c>
      <c r="BM169" s="23" t="s">
        <v>317</v>
      </c>
    </row>
    <row r="170" spans="2:65" s="11" customFormat="1" ht="13.5">
      <c r="B170" s="204"/>
      <c r="C170" s="205"/>
      <c r="D170" s="206" t="s">
        <v>159</v>
      </c>
      <c r="E170" s="207" t="s">
        <v>22</v>
      </c>
      <c r="F170" s="208" t="s">
        <v>318</v>
      </c>
      <c r="G170" s="205"/>
      <c r="H170" s="209">
        <v>37.72</v>
      </c>
      <c r="I170" s="210"/>
      <c r="J170" s="205"/>
      <c r="K170" s="205"/>
      <c r="L170" s="211"/>
      <c r="M170" s="212"/>
      <c r="N170" s="213"/>
      <c r="O170" s="213"/>
      <c r="P170" s="213"/>
      <c r="Q170" s="213"/>
      <c r="R170" s="213"/>
      <c r="S170" s="213"/>
      <c r="T170" s="214"/>
      <c r="AT170" s="215" t="s">
        <v>159</v>
      </c>
      <c r="AU170" s="215" t="s">
        <v>82</v>
      </c>
      <c r="AV170" s="11" t="s">
        <v>82</v>
      </c>
      <c r="AW170" s="11" t="s">
        <v>161</v>
      </c>
      <c r="AX170" s="11" t="s">
        <v>24</v>
      </c>
      <c r="AY170" s="215" t="s">
        <v>127</v>
      </c>
    </row>
    <row r="171" spans="2:65" s="1" customFormat="1" ht="31.5" customHeight="1">
      <c r="B171" s="40"/>
      <c r="C171" s="192" t="s">
        <v>319</v>
      </c>
      <c r="D171" s="192" t="s">
        <v>131</v>
      </c>
      <c r="E171" s="193" t="s">
        <v>320</v>
      </c>
      <c r="F171" s="194" t="s">
        <v>321</v>
      </c>
      <c r="G171" s="195" t="s">
        <v>188</v>
      </c>
      <c r="H171" s="196">
        <v>1112.28</v>
      </c>
      <c r="I171" s="197"/>
      <c r="J171" s="198">
        <f>ROUND(I171*H171,2)</f>
        <v>0</v>
      </c>
      <c r="K171" s="194" t="s">
        <v>135</v>
      </c>
      <c r="L171" s="60"/>
      <c r="M171" s="199" t="s">
        <v>22</v>
      </c>
      <c r="N171" s="200" t="s">
        <v>44</v>
      </c>
      <c r="O171" s="41"/>
      <c r="P171" s="201">
        <f>O171*H171</f>
        <v>0</v>
      </c>
      <c r="Q171" s="201">
        <v>0</v>
      </c>
      <c r="R171" s="201">
        <f>Q171*H171</f>
        <v>0</v>
      </c>
      <c r="S171" s="201">
        <v>0</v>
      </c>
      <c r="T171" s="202">
        <f>S171*H171</f>
        <v>0</v>
      </c>
      <c r="AR171" s="23" t="s">
        <v>130</v>
      </c>
      <c r="AT171" s="23" t="s">
        <v>131</v>
      </c>
      <c r="AU171" s="23" t="s">
        <v>82</v>
      </c>
      <c r="AY171" s="23" t="s">
        <v>127</v>
      </c>
      <c r="BE171" s="203">
        <f>IF(N171="základní",J171,0)</f>
        <v>0</v>
      </c>
      <c r="BF171" s="203">
        <f>IF(N171="snížená",J171,0)</f>
        <v>0</v>
      </c>
      <c r="BG171" s="203">
        <f>IF(N171="zákl. přenesená",J171,0)</f>
        <v>0</v>
      </c>
      <c r="BH171" s="203">
        <f>IF(N171="sníž. přenesená",J171,0)</f>
        <v>0</v>
      </c>
      <c r="BI171" s="203">
        <f>IF(N171="nulová",J171,0)</f>
        <v>0</v>
      </c>
      <c r="BJ171" s="23" t="s">
        <v>24</v>
      </c>
      <c r="BK171" s="203">
        <f>ROUND(I171*H171,2)</f>
        <v>0</v>
      </c>
      <c r="BL171" s="23" t="s">
        <v>130</v>
      </c>
      <c r="BM171" s="23" t="s">
        <v>322</v>
      </c>
    </row>
    <row r="172" spans="2:65" s="11" customFormat="1" ht="13.5">
      <c r="B172" s="204"/>
      <c r="C172" s="205"/>
      <c r="D172" s="206" t="s">
        <v>159</v>
      </c>
      <c r="E172" s="207" t="s">
        <v>22</v>
      </c>
      <c r="F172" s="208" t="s">
        <v>323</v>
      </c>
      <c r="G172" s="205"/>
      <c r="H172" s="209">
        <v>1112.28</v>
      </c>
      <c r="I172" s="210"/>
      <c r="J172" s="205"/>
      <c r="K172" s="205"/>
      <c r="L172" s="211"/>
      <c r="M172" s="212"/>
      <c r="N172" s="213"/>
      <c r="O172" s="213"/>
      <c r="P172" s="213"/>
      <c r="Q172" s="213"/>
      <c r="R172" s="213"/>
      <c r="S172" s="213"/>
      <c r="T172" s="214"/>
      <c r="AT172" s="215" t="s">
        <v>159</v>
      </c>
      <c r="AU172" s="215" t="s">
        <v>82</v>
      </c>
      <c r="AV172" s="11" t="s">
        <v>82</v>
      </c>
      <c r="AW172" s="11" t="s">
        <v>161</v>
      </c>
      <c r="AX172" s="11" t="s">
        <v>24</v>
      </c>
      <c r="AY172" s="215" t="s">
        <v>127</v>
      </c>
    </row>
    <row r="173" spans="2:65" s="1" customFormat="1" ht="22.5" customHeight="1">
      <c r="B173" s="40"/>
      <c r="C173" s="192" t="s">
        <v>228</v>
      </c>
      <c r="D173" s="192" t="s">
        <v>131</v>
      </c>
      <c r="E173" s="193" t="s">
        <v>324</v>
      </c>
      <c r="F173" s="194" t="s">
        <v>325</v>
      </c>
      <c r="G173" s="195" t="s">
        <v>165</v>
      </c>
      <c r="H173" s="196">
        <v>230</v>
      </c>
      <c r="I173" s="197"/>
      <c r="J173" s="198">
        <f>ROUND(I173*H173,2)</f>
        <v>0</v>
      </c>
      <c r="K173" s="194" t="s">
        <v>135</v>
      </c>
      <c r="L173" s="60"/>
      <c r="M173" s="199" t="s">
        <v>22</v>
      </c>
      <c r="N173" s="200" t="s">
        <v>44</v>
      </c>
      <c r="O173" s="41"/>
      <c r="P173" s="201">
        <f>O173*H173</f>
        <v>0</v>
      </c>
      <c r="Q173" s="201">
        <v>0</v>
      </c>
      <c r="R173" s="201">
        <f>Q173*H173</f>
        <v>0</v>
      </c>
      <c r="S173" s="201">
        <v>0</v>
      </c>
      <c r="T173" s="202">
        <f>S173*H173</f>
        <v>0</v>
      </c>
      <c r="AR173" s="23" t="s">
        <v>130</v>
      </c>
      <c r="AT173" s="23" t="s">
        <v>131</v>
      </c>
      <c r="AU173" s="23" t="s">
        <v>82</v>
      </c>
      <c r="AY173" s="23" t="s">
        <v>127</v>
      </c>
      <c r="BE173" s="203">
        <f>IF(N173="základní",J173,0)</f>
        <v>0</v>
      </c>
      <c r="BF173" s="203">
        <f>IF(N173="snížená",J173,0)</f>
        <v>0</v>
      </c>
      <c r="BG173" s="203">
        <f>IF(N173="zákl. přenesená",J173,0)</f>
        <v>0</v>
      </c>
      <c r="BH173" s="203">
        <f>IF(N173="sníž. přenesená",J173,0)</f>
        <v>0</v>
      </c>
      <c r="BI173" s="203">
        <f>IF(N173="nulová",J173,0)</f>
        <v>0</v>
      </c>
      <c r="BJ173" s="23" t="s">
        <v>24</v>
      </c>
      <c r="BK173" s="203">
        <f>ROUND(I173*H173,2)</f>
        <v>0</v>
      </c>
      <c r="BL173" s="23" t="s">
        <v>130</v>
      </c>
      <c r="BM173" s="23" t="s">
        <v>326</v>
      </c>
    </row>
    <row r="174" spans="2:65" s="12" customFormat="1" ht="13.5">
      <c r="B174" s="216"/>
      <c r="C174" s="217"/>
      <c r="D174" s="218" t="s">
        <v>159</v>
      </c>
      <c r="E174" s="219" t="s">
        <v>22</v>
      </c>
      <c r="F174" s="220" t="s">
        <v>327</v>
      </c>
      <c r="G174" s="217"/>
      <c r="H174" s="221" t="s">
        <v>22</v>
      </c>
      <c r="I174" s="222"/>
      <c r="J174" s="217"/>
      <c r="K174" s="217"/>
      <c r="L174" s="223"/>
      <c r="M174" s="224"/>
      <c r="N174" s="225"/>
      <c r="O174" s="225"/>
      <c r="P174" s="225"/>
      <c r="Q174" s="225"/>
      <c r="R174" s="225"/>
      <c r="S174" s="225"/>
      <c r="T174" s="226"/>
      <c r="AT174" s="227" t="s">
        <v>159</v>
      </c>
      <c r="AU174" s="227" t="s">
        <v>82</v>
      </c>
      <c r="AV174" s="12" t="s">
        <v>24</v>
      </c>
      <c r="AW174" s="12" t="s">
        <v>161</v>
      </c>
      <c r="AX174" s="12" t="s">
        <v>73</v>
      </c>
      <c r="AY174" s="227" t="s">
        <v>127</v>
      </c>
    </row>
    <row r="175" spans="2:65" s="11" customFormat="1" ht="13.5">
      <c r="B175" s="204"/>
      <c r="C175" s="205"/>
      <c r="D175" s="206" t="s">
        <v>159</v>
      </c>
      <c r="E175" s="207" t="s">
        <v>22</v>
      </c>
      <c r="F175" s="208" t="s">
        <v>328</v>
      </c>
      <c r="G175" s="205"/>
      <c r="H175" s="209">
        <v>230</v>
      </c>
      <c r="I175" s="210"/>
      <c r="J175" s="205"/>
      <c r="K175" s="205"/>
      <c r="L175" s="211"/>
      <c r="M175" s="212"/>
      <c r="N175" s="213"/>
      <c r="O175" s="213"/>
      <c r="P175" s="213"/>
      <c r="Q175" s="213"/>
      <c r="R175" s="213"/>
      <c r="S175" s="213"/>
      <c r="T175" s="214"/>
      <c r="AT175" s="215" t="s">
        <v>159</v>
      </c>
      <c r="AU175" s="215" t="s">
        <v>82</v>
      </c>
      <c r="AV175" s="11" t="s">
        <v>82</v>
      </c>
      <c r="AW175" s="11" t="s">
        <v>161</v>
      </c>
      <c r="AX175" s="11" t="s">
        <v>24</v>
      </c>
      <c r="AY175" s="215" t="s">
        <v>127</v>
      </c>
    </row>
    <row r="176" spans="2:65" s="1" customFormat="1" ht="22.5" customHeight="1">
      <c r="B176" s="40"/>
      <c r="C176" s="192" t="s">
        <v>329</v>
      </c>
      <c r="D176" s="192" t="s">
        <v>131</v>
      </c>
      <c r="E176" s="193" t="s">
        <v>330</v>
      </c>
      <c r="F176" s="194" t="s">
        <v>331</v>
      </c>
      <c r="G176" s="195" t="s">
        <v>188</v>
      </c>
      <c r="H176" s="196">
        <v>139.9</v>
      </c>
      <c r="I176" s="197"/>
      <c r="J176" s="198">
        <f>ROUND(I176*H176,2)</f>
        <v>0</v>
      </c>
      <c r="K176" s="194" t="s">
        <v>135</v>
      </c>
      <c r="L176" s="60"/>
      <c r="M176" s="199" t="s">
        <v>22</v>
      </c>
      <c r="N176" s="200" t="s">
        <v>44</v>
      </c>
      <c r="O176" s="41"/>
      <c r="P176" s="201">
        <f>O176*H176</f>
        <v>0</v>
      </c>
      <c r="Q176" s="201">
        <v>0</v>
      </c>
      <c r="R176" s="201">
        <f>Q176*H176</f>
        <v>0</v>
      </c>
      <c r="S176" s="201">
        <v>0</v>
      </c>
      <c r="T176" s="202">
        <f>S176*H176</f>
        <v>0</v>
      </c>
      <c r="AR176" s="23" t="s">
        <v>130</v>
      </c>
      <c r="AT176" s="23" t="s">
        <v>131</v>
      </c>
      <c r="AU176" s="23" t="s">
        <v>82</v>
      </c>
      <c r="AY176" s="23" t="s">
        <v>127</v>
      </c>
      <c r="BE176" s="203">
        <f>IF(N176="základní",J176,0)</f>
        <v>0</v>
      </c>
      <c r="BF176" s="203">
        <f>IF(N176="snížená",J176,0)</f>
        <v>0</v>
      </c>
      <c r="BG176" s="203">
        <f>IF(N176="zákl. přenesená",J176,0)</f>
        <v>0</v>
      </c>
      <c r="BH176" s="203">
        <f>IF(N176="sníž. přenesená",J176,0)</f>
        <v>0</v>
      </c>
      <c r="BI176" s="203">
        <f>IF(N176="nulová",J176,0)</f>
        <v>0</v>
      </c>
      <c r="BJ176" s="23" t="s">
        <v>24</v>
      </c>
      <c r="BK176" s="203">
        <f>ROUND(I176*H176,2)</f>
        <v>0</v>
      </c>
      <c r="BL176" s="23" t="s">
        <v>130</v>
      </c>
      <c r="BM176" s="23" t="s">
        <v>332</v>
      </c>
    </row>
    <row r="177" spans="2:65" s="11" customFormat="1" ht="13.5">
      <c r="B177" s="204"/>
      <c r="C177" s="205"/>
      <c r="D177" s="206" t="s">
        <v>159</v>
      </c>
      <c r="E177" s="207" t="s">
        <v>22</v>
      </c>
      <c r="F177" s="208" t="s">
        <v>333</v>
      </c>
      <c r="G177" s="205"/>
      <c r="H177" s="209">
        <v>139.9</v>
      </c>
      <c r="I177" s="210"/>
      <c r="J177" s="205"/>
      <c r="K177" s="205"/>
      <c r="L177" s="211"/>
      <c r="M177" s="212"/>
      <c r="N177" s="213"/>
      <c r="O177" s="213"/>
      <c r="P177" s="213"/>
      <c r="Q177" s="213"/>
      <c r="R177" s="213"/>
      <c r="S177" s="213"/>
      <c r="T177" s="214"/>
      <c r="AT177" s="215" t="s">
        <v>159</v>
      </c>
      <c r="AU177" s="215" t="s">
        <v>82</v>
      </c>
      <c r="AV177" s="11" t="s">
        <v>82</v>
      </c>
      <c r="AW177" s="11" t="s">
        <v>161</v>
      </c>
      <c r="AX177" s="11" t="s">
        <v>24</v>
      </c>
      <c r="AY177" s="215" t="s">
        <v>127</v>
      </c>
    </row>
    <row r="178" spans="2:65" s="1" customFormat="1" ht="22.5" customHeight="1">
      <c r="B178" s="40"/>
      <c r="C178" s="192" t="s">
        <v>231</v>
      </c>
      <c r="D178" s="192" t="s">
        <v>131</v>
      </c>
      <c r="E178" s="193" t="s">
        <v>334</v>
      </c>
      <c r="F178" s="194" t="s">
        <v>335</v>
      </c>
      <c r="G178" s="195" t="s">
        <v>188</v>
      </c>
      <c r="H178" s="196">
        <v>70.5</v>
      </c>
      <c r="I178" s="197"/>
      <c r="J178" s="198">
        <f>ROUND(I178*H178,2)</f>
        <v>0</v>
      </c>
      <c r="K178" s="194" t="s">
        <v>135</v>
      </c>
      <c r="L178" s="60"/>
      <c r="M178" s="199" t="s">
        <v>22</v>
      </c>
      <c r="N178" s="200" t="s">
        <v>44</v>
      </c>
      <c r="O178" s="41"/>
      <c r="P178" s="201">
        <f>O178*H178</f>
        <v>0</v>
      </c>
      <c r="Q178" s="201">
        <v>0</v>
      </c>
      <c r="R178" s="201">
        <f>Q178*H178</f>
        <v>0</v>
      </c>
      <c r="S178" s="201">
        <v>0</v>
      </c>
      <c r="T178" s="202">
        <f>S178*H178</f>
        <v>0</v>
      </c>
      <c r="AR178" s="23" t="s">
        <v>130</v>
      </c>
      <c r="AT178" s="23" t="s">
        <v>131</v>
      </c>
      <c r="AU178" s="23" t="s">
        <v>82</v>
      </c>
      <c r="AY178" s="23" t="s">
        <v>127</v>
      </c>
      <c r="BE178" s="203">
        <f>IF(N178="základní",J178,0)</f>
        <v>0</v>
      </c>
      <c r="BF178" s="203">
        <f>IF(N178="snížená",J178,0)</f>
        <v>0</v>
      </c>
      <c r="BG178" s="203">
        <f>IF(N178="zákl. přenesená",J178,0)</f>
        <v>0</v>
      </c>
      <c r="BH178" s="203">
        <f>IF(N178="sníž. přenesená",J178,0)</f>
        <v>0</v>
      </c>
      <c r="BI178" s="203">
        <f>IF(N178="nulová",J178,0)</f>
        <v>0</v>
      </c>
      <c r="BJ178" s="23" t="s">
        <v>24</v>
      </c>
      <c r="BK178" s="203">
        <f>ROUND(I178*H178,2)</f>
        <v>0</v>
      </c>
      <c r="BL178" s="23" t="s">
        <v>130</v>
      </c>
      <c r="BM178" s="23" t="s">
        <v>336</v>
      </c>
    </row>
    <row r="179" spans="2:65" s="11" customFormat="1" ht="13.5">
      <c r="B179" s="204"/>
      <c r="C179" s="205"/>
      <c r="D179" s="206" t="s">
        <v>159</v>
      </c>
      <c r="E179" s="207" t="s">
        <v>22</v>
      </c>
      <c r="F179" s="208" t="s">
        <v>288</v>
      </c>
      <c r="G179" s="205"/>
      <c r="H179" s="209">
        <v>70.5</v>
      </c>
      <c r="I179" s="210"/>
      <c r="J179" s="205"/>
      <c r="K179" s="205"/>
      <c r="L179" s="211"/>
      <c r="M179" s="212"/>
      <c r="N179" s="213"/>
      <c r="O179" s="213"/>
      <c r="P179" s="213"/>
      <c r="Q179" s="213"/>
      <c r="R179" s="213"/>
      <c r="S179" s="213"/>
      <c r="T179" s="214"/>
      <c r="AT179" s="215" t="s">
        <v>159</v>
      </c>
      <c r="AU179" s="215" t="s">
        <v>82</v>
      </c>
      <c r="AV179" s="11" t="s">
        <v>82</v>
      </c>
      <c r="AW179" s="11" t="s">
        <v>161</v>
      </c>
      <c r="AX179" s="11" t="s">
        <v>24</v>
      </c>
      <c r="AY179" s="215" t="s">
        <v>127</v>
      </c>
    </row>
    <row r="180" spans="2:65" s="1" customFormat="1" ht="22.5" customHeight="1">
      <c r="B180" s="40"/>
      <c r="C180" s="192" t="s">
        <v>337</v>
      </c>
      <c r="D180" s="192" t="s">
        <v>131</v>
      </c>
      <c r="E180" s="193" t="s">
        <v>338</v>
      </c>
      <c r="F180" s="194" t="s">
        <v>339</v>
      </c>
      <c r="G180" s="195" t="s">
        <v>188</v>
      </c>
      <c r="H180" s="196">
        <v>70.5</v>
      </c>
      <c r="I180" s="197"/>
      <c r="J180" s="198">
        <f>ROUND(I180*H180,2)</f>
        <v>0</v>
      </c>
      <c r="K180" s="194" t="s">
        <v>135</v>
      </c>
      <c r="L180" s="60"/>
      <c r="M180" s="199" t="s">
        <v>22</v>
      </c>
      <c r="N180" s="200" t="s">
        <v>44</v>
      </c>
      <c r="O180" s="41"/>
      <c r="P180" s="201">
        <f>O180*H180</f>
        <v>0</v>
      </c>
      <c r="Q180" s="201">
        <v>0</v>
      </c>
      <c r="R180" s="201">
        <f>Q180*H180</f>
        <v>0</v>
      </c>
      <c r="S180" s="201">
        <v>0</v>
      </c>
      <c r="T180" s="202">
        <f>S180*H180</f>
        <v>0</v>
      </c>
      <c r="AR180" s="23" t="s">
        <v>130</v>
      </c>
      <c r="AT180" s="23" t="s">
        <v>131</v>
      </c>
      <c r="AU180" s="23" t="s">
        <v>82</v>
      </c>
      <c r="AY180" s="23" t="s">
        <v>127</v>
      </c>
      <c r="BE180" s="203">
        <f>IF(N180="základní",J180,0)</f>
        <v>0</v>
      </c>
      <c r="BF180" s="203">
        <f>IF(N180="snížená",J180,0)</f>
        <v>0</v>
      </c>
      <c r="BG180" s="203">
        <f>IF(N180="zákl. přenesená",J180,0)</f>
        <v>0</v>
      </c>
      <c r="BH180" s="203">
        <f>IF(N180="sníž. přenesená",J180,0)</f>
        <v>0</v>
      </c>
      <c r="BI180" s="203">
        <f>IF(N180="nulová",J180,0)</f>
        <v>0</v>
      </c>
      <c r="BJ180" s="23" t="s">
        <v>24</v>
      </c>
      <c r="BK180" s="203">
        <f>ROUND(I180*H180,2)</f>
        <v>0</v>
      </c>
      <c r="BL180" s="23" t="s">
        <v>130</v>
      </c>
      <c r="BM180" s="23" t="s">
        <v>340</v>
      </c>
    </row>
    <row r="181" spans="2:65" s="11" customFormat="1" ht="13.5">
      <c r="B181" s="204"/>
      <c r="C181" s="205"/>
      <c r="D181" s="206" t="s">
        <v>159</v>
      </c>
      <c r="E181" s="207" t="s">
        <v>22</v>
      </c>
      <c r="F181" s="208" t="s">
        <v>288</v>
      </c>
      <c r="G181" s="205"/>
      <c r="H181" s="209">
        <v>70.5</v>
      </c>
      <c r="I181" s="210"/>
      <c r="J181" s="205"/>
      <c r="K181" s="205"/>
      <c r="L181" s="211"/>
      <c r="M181" s="212"/>
      <c r="N181" s="213"/>
      <c r="O181" s="213"/>
      <c r="P181" s="213"/>
      <c r="Q181" s="213"/>
      <c r="R181" s="213"/>
      <c r="S181" s="213"/>
      <c r="T181" s="214"/>
      <c r="AT181" s="215" t="s">
        <v>159</v>
      </c>
      <c r="AU181" s="215" t="s">
        <v>82</v>
      </c>
      <c r="AV181" s="11" t="s">
        <v>82</v>
      </c>
      <c r="AW181" s="11" t="s">
        <v>161</v>
      </c>
      <c r="AX181" s="11" t="s">
        <v>24</v>
      </c>
      <c r="AY181" s="215" t="s">
        <v>127</v>
      </c>
    </row>
    <row r="182" spans="2:65" s="1" customFormat="1" ht="22.5" customHeight="1">
      <c r="B182" s="40"/>
      <c r="C182" s="192" t="s">
        <v>234</v>
      </c>
      <c r="D182" s="192" t="s">
        <v>131</v>
      </c>
      <c r="E182" s="193" t="s">
        <v>341</v>
      </c>
      <c r="F182" s="194" t="s">
        <v>342</v>
      </c>
      <c r="G182" s="195" t="s">
        <v>188</v>
      </c>
      <c r="H182" s="196">
        <v>139.9</v>
      </c>
      <c r="I182" s="197"/>
      <c r="J182" s="198">
        <f>ROUND(I182*H182,2)</f>
        <v>0</v>
      </c>
      <c r="K182" s="194" t="s">
        <v>135</v>
      </c>
      <c r="L182" s="60"/>
      <c r="M182" s="199" t="s">
        <v>22</v>
      </c>
      <c r="N182" s="200" t="s">
        <v>44</v>
      </c>
      <c r="O182" s="41"/>
      <c r="P182" s="201">
        <f>O182*H182</f>
        <v>0</v>
      </c>
      <c r="Q182" s="201">
        <v>0</v>
      </c>
      <c r="R182" s="201">
        <f>Q182*H182</f>
        <v>0</v>
      </c>
      <c r="S182" s="201">
        <v>0</v>
      </c>
      <c r="T182" s="202">
        <f>S182*H182</f>
        <v>0</v>
      </c>
      <c r="AR182" s="23" t="s">
        <v>130</v>
      </c>
      <c r="AT182" s="23" t="s">
        <v>131</v>
      </c>
      <c r="AU182" s="23" t="s">
        <v>82</v>
      </c>
      <c r="AY182" s="23" t="s">
        <v>127</v>
      </c>
      <c r="BE182" s="203">
        <f>IF(N182="základní",J182,0)</f>
        <v>0</v>
      </c>
      <c r="BF182" s="203">
        <f>IF(N182="snížená",J182,0)</f>
        <v>0</v>
      </c>
      <c r="BG182" s="203">
        <f>IF(N182="zákl. přenesená",J182,0)</f>
        <v>0</v>
      </c>
      <c r="BH182" s="203">
        <f>IF(N182="sníž. přenesená",J182,0)</f>
        <v>0</v>
      </c>
      <c r="BI182" s="203">
        <f>IF(N182="nulová",J182,0)</f>
        <v>0</v>
      </c>
      <c r="BJ182" s="23" t="s">
        <v>24</v>
      </c>
      <c r="BK182" s="203">
        <f>ROUND(I182*H182,2)</f>
        <v>0</v>
      </c>
      <c r="BL182" s="23" t="s">
        <v>130</v>
      </c>
      <c r="BM182" s="23" t="s">
        <v>343</v>
      </c>
    </row>
    <row r="183" spans="2:65" s="11" customFormat="1" ht="13.5">
      <c r="B183" s="204"/>
      <c r="C183" s="205"/>
      <c r="D183" s="206" t="s">
        <v>159</v>
      </c>
      <c r="E183" s="207" t="s">
        <v>22</v>
      </c>
      <c r="F183" s="208" t="s">
        <v>333</v>
      </c>
      <c r="G183" s="205"/>
      <c r="H183" s="209">
        <v>139.9</v>
      </c>
      <c r="I183" s="210"/>
      <c r="J183" s="205"/>
      <c r="K183" s="205"/>
      <c r="L183" s="211"/>
      <c r="M183" s="212"/>
      <c r="N183" s="213"/>
      <c r="O183" s="213"/>
      <c r="P183" s="213"/>
      <c r="Q183" s="213"/>
      <c r="R183" s="213"/>
      <c r="S183" s="213"/>
      <c r="T183" s="214"/>
      <c r="AT183" s="215" t="s">
        <v>159</v>
      </c>
      <c r="AU183" s="215" t="s">
        <v>82</v>
      </c>
      <c r="AV183" s="11" t="s">
        <v>82</v>
      </c>
      <c r="AW183" s="11" t="s">
        <v>161</v>
      </c>
      <c r="AX183" s="11" t="s">
        <v>24</v>
      </c>
      <c r="AY183" s="215" t="s">
        <v>127</v>
      </c>
    </row>
    <row r="184" spans="2:65" s="1" customFormat="1" ht="22.5" customHeight="1">
      <c r="B184" s="40"/>
      <c r="C184" s="192" t="s">
        <v>73</v>
      </c>
      <c r="D184" s="192" t="s">
        <v>131</v>
      </c>
      <c r="E184" s="193" t="s">
        <v>344</v>
      </c>
      <c r="F184" s="194" t="s">
        <v>345</v>
      </c>
      <c r="G184" s="195" t="s">
        <v>188</v>
      </c>
      <c r="H184" s="196">
        <v>1150</v>
      </c>
      <c r="I184" s="197"/>
      <c r="J184" s="198">
        <f>ROUND(I184*H184,2)</f>
        <v>0</v>
      </c>
      <c r="K184" s="194" t="s">
        <v>135</v>
      </c>
      <c r="L184" s="60"/>
      <c r="M184" s="199" t="s">
        <v>22</v>
      </c>
      <c r="N184" s="200" t="s">
        <v>44</v>
      </c>
      <c r="O184" s="41"/>
      <c r="P184" s="201">
        <f>O184*H184</f>
        <v>0</v>
      </c>
      <c r="Q184" s="201">
        <v>0</v>
      </c>
      <c r="R184" s="201">
        <f>Q184*H184</f>
        <v>0</v>
      </c>
      <c r="S184" s="201">
        <v>0</v>
      </c>
      <c r="T184" s="202">
        <f>S184*H184</f>
        <v>0</v>
      </c>
      <c r="AR184" s="23" t="s">
        <v>130</v>
      </c>
      <c r="AT184" s="23" t="s">
        <v>131</v>
      </c>
      <c r="AU184" s="23" t="s">
        <v>82</v>
      </c>
      <c r="AY184" s="23" t="s">
        <v>127</v>
      </c>
      <c r="BE184" s="203">
        <f>IF(N184="základní",J184,0)</f>
        <v>0</v>
      </c>
      <c r="BF184" s="203">
        <f>IF(N184="snížená",J184,0)</f>
        <v>0</v>
      </c>
      <c r="BG184" s="203">
        <f>IF(N184="zákl. přenesená",J184,0)</f>
        <v>0</v>
      </c>
      <c r="BH184" s="203">
        <f>IF(N184="sníž. přenesená",J184,0)</f>
        <v>0</v>
      </c>
      <c r="BI184" s="203">
        <f>IF(N184="nulová",J184,0)</f>
        <v>0</v>
      </c>
      <c r="BJ184" s="23" t="s">
        <v>24</v>
      </c>
      <c r="BK184" s="203">
        <f>ROUND(I184*H184,2)</f>
        <v>0</v>
      </c>
      <c r="BL184" s="23" t="s">
        <v>130</v>
      </c>
      <c r="BM184" s="23" t="s">
        <v>346</v>
      </c>
    </row>
    <row r="185" spans="2:65" s="10" customFormat="1" ht="29.85" customHeight="1">
      <c r="B185" s="175"/>
      <c r="C185" s="176"/>
      <c r="D185" s="189" t="s">
        <v>72</v>
      </c>
      <c r="E185" s="190" t="s">
        <v>141</v>
      </c>
      <c r="F185" s="190" t="s">
        <v>347</v>
      </c>
      <c r="G185" s="176"/>
      <c r="H185" s="176"/>
      <c r="I185" s="179"/>
      <c r="J185" s="191">
        <f>BK185</f>
        <v>0</v>
      </c>
      <c r="K185" s="176"/>
      <c r="L185" s="181"/>
      <c r="M185" s="182"/>
      <c r="N185" s="183"/>
      <c r="O185" s="183"/>
      <c r="P185" s="184">
        <f>SUM(P186:P187)</f>
        <v>0</v>
      </c>
      <c r="Q185" s="183"/>
      <c r="R185" s="184">
        <f>SUM(R186:R187)</f>
        <v>0</v>
      </c>
      <c r="S185" s="183"/>
      <c r="T185" s="185">
        <f>SUM(T186:T187)</f>
        <v>0</v>
      </c>
      <c r="AR185" s="186" t="s">
        <v>24</v>
      </c>
      <c r="AT185" s="187" t="s">
        <v>72</v>
      </c>
      <c r="AU185" s="187" t="s">
        <v>24</v>
      </c>
      <c r="AY185" s="186" t="s">
        <v>127</v>
      </c>
      <c r="BK185" s="188">
        <f>SUM(BK186:BK187)</f>
        <v>0</v>
      </c>
    </row>
    <row r="186" spans="2:65" s="1" customFormat="1" ht="22.5" customHeight="1">
      <c r="B186" s="40"/>
      <c r="C186" s="192" t="s">
        <v>348</v>
      </c>
      <c r="D186" s="192" t="s">
        <v>131</v>
      </c>
      <c r="E186" s="193" t="s">
        <v>349</v>
      </c>
      <c r="F186" s="194" t="s">
        <v>350</v>
      </c>
      <c r="G186" s="195" t="s">
        <v>188</v>
      </c>
      <c r="H186" s="196">
        <v>63</v>
      </c>
      <c r="I186" s="197"/>
      <c r="J186" s="198">
        <f>ROUND(I186*H186,2)</f>
        <v>0</v>
      </c>
      <c r="K186" s="194" t="s">
        <v>135</v>
      </c>
      <c r="L186" s="60"/>
      <c r="M186" s="199" t="s">
        <v>22</v>
      </c>
      <c r="N186" s="200" t="s">
        <v>44</v>
      </c>
      <c r="O186" s="41"/>
      <c r="P186" s="201">
        <f>O186*H186</f>
        <v>0</v>
      </c>
      <c r="Q186" s="201">
        <v>0</v>
      </c>
      <c r="R186" s="201">
        <f>Q186*H186</f>
        <v>0</v>
      </c>
      <c r="S186" s="201">
        <v>0</v>
      </c>
      <c r="T186" s="202">
        <f>S186*H186</f>
        <v>0</v>
      </c>
      <c r="AR186" s="23" t="s">
        <v>130</v>
      </c>
      <c r="AT186" s="23" t="s">
        <v>131</v>
      </c>
      <c r="AU186" s="23" t="s">
        <v>82</v>
      </c>
      <c r="AY186" s="23" t="s">
        <v>127</v>
      </c>
      <c r="BE186" s="203">
        <f>IF(N186="základní",J186,0)</f>
        <v>0</v>
      </c>
      <c r="BF186" s="203">
        <f>IF(N186="snížená",J186,0)</f>
        <v>0</v>
      </c>
      <c r="BG186" s="203">
        <f>IF(N186="zákl. přenesená",J186,0)</f>
        <v>0</v>
      </c>
      <c r="BH186" s="203">
        <f>IF(N186="sníž. přenesená",J186,0)</f>
        <v>0</v>
      </c>
      <c r="BI186" s="203">
        <f>IF(N186="nulová",J186,0)</f>
        <v>0</v>
      </c>
      <c r="BJ186" s="23" t="s">
        <v>24</v>
      </c>
      <c r="BK186" s="203">
        <f>ROUND(I186*H186,2)</f>
        <v>0</v>
      </c>
      <c r="BL186" s="23" t="s">
        <v>130</v>
      </c>
      <c r="BM186" s="23" t="s">
        <v>351</v>
      </c>
    </row>
    <row r="187" spans="2:65" s="11" customFormat="1" ht="13.5">
      <c r="B187" s="204"/>
      <c r="C187" s="205"/>
      <c r="D187" s="218" t="s">
        <v>159</v>
      </c>
      <c r="E187" s="228" t="s">
        <v>22</v>
      </c>
      <c r="F187" s="229" t="s">
        <v>352</v>
      </c>
      <c r="G187" s="205"/>
      <c r="H187" s="230">
        <v>63</v>
      </c>
      <c r="I187" s="210"/>
      <c r="J187" s="205"/>
      <c r="K187" s="205"/>
      <c r="L187" s="211"/>
      <c r="M187" s="212"/>
      <c r="N187" s="213"/>
      <c r="O187" s="213"/>
      <c r="P187" s="213"/>
      <c r="Q187" s="213"/>
      <c r="R187" s="213"/>
      <c r="S187" s="213"/>
      <c r="T187" s="214"/>
      <c r="AT187" s="215" t="s">
        <v>159</v>
      </c>
      <c r="AU187" s="215" t="s">
        <v>82</v>
      </c>
      <c r="AV187" s="11" t="s">
        <v>82</v>
      </c>
      <c r="AW187" s="11" t="s">
        <v>161</v>
      </c>
      <c r="AX187" s="11" t="s">
        <v>24</v>
      </c>
      <c r="AY187" s="215" t="s">
        <v>127</v>
      </c>
    </row>
    <row r="188" spans="2:65" s="10" customFormat="1" ht="29.85" customHeight="1">
      <c r="B188" s="175"/>
      <c r="C188" s="176"/>
      <c r="D188" s="189" t="s">
        <v>72</v>
      </c>
      <c r="E188" s="190" t="s">
        <v>162</v>
      </c>
      <c r="F188" s="190" t="s">
        <v>353</v>
      </c>
      <c r="G188" s="176"/>
      <c r="H188" s="176"/>
      <c r="I188" s="179"/>
      <c r="J188" s="191">
        <f>BK188</f>
        <v>0</v>
      </c>
      <c r="K188" s="176"/>
      <c r="L188" s="181"/>
      <c r="M188" s="182"/>
      <c r="N188" s="183"/>
      <c r="O188" s="183"/>
      <c r="P188" s="184">
        <f>SUM(P189:P220)</f>
        <v>0</v>
      </c>
      <c r="Q188" s="183"/>
      <c r="R188" s="184">
        <f>SUM(R189:R220)</f>
        <v>0</v>
      </c>
      <c r="S188" s="183"/>
      <c r="T188" s="185">
        <f>SUM(T189:T220)</f>
        <v>0</v>
      </c>
      <c r="AR188" s="186" t="s">
        <v>24</v>
      </c>
      <c r="AT188" s="187" t="s">
        <v>72</v>
      </c>
      <c r="AU188" s="187" t="s">
        <v>24</v>
      </c>
      <c r="AY188" s="186" t="s">
        <v>127</v>
      </c>
      <c r="BK188" s="188">
        <f>SUM(BK189:BK220)</f>
        <v>0</v>
      </c>
    </row>
    <row r="189" spans="2:65" s="1" customFormat="1" ht="22.5" customHeight="1">
      <c r="B189" s="40"/>
      <c r="C189" s="192" t="s">
        <v>238</v>
      </c>
      <c r="D189" s="192" t="s">
        <v>131</v>
      </c>
      <c r="E189" s="193" t="s">
        <v>354</v>
      </c>
      <c r="F189" s="194" t="s">
        <v>355</v>
      </c>
      <c r="G189" s="195" t="s">
        <v>165</v>
      </c>
      <c r="H189" s="196">
        <v>9.6039999999999992</v>
      </c>
      <c r="I189" s="197"/>
      <c r="J189" s="198">
        <f>ROUND(I189*H189,2)</f>
        <v>0</v>
      </c>
      <c r="K189" s="194" t="s">
        <v>135</v>
      </c>
      <c r="L189" s="60"/>
      <c r="M189" s="199" t="s">
        <v>22</v>
      </c>
      <c r="N189" s="200" t="s">
        <v>44</v>
      </c>
      <c r="O189" s="41"/>
      <c r="P189" s="201">
        <f>O189*H189</f>
        <v>0</v>
      </c>
      <c r="Q189" s="201">
        <v>0</v>
      </c>
      <c r="R189" s="201">
        <f>Q189*H189</f>
        <v>0</v>
      </c>
      <c r="S189" s="201">
        <v>0</v>
      </c>
      <c r="T189" s="202">
        <f>S189*H189</f>
        <v>0</v>
      </c>
      <c r="AR189" s="23" t="s">
        <v>130</v>
      </c>
      <c r="AT189" s="23" t="s">
        <v>131</v>
      </c>
      <c r="AU189" s="23" t="s">
        <v>82</v>
      </c>
      <c r="AY189" s="23" t="s">
        <v>127</v>
      </c>
      <c r="BE189" s="203">
        <f>IF(N189="základní",J189,0)</f>
        <v>0</v>
      </c>
      <c r="BF189" s="203">
        <f>IF(N189="snížená",J189,0)</f>
        <v>0</v>
      </c>
      <c r="BG189" s="203">
        <f>IF(N189="zákl. přenesená",J189,0)</f>
        <v>0</v>
      </c>
      <c r="BH189" s="203">
        <f>IF(N189="sníž. přenesená",J189,0)</f>
        <v>0</v>
      </c>
      <c r="BI189" s="203">
        <f>IF(N189="nulová",J189,0)</f>
        <v>0</v>
      </c>
      <c r="BJ189" s="23" t="s">
        <v>24</v>
      </c>
      <c r="BK189" s="203">
        <f>ROUND(I189*H189,2)</f>
        <v>0</v>
      </c>
      <c r="BL189" s="23" t="s">
        <v>130</v>
      </c>
      <c r="BM189" s="23" t="s">
        <v>30</v>
      </c>
    </row>
    <row r="190" spans="2:65" s="11" customFormat="1" ht="13.5">
      <c r="B190" s="204"/>
      <c r="C190" s="205"/>
      <c r="D190" s="206" t="s">
        <v>159</v>
      </c>
      <c r="E190" s="207" t="s">
        <v>22</v>
      </c>
      <c r="F190" s="208" t="s">
        <v>356</v>
      </c>
      <c r="G190" s="205"/>
      <c r="H190" s="209">
        <v>9.6039999999999992</v>
      </c>
      <c r="I190" s="210"/>
      <c r="J190" s="205"/>
      <c r="K190" s="205"/>
      <c r="L190" s="211"/>
      <c r="M190" s="212"/>
      <c r="N190" s="213"/>
      <c r="O190" s="213"/>
      <c r="P190" s="213"/>
      <c r="Q190" s="213"/>
      <c r="R190" s="213"/>
      <c r="S190" s="213"/>
      <c r="T190" s="214"/>
      <c r="AT190" s="215" t="s">
        <v>159</v>
      </c>
      <c r="AU190" s="215" t="s">
        <v>82</v>
      </c>
      <c r="AV190" s="11" t="s">
        <v>82</v>
      </c>
      <c r="AW190" s="11" t="s">
        <v>161</v>
      </c>
      <c r="AX190" s="11" t="s">
        <v>24</v>
      </c>
      <c r="AY190" s="215" t="s">
        <v>127</v>
      </c>
    </row>
    <row r="191" spans="2:65" s="1" customFormat="1" ht="22.5" customHeight="1">
      <c r="B191" s="40"/>
      <c r="C191" s="192" t="s">
        <v>357</v>
      </c>
      <c r="D191" s="192" t="s">
        <v>131</v>
      </c>
      <c r="E191" s="193" t="s">
        <v>358</v>
      </c>
      <c r="F191" s="194" t="s">
        <v>359</v>
      </c>
      <c r="G191" s="195" t="s">
        <v>165</v>
      </c>
      <c r="H191" s="196">
        <v>19.361000000000001</v>
      </c>
      <c r="I191" s="197"/>
      <c r="J191" s="198">
        <f>ROUND(I191*H191,2)</f>
        <v>0</v>
      </c>
      <c r="K191" s="194" t="s">
        <v>135</v>
      </c>
      <c r="L191" s="60"/>
      <c r="M191" s="199" t="s">
        <v>22</v>
      </c>
      <c r="N191" s="200" t="s">
        <v>44</v>
      </c>
      <c r="O191" s="41"/>
      <c r="P191" s="201">
        <f>O191*H191</f>
        <v>0</v>
      </c>
      <c r="Q191" s="201">
        <v>0</v>
      </c>
      <c r="R191" s="201">
        <f>Q191*H191</f>
        <v>0</v>
      </c>
      <c r="S191" s="201">
        <v>0</v>
      </c>
      <c r="T191" s="202">
        <f>S191*H191</f>
        <v>0</v>
      </c>
      <c r="AR191" s="23" t="s">
        <v>130</v>
      </c>
      <c r="AT191" s="23" t="s">
        <v>131</v>
      </c>
      <c r="AU191" s="23" t="s">
        <v>82</v>
      </c>
      <c r="AY191" s="23" t="s">
        <v>127</v>
      </c>
      <c r="BE191" s="203">
        <f>IF(N191="základní",J191,0)</f>
        <v>0</v>
      </c>
      <c r="BF191" s="203">
        <f>IF(N191="snížená",J191,0)</f>
        <v>0</v>
      </c>
      <c r="BG191" s="203">
        <f>IF(N191="zákl. přenesená",J191,0)</f>
        <v>0</v>
      </c>
      <c r="BH191" s="203">
        <f>IF(N191="sníž. přenesená",J191,0)</f>
        <v>0</v>
      </c>
      <c r="BI191" s="203">
        <f>IF(N191="nulová",J191,0)</f>
        <v>0</v>
      </c>
      <c r="BJ191" s="23" t="s">
        <v>24</v>
      </c>
      <c r="BK191" s="203">
        <f>ROUND(I191*H191,2)</f>
        <v>0</v>
      </c>
      <c r="BL191" s="23" t="s">
        <v>130</v>
      </c>
      <c r="BM191" s="23" t="s">
        <v>360</v>
      </c>
    </row>
    <row r="192" spans="2:65" s="12" customFormat="1" ht="13.5">
      <c r="B192" s="216"/>
      <c r="C192" s="217"/>
      <c r="D192" s="218" t="s">
        <v>159</v>
      </c>
      <c r="E192" s="219" t="s">
        <v>22</v>
      </c>
      <c r="F192" s="220" t="s">
        <v>361</v>
      </c>
      <c r="G192" s="217"/>
      <c r="H192" s="221" t="s">
        <v>22</v>
      </c>
      <c r="I192" s="222"/>
      <c r="J192" s="217"/>
      <c r="K192" s="217"/>
      <c r="L192" s="223"/>
      <c r="M192" s="224"/>
      <c r="N192" s="225"/>
      <c r="O192" s="225"/>
      <c r="P192" s="225"/>
      <c r="Q192" s="225"/>
      <c r="R192" s="225"/>
      <c r="S192" s="225"/>
      <c r="T192" s="226"/>
      <c r="AT192" s="227" t="s">
        <v>159</v>
      </c>
      <c r="AU192" s="227" t="s">
        <v>82</v>
      </c>
      <c r="AV192" s="12" t="s">
        <v>24</v>
      </c>
      <c r="AW192" s="12" t="s">
        <v>161</v>
      </c>
      <c r="AX192" s="12" t="s">
        <v>73</v>
      </c>
      <c r="AY192" s="227" t="s">
        <v>127</v>
      </c>
    </row>
    <row r="193" spans="2:65" s="11" customFormat="1" ht="13.5">
      <c r="B193" s="204"/>
      <c r="C193" s="205"/>
      <c r="D193" s="218" t="s">
        <v>159</v>
      </c>
      <c r="E193" s="228" t="s">
        <v>22</v>
      </c>
      <c r="F193" s="229" t="s">
        <v>362</v>
      </c>
      <c r="G193" s="205"/>
      <c r="H193" s="230">
        <v>2.8969999999999998</v>
      </c>
      <c r="I193" s="210"/>
      <c r="J193" s="205"/>
      <c r="K193" s="205"/>
      <c r="L193" s="211"/>
      <c r="M193" s="212"/>
      <c r="N193" s="213"/>
      <c r="O193" s="213"/>
      <c r="P193" s="213"/>
      <c r="Q193" s="213"/>
      <c r="R193" s="213"/>
      <c r="S193" s="213"/>
      <c r="T193" s="214"/>
      <c r="AT193" s="215" t="s">
        <v>159</v>
      </c>
      <c r="AU193" s="215" t="s">
        <v>82</v>
      </c>
      <c r="AV193" s="11" t="s">
        <v>82</v>
      </c>
      <c r="AW193" s="11" t="s">
        <v>161</v>
      </c>
      <c r="AX193" s="11" t="s">
        <v>73</v>
      </c>
      <c r="AY193" s="215" t="s">
        <v>127</v>
      </c>
    </row>
    <row r="194" spans="2:65" s="12" customFormat="1" ht="13.5">
      <c r="B194" s="216"/>
      <c r="C194" s="217"/>
      <c r="D194" s="218" t="s">
        <v>159</v>
      </c>
      <c r="E194" s="219" t="s">
        <v>22</v>
      </c>
      <c r="F194" s="220" t="s">
        <v>363</v>
      </c>
      <c r="G194" s="217"/>
      <c r="H194" s="221" t="s">
        <v>22</v>
      </c>
      <c r="I194" s="222"/>
      <c r="J194" s="217"/>
      <c r="K194" s="217"/>
      <c r="L194" s="223"/>
      <c r="M194" s="224"/>
      <c r="N194" s="225"/>
      <c r="O194" s="225"/>
      <c r="P194" s="225"/>
      <c r="Q194" s="225"/>
      <c r="R194" s="225"/>
      <c r="S194" s="225"/>
      <c r="T194" s="226"/>
      <c r="AT194" s="227" t="s">
        <v>159</v>
      </c>
      <c r="AU194" s="227" t="s">
        <v>82</v>
      </c>
      <c r="AV194" s="12" t="s">
        <v>24</v>
      </c>
      <c r="AW194" s="12" t="s">
        <v>161</v>
      </c>
      <c r="AX194" s="12" t="s">
        <v>73</v>
      </c>
      <c r="AY194" s="227" t="s">
        <v>127</v>
      </c>
    </row>
    <row r="195" spans="2:65" s="11" customFormat="1" ht="13.5">
      <c r="B195" s="204"/>
      <c r="C195" s="205"/>
      <c r="D195" s="218" t="s">
        <v>159</v>
      </c>
      <c r="E195" s="228" t="s">
        <v>22</v>
      </c>
      <c r="F195" s="229" t="s">
        <v>364</v>
      </c>
      <c r="G195" s="205"/>
      <c r="H195" s="230">
        <v>16.463999999999999</v>
      </c>
      <c r="I195" s="210"/>
      <c r="J195" s="205"/>
      <c r="K195" s="205"/>
      <c r="L195" s="211"/>
      <c r="M195" s="212"/>
      <c r="N195" s="213"/>
      <c r="O195" s="213"/>
      <c r="P195" s="213"/>
      <c r="Q195" s="213"/>
      <c r="R195" s="213"/>
      <c r="S195" s="213"/>
      <c r="T195" s="214"/>
      <c r="AT195" s="215" t="s">
        <v>159</v>
      </c>
      <c r="AU195" s="215" t="s">
        <v>82</v>
      </c>
      <c r="AV195" s="11" t="s">
        <v>82</v>
      </c>
      <c r="AW195" s="11" t="s">
        <v>161</v>
      </c>
      <c r="AX195" s="11" t="s">
        <v>73</v>
      </c>
      <c r="AY195" s="215" t="s">
        <v>127</v>
      </c>
    </row>
    <row r="196" spans="2:65" s="13" customFormat="1" ht="13.5">
      <c r="B196" s="231"/>
      <c r="C196" s="232"/>
      <c r="D196" s="206" t="s">
        <v>159</v>
      </c>
      <c r="E196" s="233" t="s">
        <v>22</v>
      </c>
      <c r="F196" s="234" t="s">
        <v>199</v>
      </c>
      <c r="G196" s="232"/>
      <c r="H196" s="235">
        <v>19.361000000000001</v>
      </c>
      <c r="I196" s="236"/>
      <c r="J196" s="232"/>
      <c r="K196" s="232"/>
      <c r="L196" s="237"/>
      <c r="M196" s="238"/>
      <c r="N196" s="239"/>
      <c r="O196" s="239"/>
      <c r="P196" s="239"/>
      <c r="Q196" s="239"/>
      <c r="R196" s="239"/>
      <c r="S196" s="239"/>
      <c r="T196" s="240"/>
      <c r="AT196" s="241" t="s">
        <v>159</v>
      </c>
      <c r="AU196" s="241" t="s">
        <v>82</v>
      </c>
      <c r="AV196" s="13" t="s">
        <v>130</v>
      </c>
      <c r="AW196" s="13" t="s">
        <v>161</v>
      </c>
      <c r="AX196" s="13" t="s">
        <v>24</v>
      </c>
      <c r="AY196" s="241" t="s">
        <v>127</v>
      </c>
    </row>
    <row r="197" spans="2:65" s="1" customFormat="1" ht="22.5" customHeight="1">
      <c r="B197" s="40"/>
      <c r="C197" s="192" t="s">
        <v>241</v>
      </c>
      <c r="D197" s="192" t="s">
        <v>131</v>
      </c>
      <c r="E197" s="193" t="s">
        <v>365</v>
      </c>
      <c r="F197" s="194" t="s">
        <v>366</v>
      </c>
      <c r="G197" s="195" t="s">
        <v>367</v>
      </c>
      <c r="H197" s="196">
        <v>1</v>
      </c>
      <c r="I197" s="197"/>
      <c r="J197" s="198">
        <f t="shared" ref="J197:J203" si="10">ROUND(I197*H197,2)</f>
        <v>0</v>
      </c>
      <c r="K197" s="194" t="s">
        <v>135</v>
      </c>
      <c r="L197" s="60"/>
      <c r="M197" s="199" t="s">
        <v>22</v>
      </c>
      <c r="N197" s="200" t="s">
        <v>44</v>
      </c>
      <c r="O197" s="41"/>
      <c r="P197" s="201">
        <f t="shared" ref="P197:P203" si="11">O197*H197</f>
        <v>0</v>
      </c>
      <c r="Q197" s="201">
        <v>0</v>
      </c>
      <c r="R197" s="201">
        <f t="shared" ref="R197:R203" si="12">Q197*H197</f>
        <v>0</v>
      </c>
      <c r="S197" s="201">
        <v>0</v>
      </c>
      <c r="T197" s="202">
        <f t="shared" ref="T197:T203" si="13">S197*H197</f>
        <v>0</v>
      </c>
      <c r="AR197" s="23" t="s">
        <v>130</v>
      </c>
      <c r="AT197" s="23" t="s">
        <v>131</v>
      </c>
      <c r="AU197" s="23" t="s">
        <v>82</v>
      </c>
      <c r="AY197" s="23" t="s">
        <v>127</v>
      </c>
      <c r="BE197" s="203">
        <f t="shared" ref="BE197:BE203" si="14">IF(N197="základní",J197,0)</f>
        <v>0</v>
      </c>
      <c r="BF197" s="203">
        <f t="shared" ref="BF197:BF203" si="15">IF(N197="snížená",J197,0)</f>
        <v>0</v>
      </c>
      <c r="BG197" s="203">
        <f t="shared" ref="BG197:BG203" si="16">IF(N197="zákl. přenesená",J197,0)</f>
        <v>0</v>
      </c>
      <c r="BH197" s="203">
        <f t="shared" ref="BH197:BH203" si="17">IF(N197="sníž. přenesená",J197,0)</f>
        <v>0</v>
      </c>
      <c r="BI197" s="203">
        <f t="shared" ref="BI197:BI203" si="18">IF(N197="nulová",J197,0)</f>
        <v>0</v>
      </c>
      <c r="BJ197" s="23" t="s">
        <v>24</v>
      </c>
      <c r="BK197" s="203">
        <f t="shared" ref="BK197:BK203" si="19">ROUND(I197*H197,2)</f>
        <v>0</v>
      </c>
      <c r="BL197" s="23" t="s">
        <v>130</v>
      </c>
      <c r="BM197" s="23" t="s">
        <v>368</v>
      </c>
    </row>
    <row r="198" spans="2:65" s="1" customFormat="1" ht="31.5" customHeight="1">
      <c r="B198" s="40"/>
      <c r="C198" s="192" t="s">
        <v>73</v>
      </c>
      <c r="D198" s="192" t="s">
        <v>131</v>
      </c>
      <c r="E198" s="193" t="s">
        <v>369</v>
      </c>
      <c r="F198" s="194" t="s">
        <v>370</v>
      </c>
      <c r="G198" s="195" t="s">
        <v>173</v>
      </c>
      <c r="H198" s="196">
        <v>2</v>
      </c>
      <c r="I198" s="197"/>
      <c r="J198" s="198">
        <f t="shared" si="10"/>
        <v>0</v>
      </c>
      <c r="K198" s="194" t="s">
        <v>135</v>
      </c>
      <c r="L198" s="60"/>
      <c r="M198" s="199" t="s">
        <v>22</v>
      </c>
      <c r="N198" s="200" t="s">
        <v>44</v>
      </c>
      <c r="O198" s="41"/>
      <c r="P198" s="201">
        <f t="shared" si="11"/>
        <v>0</v>
      </c>
      <c r="Q198" s="201">
        <v>0</v>
      </c>
      <c r="R198" s="201">
        <f t="shared" si="12"/>
        <v>0</v>
      </c>
      <c r="S198" s="201">
        <v>0</v>
      </c>
      <c r="T198" s="202">
        <f t="shared" si="13"/>
        <v>0</v>
      </c>
      <c r="AR198" s="23" t="s">
        <v>130</v>
      </c>
      <c r="AT198" s="23" t="s">
        <v>131</v>
      </c>
      <c r="AU198" s="23" t="s">
        <v>82</v>
      </c>
      <c r="AY198" s="23" t="s">
        <v>127</v>
      </c>
      <c r="BE198" s="203">
        <f t="shared" si="14"/>
        <v>0</v>
      </c>
      <c r="BF198" s="203">
        <f t="shared" si="15"/>
        <v>0</v>
      </c>
      <c r="BG198" s="203">
        <f t="shared" si="16"/>
        <v>0</v>
      </c>
      <c r="BH198" s="203">
        <f t="shared" si="17"/>
        <v>0</v>
      </c>
      <c r="BI198" s="203">
        <f t="shared" si="18"/>
        <v>0</v>
      </c>
      <c r="BJ198" s="23" t="s">
        <v>24</v>
      </c>
      <c r="BK198" s="203">
        <f t="shared" si="19"/>
        <v>0</v>
      </c>
      <c r="BL198" s="23" t="s">
        <v>130</v>
      </c>
      <c r="BM198" s="23" t="s">
        <v>371</v>
      </c>
    </row>
    <row r="199" spans="2:65" s="1" customFormat="1" ht="31.5" customHeight="1">
      <c r="B199" s="40"/>
      <c r="C199" s="192" t="s">
        <v>73</v>
      </c>
      <c r="D199" s="192" t="s">
        <v>131</v>
      </c>
      <c r="E199" s="193" t="s">
        <v>372</v>
      </c>
      <c r="F199" s="194" t="s">
        <v>373</v>
      </c>
      <c r="G199" s="195" t="s">
        <v>367</v>
      </c>
      <c r="H199" s="196">
        <v>1</v>
      </c>
      <c r="I199" s="197"/>
      <c r="J199" s="198">
        <f t="shared" si="10"/>
        <v>0</v>
      </c>
      <c r="K199" s="194" t="s">
        <v>135</v>
      </c>
      <c r="L199" s="60"/>
      <c r="M199" s="199" t="s">
        <v>22</v>
      </c>
      <c r="N199" s="200" t="s">
        <v>44</v>
      </c>
      <c r="O199" s="41"/>
      <c r="P199" s="201">
        <f t="shared" si="11"/>
        <v>0</v>
      </c>
      <c r="Q199" s="201">
        <v>0</v>
      </c>
      <c r="R199" s="201">
        <f t="shared" si="12"/>
        <v>0</v>
      </c>
      <c r="S199" s="201">
        <v>0</v>
      </c>
      <c r="T199" s="202">
        <f t="shared" si="13"/>
        <v>0</v>
      </c>
      <c r="AR199" s="23" t="s">
        <v>130</v>
      </c>
      <c r="AT199" s="23" t="s">
        <v>131</v>
      </c>
      <c r="AU199" s="23" t="s">
        <v>82</v>
      </c>
      <c r="AY199" s="23" t="s">
        <v>127</v>
      </c>
      <c r="BE199" s="203">
        <f t="shared" si="14"/>
        <v>0</v>
      </c>
      <c r="BF199" s="203">
        <f t="shared" si="15"/>
        <v>0</v>
      </c>
      <c r="BG199" s="203">
        <f t="shared" si="16"/>
        <v>0</v>
      </c>
      <c r="BH199" s="203">
        <f t="shared" si="17"/>
        <v>0</v>
      </c>
      <c r="BI199" s="203">
        <f t="shared" si="18"/>
        <v>0</v>
      </c>
      <c r="BJ199" s="23" t="s">
        <v>24</v>
      </c>
      <c r="BK199" s="203">
        <f t="shared" si="19"/>
        <v>0</v>
      </c>
      <c r="BL199" s="23" t="s">
        <v>130</v>
      </c>
      <c r="BM199" s="23" t="s">
        <v>374</v>
      </c>
    </row>
    <row r="200" spans="2:65" s="1" customFormat="1" ht="22.5" customHeight="1">
      <c r="B200" s="40"/>
      <c r="C200" s="192" t="s">
        <v>375</v>
      </c>
      <c r="D200" s="192" t="s">
        <v>131</v>
      </c>
      <c r="E200" s="193" t="s">
        <v>376</v>
      </c>
      <c r="F200" s="194" t="s">
        <v>377</v>
      </c>
      <c r="G200" s="195" t="s">
        <v>173</v>
      </c>
      <c r="H200" s="196">
        <v>5</v>
      </c>
      <c r="I200" s="197"/>
      <c r="J200" s="198">
        <f t="shared" si="10"/>
        <v>0</v>
      </c>
      <c r="K200" s="194" t="s">
        <v>135</v>
      </c>
      <c r="L200" s="60"/>
      <c r="M200" s="199" t="s">
        <v>22</v>
      </c>
      <c r="N200" s="200" t="s">
        <v>44</v>
      </c>
      <c r="O200" s="41"/>
      <c r="P200" s="201">
        <f t="shared" si="11"/>
        <v>0</v>
      </c>
      <c r="Q200" s="201">
        <v>0</v>
      </c>
      <c r="R200" s="201">
        <f t="shared" si="12"/>
        <v>0</v>
      </c>
      <c r="S200" s="201">
        <v>0</v>
      </c>
      <c r="T200" s="202">
        <f t="shared" si="13"/>
        <v>0</v>
      </c>
      <c r="AR200" s="23" t="s">
        <v>130</v>
      </c>
      <c r="AT200" s="23" t="s">
        <v>131</v>
      </c>
      <c r="AU200" s="23" t="s">
        <v>82</v>
      </c>
      <c r="AY200" s="23" t="s">
        <v>127</v>
      </c>
      <c r="BE200" s="203">
        <f t="shared" si="14"/>
        <v>0</v>
      </c>
      <c r="BF200" s="203">
        <f t="shared" si="15"/>
        <v>0</v>
      </c>
      <c r="BG200" s="203">
        <f t="shared" si="16"/>
        <v>0</v>
      </c>
      <c r="BH200" s="203">
        <f t="shared" si="17"/>
        <v>0</v>
      </c>
      <c r="BI200" s="203">
        <f t="shared" si="18"/>
        <v>0</v>
      </c>
      <c r="BJ200" s="23" t="s">
        <v>24</v>
      </c>
      <c r="BK200" s="203">
        <f t="shared" si="19"/>
        <v>0</v>
      </c>
      <c r="BL200" s="23" t="s">
        <v>130</v>
      </c>
      <c r="BM200" s="23" t="s">
        <v>378</v>
      </c>
    </row>
    <row r="201" spans="2:65" s="1" customFormat="1" ht="22.5" customHeight="1">
      <c r="B201" s="40"/>
      <c r="C201" s="192" t="s">
        <v>246</v>
      </c>
      <c r="D201" s="192" t="s">
        <v>131</v>
      </c>
      <c r="E201" s="193" t="s">
        <v>379</v>
      </c>
      <c r="F201" s="194" t="s">
        <v>380</v>
      </c>
      <c r="G201" s="195" t="s">
        <v>173</v>
      </c>
      <c r="H201" s="196">
        <v>3</v>
      </c>
      <c r="I201" s="197"/>
      <c r="J201" s="198">
        <f t="shared" si="10"/>
        <v>0</v>
      </c>
      <c r="K201" s="194" t="s">
        <v>135</v>
      </c>
      <c r="L201" s="60"/>
      <c r="M201" s="199" t="s">
        <v>22</v>
      </c>
      <c r="N201" s="200" t="s">
        <v>44</v>
      </c>
      <c r="O201" s="41"/>
      <c r="P201" s="201">
        <f t="shared" si="11"/>
        <v>0</v>
      </c>
      <c r="Q201" s="201">
        <v>0</v>
      </c>
      <c r="R201" s="201">
        <f t="shared" si="12"/>
        <v>0</v>
      </c>
      <c r="S201" s="201">
        <v>0</v>
      </c>
      <c r="T201" s="202">
        <f t="shared" si="13"/>
        <v>0</v>
      </c>
      <c r="AR201" s="23" t="s">
        <v>130</v>
      </c>
      <c r="AT201" s="23" t="s">
        <v>131</v>
      </c>
      <c r="AU201" s="23" t="s">
        <v>82</v>
      </c>
      <c r="AY201" s="23" t="s">
        <v>127</v>
      </c>
      <c r="BE201" s="203">
        <f t="shared" si="14"/>
        <v>0</v>
      </c>
      <c r="BF201" s="203">
        <f t="shared" si="15"/>
        <v>0</v>
      </c>
      <c r="BG201" s="203">
        <f t="shared" si="16"/>
        <v>0</v>
      </c>
      <c r="BH201" s="203">
        <f t="shared" si="17"/>
        <v>0</v>
      </c>
      <c r="BI201" s="203">
        <f t="shared" si="18"/>
        <v>0</v>
      </c>
      <c r="BJ201" s="23" t="s">
        <v>24</v>
      </c>
      <c r="BK201" s="203">
        <f t="shared" si="19"/>
        <v>0</v>
      </c>
      <c r="BL201" s="23" t="s">
        <v>130</v>
      </c>
      <c r="BM201" s="23" t="s">
        <v>381</v>
      </c>
    </row>
    <row r="202" spans="2:65" s="1" customFormat="1" ht="22.5" customHeight="1">
      <c r="B202" s="40"/>
      <c r="C202" s="192" t="s">
        <v>382</v>
      </c>
      <c r="D202" s="192" t="s">
        <v>131</v>
      </c>
      <c r="E202" s="193" t="s">
        <v>383</v>
      </c>
      <c r="F202" s="194" t="s">
        <v>384</v>
      </c>
      <c r="G202" s="195" t="s">
        <v>173</v>
      </c>
      <c r="H202" s="196">
        <v>5</v>
      </c>
      <c r="I202" s="197"/>
      <c r="J202" s="198">
        <f t="shared" si="10"/>
        <v>0</v>
      </c>
      <c r="K202" s="194" t="s">
        <v>135</v>
      </c>
      <c r="L202" s="60"/>
      <c r="M202" s="199" t="s">
        <v>22</v>
      </c>
      <c r="N202" s="200" t="s">
        <v>44</v>
      </c>
      <c r="O202" s="41"/>
      <c r="P202" s="201">
        <f t="shared" si="11"/>
        <v>0</v>
      </c>
      <c r="Q202" s="201">
        <v>0</v>
      </c>
      <c r="R202" s="201">
        <f t="shared" si="12"/>
        <v>0</v>
      </c>
      <c r="S202" s="201">
        <v>0</v>
      </c>
      <c r="T202" s="202">
        <f t="shared" si="13"/>
        <v>0</v>
      </c>
      <c r="AR202" s="23" t="s">
        <v>130</v>
      </c>
      <c r="AT202" s="23" t="s">
        <v>131</v>
      </c>
      <c r="AU202" s="23" t="s">
        <v>82</v>
      </c>
      <c r="AY202" s="23" t="s">
        <v>127</v>
      </c>
      <c r="BE202" s="203">
        <f t="shared" si="14"/>
        <v>0</v>
      </c>
      <c r="BF202" s="203">
        <f t="shared" si="15"/>
        <v>0</v>
      </c>
      <c r="BG202" s="203">
        <f t="shared" si="16"/>
        <v>0</v>
      </c>
      <c r="BH202" s="203">
        <f t="shared" si="17"/>
        <v>0</v>
      </c>
      <c r="BI202" s="203">
        <f t="shared" si="18"/>
        <v>0</v>
      </c>
      <c r="BJ202" s="23" t="s">
        <v>24</v>
      </c>
      <c r="BK202" s="203">
        <f t="shared" si="19"/>
        <v>0</v>
      </c>
      <c r="BL202" s="23" t="s">
        <v>130</v>
      </c>
      <c r="BM202" s="23" t="s">
        <v>385</v>
      </c>
    </row>
    <row r="203" spans="2:65" s="1" customFormat="1" ht="22.5" customHeight="1">
      <c r="B203" s="40"/>
      <c r="C203" s="192" t="s">
        <v>250</v>
      </c>
      <c r="D203" s="192" t="s">
        <v>131</v>
      </c>
      <c r="E203" s="193" t="s">
        <v>386</v>
      </c>
      <c r="F203" s="194" t="s">
        <v>387</v>
      </c>
      <c r="G203" s="195" t="s">
        <v>388</v>
      </c>
      <c r="H203" s="196">
        <v>55.944000000000003</v>
      </c>
      <c r="I203" s="197"/>
      <c r="J203" s="198">
        <f t="shared" si="10"/>
        <v>0</v>
      </c>
      <c r="K203" s="194" t="s">
        <v>135</v>
      </c>
      <c r="L203" s="60"/>
      <c r="M203" s="199" t="s">
        <v>22</v>
      </c>
      <c r="N203" s="200" t="s">
        <v>44</v>
      </c>
      <c r="O203" s="41"/>
      <c r="P203" s="201">
        <f t="shared" si="11"/>
        <v>0</v>
      </c>
      <c r="Q203" s="201">
        <v>0</v>
      </c>
      <c r="R203" s="201">
        <f t="shared" si="12"/>
        <v>0</v>
      </c>
      <c r="S203" s="201">
        <v>0</v>
      </c>
      <c r="T203" s="202">
        <f t="shared" si="13"/>
        <v>0</v>
      </c>
      <c r="AR203" s="23" t="s">
        <v>130</v>
      </c>
      <c r="AT203" s="23" t="s">
        <v>131</v>
      </c>
      <c r="AU203" s="23" t="s">
        <v>82</v>
      </c>
      <c r="AY203" s="23" t="s">
        <v>127</v>
      </c>
      <c r="BE203" s="203">
        <f t="shared" si="14"/>
        <v>0</v>
      </c>
      <c r="BF203" s="203">
        <f t="shared" si="15"/>
        <v>0</v>
      </c>
      <c r="BG203" s="203">
        <f t="shared" si="16"/>
        <v>0</v>
      </c>
      <c r="BH203" s="203">
        <f t="shared" si="17"/>
        <v>0</v>
      </c>
      <c r="BI203" s="203">
        <f t="shared" si="18"/>
        <v>0</v>
      </c>
      <c r="BJ203" s="23" t="s">
        <v>24</v>
      </c>
      <c r="BK203" s="203">
        <f t="shared" si="19"/>
        <v>0</v>
      </c>
      <c r="BL203" s="23" t="s">
        <v>130</v>
      </c>
      <c r="BM203" s="23" t="s">
        <v>389</v>
      </c>
    </row>
    <row r="204" spans="2:65" s="1" customFormat="1" ht="27">
      <c r="B204" s="40"/>
      <c r="C204" s="62"/>
      <c r="D204" s="218" t="s">
        <v>390</v>
      </c>
      <c r="E204" s="62"/>
      <c r="F204" s="242" t="s">
        <v>391</v>
      </c>
      <c r="G204" s="62"/>
      <c r="H204" s="62"/>
      <c r="I204" s="162"/>
      <c r="J204" s="62"/>
      <c r="K204" s="62"/>
      <c r="L204" s="60"/>
      <c r="M204" s="243"/>
      <c r="N204" s="41"/>
      <c r="O204" s="41"/>
      <c r="P204" s="41"/>
      <c r="Q204" s="41"/>
      <c r="R204" s="41"/>
      <c r="S204" s="41"/>
      <c r="T204" s="77"/>
      <c r="AT204" s="23" t="s">
        <v>390</v>
      </c>
      <c r="AU204" s="23" t="s">
        <v>82</v>
      </c>
    </row>
    <row r="205" spans="2:65" s="12" customFormat="1" ht="13.5">
      <c r="B205" s="216"/>
      <c r="C205" s="217"/>
      <c r="D205" s="218" t="s">
        <v>159</v>
      </c>
      <c r="E205" s="219" t="s">
        <v>22</v>
      </c>
      <c r="F205" s="220" t="s">
        <v>392</v>
      </c>
      <c r="G205" s="217"/>
      <c r="H205" s="221" t="s">
        <v>22</v>
      </c>
      <c r="I205" s="222"/>
      <c r="J205" s="217"/>
      <c r="K205" s="217"/>
      <c r="L205" s="223"/>
      <c r="M205" s="224"/>
      <c r="N205" s="225"/>
      <c r="O205" s="225"/>
      <c r="P205" s="225"/>
      <c r="Q205" s="225"/>
      <c r="R205" s="225"/>
      <c r="S205" s="225"/>
      <c r="T205" s="226"/>
      <c r="AT205" s="227" t="s">
        <v>159</v>
      </c>
      <c r="AU205" s="227" t="s">
        <v>82</v>
      </c>
      <c r="AV205" s="12" t="s">
        <v>24</v>
      </c>
      <c r="AW205" s="12" t="s">
        <v>161</v>
      </c>
      <c r="AX205" s="12" t="s">
        <v>73</v>
      </c>
      <c r="AY205" s="227" t="s">
        <v>127</v>
      </c>
    </row>
    <row r="206" spans="2:65" s="11" customFormat="1" ht="13.5">
      <c r="B206" s="204"/>
      <c r="C206" s="205"/>
      <c r="D206" s="206" t="s">
        <v>159</v>
      </c>
      <c r="E206" s="207" t="s">
        <v>22</v>
      </c>
      <c r="F206" s="208" t="s">
        <v>393</v>
      </c>
      <c r="G206" s="205"/>
      <c r="H206" s="209">
        <v>55.944000000000003</v>
      </c>
      <c r="I206" s="210"/>
      <c r="J206" s="205"/>
      <c r="K206" s="205"/>
      <c r="L206" s="211"/>
      <c r="M206" s="212"/>
      <c r="N206" s="213"/>
      <c r="O206" s="213"/>
      <c r="P206" s="213"/>
      <c r="Q206" s="213"/>
      <c r="R206" s="213"/>
      <c r="S206" s="213"/>
      <c r="T206" s="214"/>
      <c r="AT206" s="215" t="s">
        <v>159</v>
      </c>
      <c r="AU206" s="215" t="s">
        <v>82</v>
      </c>
      <c r="AV206" s="11" t="s">
        <v>82</v>
      </c>
      <c r="AW206" s="11" t="s">
        <v>161</v>
      </c>
      <c r="AX206" s="11" t="s">
        <v>24</v>
      </c>
      <c r="AY206" s="215" t="s">
        <v>127</v>
      </c>
    </row>
    <row r="207" spans="2:65" s="1" customFormat="1" ht="22.5" customHeight="1">
      <c r="B207" s="40"/>
      <c r="C207" s="192" t="s">
        <v>394</v>
      </c>
      <c r="D207" s="192" t="s">
        <v>131</v>
      </c>
      <c r="E207" s="193" t="s">
        <v>395</v>
      </c>
      <c r="F207" s="194" t="s">
        <v>396</v>
      </c>
      <c r="G207" s="195" t="s">
        <v>202</v>
      </c>
      <c r="H207" s="196">
        <v>231.5</v>
      </c>
      <c r="I207" s="197"/>
      <c r="J207" s="198">
        <f>ROUND(I207*H207,2)</f>
        <v>0</v>
      </c>
      <c r="K207" s="194" t="s">
        <v>135</v>
      </c>
      <c r="L207" s="60"/>
      <c r="M207" s="199" t="s">
        <v>22</v>
      </c>
      <c r="N207" s="200" t="s">
        <v>44</v>
      </c>
      <c r="O207" s="41"/>
      <c r="P207" s="201">
        <f>O207*H207</f>
        <v>0</v>
      </c>
      <c r="Q207" s="201">
        <v>0</v>
      </c>
      <c r="R207" s="201">
        <f>Q207*H207</f>
        <v>0</v>
      </c>
      <c r="S207" s="201">
        <v>0</v>
      </c>
      <c r="T207" s="202">
        <f>S207*H207</f>
        <v>0</v>
      </c>
      <c r="AR207" s="23" t="s">
        <v>130</v>
      </c>
      <c r="AT207" s="23" t="s">
        <v>131</v>
      </c>
      <c r="AU207" s="23" t="s">
        <v>82</v>
      </c>
      <c r="AY207" s="23" t="s">
        <v>127</v>
      </c>
      <c r="BE207" s="203">
        <f>IF(N207="základní",J207,0)</f>
        <v>0</v>
      </c>
      <c r="BF207" s="203">
        <f>IF(N207="snížená",J207,0)</f>
        <v>0</v>
      </c>
      <c r="BG207" s="203">
        <f>IF(N207="zákl. přenesená",J207,0)</f>
        <v>0</v>
      </c>
      <c r="BH207" s="203">
        <f>IF(N207="sníž. přenesená",J207,0)</f>
        <v>0</v>
      </c>
      <c r="BI207" s="203">
        <f>IF(N207="nulová",J207,0)</f>
        <v>0</v>
      </c>
      <c r="BJ207" s="23" t="s">
        <v>24</v>
      </c>
      <c r="BK207" s="203">
        <f>ROUND(I207*H207,2)</f>
        <v>0</v>
      </c>
      <c r="BL207" s="23" t="s">
        <v>130</v>
      </c>
      <c r="BM207" s="23" t="s">
        <v>397</v>
      </c>
    </row>
    <row r="208" spans="2:65" s="11" customFormat="1" ht="13.5">
      <c r="B208" s="204"/>
      <c r="C208" s="205"/>
      <c r="D208" s="206" t="s">
        <v>159</v>
      </c>
      <c r="E208" s="207" t="s">
        <v>22</v>
      </c>
      <c r="F208" s="208" t="s">
        <v>398</v>
      </c>
      <c r="G208" s="205"/>
      <c r="H208" s="209">
        <v>231.5</v>
      </c>
      <c r="I208" s="210"/>
      <c r="J208" s="205"/>
      <c r="K208" s="205"/>
      <c r="L208" s="211"/>
      <c r="M208" s="212"/>
      <c r="N208" s="213"/>
      <c r="O208" s="213"/>
      <c r="P208" s="213"/>
      <c r="Q208" s="213"/>
      <c r="R208" s="213"/>
      <c r="S208" s="213"/>
      <c r="T208" s="214"/>
      <c r="AT208" s="215" t="s">
        <v>159</v>
      </c>
      <c r="AU208" s="215" t="s">
        <v>82</v>
      </c>
      <c r="AV208" s="11" t="s">
        <v>82</v>
      </c>
      <c r="AW208" s="11" t="s">
        <v>161</v>
      </c>
      <c r="AX208" s="11" t="s">
        <v>24</v>
      </c>
      <c r="AY208" s="215" t="s">
        <v>127</v>
      </c>
    </row>
    <row r="209" spans="2:65" s="1" customFormat="1" ht="22.5" customHeight="1">
      <c r="B209" s="40"/>
      <c r="C209" s="192" t="s">
        <v>255</v>
      </c>
      <c r="D209" s="192" t="s">
        <v>131</v>
      </c>
      <c r="E209" s="193" t="s">
        <v>399</v>
      </c>
      <c r="F209" s="194" t="s">
        <v>400</v>
      </c>
      <c r="G209" s="195" t="s">
        <v>202</v>
      </c>
      <c r="H209" s="196">
        <v>2.5</v>
      </c>
      <c r="I209" s="197"/>
      <c r="J209" s="198">
        <f>ROUND(I209*H209,2)</f>
        <v>0</v>
      </c>
      <c r="K209" s="194" t="s">
        <v>135</v>
      </c>
      <c r="L209" s="60"/>
      <c r="M209" s="199" t="s">
        <v>22</v>
      </c>
      <c r="N209" s="200" t="s">
        <v>44</v>
      </c>
      <c r="O209" s="41"/>
      <c r="P209" s="201">
        <f>O209*H209</f>
        <v>0</v>
      </c>
      <c r="Q209" s="201">
        <v>0</v>
      </c>
      <c r="R209" s="201">
        <f>Q209*H209</f>
        <v>0</v>
      </c>
      <c r="S209" s="201">
        <v>0</v>
      </c>
      <c r="T209" s="202">
        <f>S209*H209</f>
        <v>0</v>
      </c>
      <c r="AR209" s="23" t="s">
        <v>130</v>
      </c>
      <c r="AT209" s="23" t="s">
        <v>131</v>
      </c>
      <c r="AU209" s="23" t="s">
        <v>82</v>
      </c>
      <c r="AY209" s="23" t="s">
        <v>127</v>
      </c>
      <c r="BE209" s="203">
        <f>IF(N209="základní",J209,0)</f>
        <v>0</v>
      </c>
      <c r="BF209" s="203">
        <f>IF(N209="snížená",J209,0)</f>
        <v>0</v>
      </c>
      <c r="BG209" s="203">
        <f>IF(N209="zákl. přenesená",J209,0)</f>
        <v>0</v>
      </c>
      <c r="BH209" s="203">
        <f>IF(N209="sníž. přenesená",J209,0)</f>
        <v>0</v>
      </c>
      <c r="BI209" s="203">
        <f>IF(N209="nulová",J209,0)</f>
        <v>0</v>
      </c>
      <c r="BJ209" s="23" t="s">
        <v>24</v>
      </c>
      <c r="BK209" s="203">
        <f>ROUND(I209*H209,2)</f>
        <v>0</v>
      </c>
      <c r="BL209" s="23" t="s">
        <v>130</v>
      </c>
      <c r="BM209" s="23" t="s">
        <v>401</v>
      </c>
    </row>
    <row r="210" spans="2:65" s="12" customFormat="1" ht="13.5">
      <c r="B210" s="216"/>
      <c r="C210" s="217"/>
      <c r="D210" s="218" t="s">
        <v>159</v>
      </c>
      <c r="E210" s="219" t="s">
        <v>22</v>
      </c>
      <c r="F210" s="220" t="s">
        <v>402</v>
      </c>
      <c r="G210" s="217"/>
      <c r="H210" s="221" t="s">
        <v>22</v>
      </c>
      <c r="I210" s="222"/>
      <c r="J210" s="217"/>
      <c r="K210" s="217"/>
      <c r="L210" s="223"/>
      <c r="M210" s="224"/>
      <c r="N210" s="225"/>
      <c r="O210" s="225"/>
      <c r="P210" s="225"/>
      <c r="Q210" s="225"/>
      <c r="R210" s="225"/>
      <c r="S210" s="225"/>
      <c r="T210" s="226"/>
      <c r="AT210" s="227" t="s">
        <v>159</v>
      </c>
      <c r="AU210" s="227" t="s">
        <v>82</v>
      </c>
      <c r="AV210" s="12" t="s">
        <v>24</v>
      </c>
      <c r="AW210" s="12" t="s">
        <v>161</v>
      </c>
      <c r="AX210" s="12" t="s">
        <v>73</v>
      </c>
      <c r="AY210" s="227" t="s">
        <v>127</v>
      </c>
    </row>
    <row r="211" spans="2:65" s="11" customFormat="1" ht="13.5">
      <c r="B211" s="204"/>
      <c r="C211" s="205"/>
      <c r="D211" s="206" t="s">
        <v>159</v>
      </c>
      <c r="E211" s="207" t="s">
        <v>22</v>
      </c>
      <c r="F211" s="208" t="s">
        <v>403</v>
      </c>
      <c r="G211" s="205"/>
      <c r="H211" s="209">
        <v>2.5</v>
      </c>
      <c r="I211" s="210"/>
      <c r="J211" s="205"/>
      <c r="K211" s="205"/>
      <c r="L211" s="211"/>
      <c r="M211" s="212"/>
      <c r="N211" s="213"/>
      <c r="O211" s="213"/>
      <c r="P211" s="213"/>
      <c r="Q211" s="213"/>
      <c r="R211" s="213"/>
      <c r="S211" s="213"/>
      <c r="T211" s="214"/>
      <c r="AT211" s="215" t="s">
        <v>159</v>
      </c>
      <c r="AU211" s="215" t="s">
        <v>82</v>
      </c>
      <c r="AV211" s="11" t="s">
        <v>82</v>
      </c>
      <c r="AW211" s="11" t="s">
        <v>161</v>
      </c>
      <c r="AX211" s="11" t="s">
        <v>24</v>
      </c>
      <c r="AY211" s="215" t="s">
        <v>127</v>
      </c>
    </row>
    <row r="212" spans="2:65" s="1" customFormat="1" ht="22.5" customHeight="1">
      <c r="B212" s="40"/>
      <c r="C212" s="192" t="s">
        <v>404</v>
      </c>
      <c r="D212" s="192" t="s">
        <v>131</v>
      </c>
      <c r="E212" s="193" t="s">
        <v>405</v>
      </c>
      <c r="F212" s="194" t="s">
        <v>406</v>
      </c>
      <c r="G212" s="195" t="s">
        <v>202</v>
      </c>
      <c r="H212" s="196">
        <v>47.5</v>
      </c>
      <c r="I212" s="197"/>
      <c r="J212" s="198">
        <f>ROUND(I212*H212,2)</f>
        <v>0</v>
      </c>
      <c r="K212" s="194" t="s">
        <v>135</v>
      </c>
      <c r="L212" s="60"/>
      <c r="M212" s="199" t="s">
        <v>22</v>
      </c>
      <c r="N212" s="200" t="s">
        <v>44</v>
      </c>
      <c r="O212" s="41"/>
      <c r="P212" s="201">
        <f>O212*H212</f>
        <v>0</v>
      </c>
      <c r="Q212" s="201">
        <v>0</v>
      </c>
      <c r="R212" s="201">
        <f>Q212*H212</f>
        <v>0</v>
      </c>
      <c r="S212" s="201">
        <v>0</v>
      </c>
      <c r="T212" s="202">
        <f>S212*H212</f>
        <v>0</v>
      </c>
      <c r="AR212" s="23" t="s">
        <v>130</v>
      </c>
      <c r="AT212" s="23" t="s">
        <v>131</v>
      </c>
      <c r="AU212" s="23" t="s">
        <v>82</v>
      </c>
      <c r="AY212" s="23" t="s">
        <v>127</v>
      </c>
      <c r="BE212" s="203">
        <f>IF(N212="základní",J212,0)</f>
        <v>0</v>
      </c>
      <c r="BF212" s="203">
        <f>IF(N212="snížená",J212,0)</f>
        <v>0</v>
      </c>
      <c r="BG212" s="203">
        <f>IF(N212="zákl. přenesená",J212,0)</f>
        <v>0</v>
      </c>
      <c r="BH212" s="203">
        <f>IF(N212="sníž. přenesená",J212,0)</f>
        <v>0</v>
      </c>
      <c r="BI212" s="203">
        <f>IF(N212="nulová",J212,0)</f>
        <v>0</v>
      </c>
      <c r="BJ212" s="23" t="s">
        <v>24</v>
      </c>
      <c r="BK212" s="203">
        <f>ROUND(I212*H212,2)</f>
        <v>0</v>
      </c>
      <c r="BL212" s="23" t="s">
        <v>130</v>
      </c>
      <c r="BM212" s="23" t="s">
        <v>407</v>
      </c>
    </row>
    <row r="213" spans="2:65" s="11" customFormat="1" ht="13.5">
      <c r="B213" s="204"/>
      <c r="C213" s="205"/>
      <c r="D213" s="206" t="s">
        <v>159</v>
      </c>
      <c r="E213" s="207" t="s">
        <v>22</v>
      </c>
      <c r="F213" s="208" t="s">
        <v>408</v>
      </c>
      <c r="G213" s="205"/>
      <c r="H213" s="209">
        <v>47.5</v>
      </c>
      <c r="I213" s="210"/>
      <c r="J213" s="205"/>
      <c r="K213" s="205"/>
      <c r="L213" s="211"/>
      <c r="M213" s="212"/>
      <c r="N213" s="213"/>
      <c r="O213" s="213"/>
      <c r="P213" s="213"/>
      <c r="Q213" s="213"/>
      <c r="R213" s="213"/>
      <c r="S213" s="213"/>
      <c r="T213" s="214"/>
      <c r="AT213" s="215" t="s">
        <v>159</v>
      </c>
      <c r="AU213" s="215" t="s">
        <v>82</v>
      </c>
      <c r="AV213" s="11" t="s">
        <v>82</v>
      </c>
      <c r="AW213" s="11" t="s">
        <v>161</v>
      </c>
      <c r="AX213" s="11" t="s">
        <v>24</v>
      </c>
      <c r="AY213" s="215" t="s">
        <v>127</v>
      </c>
    </row>
    <row r="214" spans="2:65" s="1" customFormat="1" ht="22.5" customHeight="1">
      <c r="B214" s="40"/>
      <c r="C214" s="192" t="s">
        <v>259</v>
      </c>
      <c r="D214" s="192" t="s">
        <v>131</v>
      </c>
      <c r="E214" s="193" t="s">
        <v>409</v>
      </c>
      <c r="F214" s="194" t="s">
        <v>410</v>
      </c>
      <c r="G214" s="195" t="s">
        <v>202</v>
      </c>
      <c r="H214" s="196">
        <v>47.5</v>
      </c>
      <c r="I214" s="197"/>
      <c r="J214" s="198">
        <f>ROUND(I214*H214,2)</f>
        <v>0</v>
      </c>
      <c r="K214" s="194" t="s">
        <v>135</v>
      </c>
      <c r="L214" s="60"/>
      <c r="M214" s="199" t="s">
        <v>22</v>
      </c>
      <c r="N214" s="200" t="s">
        <v>44</v>
      </c>
      <c r="O214" s="41"/>
      <c r="P214" s="201">
        <f>O214*H214</f>
        <v>0</v>
      </c>
      <c r="Q214" s="201">
        <v>0</v>
      </c>
      <c r="R214" s="201">
        <f>Q214*H214</f>
        <v>0</v>
      </c>
      <c r="S214" s="201">
        <v>0</v>
      </c>
      <c r="T214" s="202">
        <f>S214*H214</f>
        <v>0</v>
      </c>
      <c r="AR214" s="23" t="s">
        <v>130</v>
      </c>
      <c r="AT214" s="23" t="s">
        <v>131</v>
      </c>
      <c r="AU214" s="23" t="s">
        <v>82</v>
      </c>
      <c r="AY214" s="23" t="s">
        <v>127</v>
      </c>
      <c r="BE214" s="203">
        <f>IF(N214="základní",J214,0)</f>
        <v>0</v>
      </c>
      <c r="BF214" s="203">
        <f>IF(N214="snížená",J214,0)</f>
        <v>0</v>
      </c>
      <c r="BG214" s="203">
        <f>IF(N214="zákl. přenesená",J214,0)</f>
        <v>0</v>
      </c>
      <c r="BH214" s="203">
        <f>IF(N214="sníž. přenesená",J214,0)</f>
        <v>0</v>
      </c>
      <c r="BI214" s="203">
        <f>IF(N214="nulová",J214,0)</f>
        <v>0</v>
      </c>
      <c r="BJ214" s="23" t="s">
        <v>24</v>
      </c>
      <c r="BK214" s="203">
        <f>ROUND(I214*H214,2)</f>
        <v>0</v>
      </c>
      <c r="BL214" s="23" t="s">
        <v>130</v>
      </c>
      <c r="BM214" s="23" t="s">
        <v>411</v>
      </c>
    </row>
    <row r="215" spans="2:65" s="11" customFormat="1" ht="13.5">
      <c r="B215" s="204"/>
      <c r="C215" s="205"/>
      <c r="D215" s="206" t="s">
        <v>159</v>
      </c>
      <c r="E215" s="207" t="s">
        <v>22</v>
      </c>
      <c r="F215" s="208" t="s">
        <v>408</v>
      </c>
      <c r="G215" s="205"/>
      <c r="H215" s="209">
        <v>47.5</v>
      </c>
      <c r="I215" s="210"/>
      <c r="J215" s="205"/>
      <c r="K215" s="205"/>
      <c r="L215" s="211"/>
      <c r="M215" s="212"/>
      <c r="N215" s="213"/>
      <c r="O215" s="213"/>
      <c r="P215" s="213"/>
      <c r="Q215" s="213"/>
      <c r="R215" s="213"/>
      <c r="S215" s="213"/>
      <c r="T215" s="214"/>
      <c r="AT215" s="215" t="s">
        <v>159</v>
      </c>
      <c r="AU215" s="215" t="s">
        <v>82</v>
      </c>
      <c r="AV215" s="11" t="s">
        <v>82</v>
      </c>
      <c r="AW215" s="11" t="s">
        <v>161</v>
      </c>
      <c r="AX215" s="11" t="s">
        <v>24</v>
      </c>
      <c r="AY215" s="215" t="s">
        <v>127</v>
      </c>
    </row>
    <row r="216" spans="2:65" s="1" customFormat="1" ht="22.5" customHeight="1">
      <c r="B216" s="40"/>
      <c r="C216" s="192" t="s">
        <v>412</v>
      </c>
      <c r="D216" s="192" t="s">
        <v>131</v>
      </c>
      <c r="E216" s="193" t="s">
        <v>413</v>
      </c>
      <c r="F216" s="194" t="s">
        <v>414</v>
      </c>
      <c r="G216" s="195" t="s">
        <v>188</v>
      </c>
      <c r="H216" s="196">
        <v>2.7</v>
      </c>
      <c r="I216" s="197"/>
      <c r="J216" s="198">
        <f>ROUND(I216*H216,2)</f>
        <v>0</v>
      </c>
      <c r="K216" s="194" t="s">
        <v>135</v>
      </c>
      <c r="L216" s="60"/>
      <c r="M216" s="199" t="s">
        <v>22</v>
      </c>
      <c r="N216" s="200" t="s">
        <v>44</v>
      </c>
      <c r="O216" s="41"/>
      <c r="P216" s="201">
        <f>O216*H216</f>
        <v>0</v>
      </c>
      <c r="Q216" s="201">
        <v>0</v>
      </c>
      <c r="R216" s="201">
        <f>Q216*H216</f>
        <v>0</v>
      </c>
      <c r="S216" s="201">
        <v>0</v>
      </c>
      <c r="T216" s="202">
        <f>S216*H216</f>
        <v>0</v>
      </c>
      <c r="AR216" s="23" t="s">
        <v>130</v>
      </c>
      <c r="AT216" s="23" t="s">
        <v>131</v>
      </c>
      <c r="AU216" s="23" t="s">
        <v>82</v>
      </c>
      <c r="AY216" s="23" t="s">
        <v>127</v>
      </c>
      <c r="BE216" s="203">
        <f>IF(N216="základní",J216,0)</f>
        <v>0</v>
      </c>
      <c r="BF216" s="203">
        <f>IF(N216="snížená",J216,0)</f>
        <v>0</v>
      </c>
      <c r="BG216" s="203">
        <f>IF(N216="zákl. přenesená",J216,0)</f>
        <v>0</v>
      </c>
      <c r="BH216" s="203">
        <f>IF(N216="sníž. přenesená",J216,0)</f>
        <v>0</v>
      </c>
      <c r="BI216" s="203">
        <f>IF(N216="nulová",J216,0)</f>
        <v>0</v>
      </c>
      <c r="BJ216" s="23" t="s">
        <v>24</v>
      </c>
      <c r="BK216" s="203">
        <f>ROUND(I216*H216,2)</f>
        <v>0</v>
      </c>
      <c r="BL216" s="23" t="s">
        <v>130</v>
      </c>
      <c r="BM216" s="23" t="s">
        <v>415</v>
      </c>
    </row>
    <row r="217" spans="2:65" s="11" customFormat="1" ht="13.5">
      <c r="B217" s="204"/>
      <c r="C217" s="205"/>
      <c r="D217" s="206" t="s">
        <v>159</v>
      </c>
      <c r="E217" s="207" t="s">
        <v>22</v>
      </c>
      <c r="F217" s="208" t="s">
        <v>416</v>
      </c>
      <c r="G217" s="205"/>
      <c r="H217" s="209">
        <v>2.7</v>
      </c>
      <c r="I217" s="210"/>
      <c r="J217" s="205"/>
      <c r="K217" s="205"/>
      <c r="L217" s="211"/>
      <c r="M217" s="212"/>
      <c r="N217" s="213"/>
      <c r="O217" s="213"/>
      <c r="P217" s="213"/>
      <c r="Q217" s="213"/>
      <c r="R217" s="213"/>
      <c r="S217" s="213"/>
      <c r="T217" s="214"/>
      <c r="AT217" s="215" t="s">
        <v>159</v>
      </c>
      <c r="AU217" s="215" t="s">
        <v>82</v>
      </c>
      <c r="AV217" s="11" t="s">
        <v>82</v>
      </c>
      <c r="AW217" s="11" t="s">
        <v>161</v>
      </c>
      <c r="AX217" s="11" t="s">
        <v>24</v>
      </c>
      <c r="AY217" s="215" t="s">
        <v>127</v>
      </c>
    </row>
    <row r="218" spans="2:65" s="1" customFormat="1" ht="31.5" customHeight="1">
      <c r="B218" s="40"/>
      <c r="C218" s="192" t="s">
        <v>265</v>
      </c>
      <c r="D218" s="192" t="s">
        <v>131</v>
      </c>
      <c r="E218" s="193" t="s">
        <v>417</v>
      </c>
      <c r="F218" s="194" t="s">
        <v>418</v>
      </c>
      <c r="G218" s="195" t="s">
        <v>202</v>
      </c>
      <c r="H218" s="196">
        <v>32</v>
      </c>
      <c r="I218" s="197"/>
      <c r="J218" s="198">
        <f>ROUND(I218*H218,2)</f>
        <v>0</v>
      </c>
      <c r="K218" s="194" t="s">
        <v>135</v>
      </c>
      <c r="L218" s="60"/>
      <c r="M218" s="199" t="s">
        <v>22</v>
      </c>
      <c r="N218" s="200" t="s">
        <v>44</v>
      </c>
      <c r="O218" s="41"/>
      <c r="P218" s="201">
        <f>O218*H218</f>
        <v>0</v>
      </c>
      <c r="Q218" s="201">
        <v>0</v>
      </c>
      <c r="R218" s="201">
        <f>Q218*H218</f>
        <v>0</v>
      </c>
      <c r="S218" s="201">
        <v>0</v>
      </c>
      <c r="T218" s="202">
        <f>S218*H218</f>
        <v>0</v>
      </c>
      <c r="AR218" s="23" t="s">
        <v>130</v>
      </c>
      <c r="AT218" s="23" t="s">
        <v>131</v>
      </c>
      <c r="AU218" s="23" t="s">
        <v>82</v>
      </c>
      <c r="AY218" s="23" t="s">
        <v>127</v>
      </c>
      <c r="BE218" s="203">
        <f>IF(N218="základní",J218,0)</f>
        <v>0</v>
      </c>
      <c r="BF218" s="203">
        <f>IF(N218="snížená",J218,0)</f>
        <v>0</v>
      </c>
      <c r="BG218" s="203">
        <f>IF(N218="zákl. přenesená",J218,0)</f>
        <v>0</v>
      </c>
      <c r="BH218" s="203">
        <f>IF(N218="sníž. přenesená",J218,0)</f>
        <v>0</v>
      </c>
      <c r="BI218" s="203">
        <f>IF(N218="nulová",J218,0)</f>
        <v>0</v>
      </c>
      <c r="BJ218" s="23" t="s">
        <v>24</v>
      </c>
      <c r="BK218" s="203">
        <f>ROUND(I218*H218,2)</f>
        <v>0</v>
      </c>
      <c r="BL218" s="23" t="s">
        <v>130</v>
      </c>
      <c r="BM218" s="23" t="s">
        <v>419</v>
      </c>
    </row>
    <row r="219" spans="2:65" s="1" customFormat="1" ht="22.5" customHeight="1">
      <c r="B219" s="40"/>
      <c r="C219" s="192" t="s">
        <v>420</v>
      </c>
      <c r="D219" s="192" t="s">
        <v>131</v>
      </c>
      <c r="E219" s="193" t="s">
        <v>421</v>
      </c>
      <c r="F219" s="194" t="s">
        <v>422</v>
      </c>
      <c r="G219" s="195" t="s">
        <v>202</v>
      </c>
      <c r="H219" s="196">
        <v>15.5</v>
      </c>
      <c r="I219" s="197"/>
      <c r="J219" s="198">
        <f>ROUND(I219*H219,2)</f>
        <v>0</v>
      </c>
      <c r="K219" s="194" t="s">
        <v>135</v>
      </c>
      <c r="L219" s="60"/>
      <c r="M219" s="199" t="s">
        <v>22</v>
      </c>
      <c r="N219" s="200" t="s">
        <v>44</v>
      </c>
      <c r="O219" s="41"/>
      <c r="P219" s="201">
        <f>O219*H219</f>
        <v>0</v>
      </c>
      <c r="Q219" s="201">
        <v>0</v>
      </c>
      <c r="R219" s="201">
        <f>Q219*H219</f>
        <v>0</v>
      </c>
      <c r="S219" s="201">
        <v>0</v>
      </c>
      <c r="T219" s="202">
        <f>S219*H219</f>
        <v>0</v>
      </c>
      <c r="AR219" s="23" t="s">
        <v>130</v>
      </c>
      <c r="AT219" s="23" t="s">
        <v>131</v>
      </c>
      <c r="AU219" s="23" t="s">
        <v>82</v>
      </c>
      <c r="AY219" s="23" t="s">
        <v>127</v>
      </c>
      <c r="BE219" s="203">
        <f>IF(N219="základní",J219,0)</f>
        <v>0</v>
      </c>
      <c r="BF219" s="203">
        <f>IF(N219="snížená",J219,0)</f>
        <v>0</v>
      </c>
      <c r="BG219" s="203">
        <f>IF(N219="zákl. přenesená",J219,0)</f>
        <v>0</v>
      </c>
      <c r="BH219" s="203">
        <f>IF(N219="sníž. přenesená",J219,0)</f>
        <v>0</v>
      </c>
      <c r="BI219" s="203">
        <f>IF(N219="nulová",J219,0)</f>
        <v>0</v>
      </c>
      <c r="BJ219" s="23" t="s">
        <v>24</v>
      </c>
      <c r="BK219" s="203">
        <f>ROUND(I219*H219,2)</f>
        <v>0</v>
      </c>
      <c r="BL219" s="23" t="s">
        <v>130</v>
      </c>
      <c r="BM219" s="23" t="s">
        <v>423</v>
      </c>
    </row>
    <row r="220" spans="2:65" s="11" customFormat="1" ht="13.5">
      <c r="B220" s="204"/>
      <c r="C220" s="205"/>
      <c r="D220" s="218" t="s">
        <v>159</v>
      </c>
      <c r="E220" s="228" t="s">
        <v>22</v>
      </c>
      <c r="F220" s="229" t="s">
        <v>424</v>
      </c>
      <c r="G220" s="205"/>
      <c r="H220" s="230">
        <v>15.5</v>
      </c>
      <c r="I220" s="210"/>
      <c r="J220" s="205"/>
      <c r="K220" s="205"/>
      <c r="L220" s="211"/>
      <c r="M220" s="244"/>
      <c r="N220" s="245"/>
      <c r="O220" s="245"/>
      <c r="P220" s="245"/>
      <c r="Q220" s="245"/>
      <c r="R220" s="245"/>
      <c r="S220" s="245"/>
      <c r="T220" s="246"/>
      <c r="AT220" s="215" t="s">
        <v>159</v>
      </c>
      <c r="AU220" s="215" t="s">
        <v>82</v>
      </c>
      <c r="AV220" s="11" t="s">
        <v>82</v>
      </c>
      <c r="AW220" s="11" t="s">
        <v>161</v>
      </c>
      <c r="AX220" s="11" t="s">
        <v>24</v>
      </c>
      <c r="AY220" s="215" t="s">
        <v>127</v>
      </c>
    </row>
    <row r="221" spans="2:65" s="1" customFormat="1" ht="6.95" customHeight="1">
      <c r="B221" s="55"/>
      <c r="C221" s="56"/>
      <c r="D221" s="56"/>
      <c r="E221" s="56"/>
      <c r="F221" s="56"/>
      <c r="G221" s="56"/>
      <c r="H221" s="56"/>
      <c r="I221" s="138"/>
      <c r="J221" s="56"/>
      <c r="K221" s="56"/>
      <c r="L221" s="60"/>
    </row>
  </sheetData>
  <sheetProtection password="CC35" sheet="1" objects="1" scenarios="1" formatCells="0" formatColumns="0" formatRows="0" sort="0" autoFilter="0"/>
  <autoFilter ref="C84:K220"/>
  <mergeCells count="9">
    <mergeCell ref="E75:H75"/>
    <mergeCell ref="E77:H77"/>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6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1"/>
      <c r="C1" s="111"/>
      <c r="D1" s="112" t="s">
        <v>1</v>
      </c>
      <c r="E1" s="111"/>
      <c r="F1" s="113" t="s">
        <v>89</v>
      </c>
      <c r="G1" s="387" t="s">
        <v>90</v>
      </c>
      <c r="H1" s="387"/>
      <c r="I1" s="114"/>
      <c r="J1" s="113" t="s">
        <v>91</v>
      </c>
      <c r="K1" s="112" t="s">
        <v>92</v>
      </c>
      <c r="L1" s="113" t="s">
        <v>93</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9"/>
      <c r="M2" s="379"/>
      <c r="N2" s="379"/>
      <c r="O2" s="379"/>
      <c r="P2" s="379"/>
      <c r="Q2" s="379"/>
      <c r="R2" s="379"/>
      <c r="S2" s="379"/>
      <c r="T2" s="379"/>
      <c r="U2" s="379"/>
      <c r="V2" s="379"/>
      <c r="AT2" s="23" t="s">
        <v>85</v>
      </c>
    </row>
    <row r="3" spans="1:70" ht="6.95" customHeight="1">
      <c r="B3" s="24"/>
      <c r="C3" s="25"/>
      <c r="D3" s="25"/>
      <c r="E3" s="25"/>
      <c r="F3" s="25"/>
      <c r="G3" s="25"/>
      <c r="H3" s="25"/>
      <c r="I3" s="115"/>
      <c r="J3" s="25"/>
      <c r="K3" s="26"/>
      <c r="AT3" s="23" t="s">
        <v>82</v>
      </c>
    </row>
    <row r="4" spans="1:70" ht="36.950000000000003" customHeight="1">
      <c r="B4" s="27"/>
      <c r="C4" s="28"/>
      <c r="D4" s="29" t="s">
        <v>94</v>
      </c>
      <c r="E4" s="28"/>
      <c r="F4" s="28"/>
      <c r="G4" s="28"/>
      <c r="H4" s="28"/>
      <c r="I4" s="116"/>
      <c r="J4" s="28"/>
      <c r="K4" s="30"/>
      <c r="M4" s="31" t="s">
        <v>12</v>
      </c>
      <c r="AT4" s="23" t="s">
        <v>6</v>
      </c>
    </row>
    <row r="5" spans="1:70" ht="6.95" customHeight="1">
      <c r="B5" s="27"/>
      <c r="C5" s="28"/>
      <c r="D5" s="28"/>
      <c r="E5" s="28"/>
      <c r="F5" s="28"/>
      <c r="G5" s="28"/>
      <c r="H5" s="28"/>
      <c r="I5" s="116"/>
      <c r="J5" s="28"/>
      <c r="K5" s="30"/>
    </row>
    <row r="6" spans="1:70">
      <c r="B6" s="27"/>
      <c r="C6" s="28"/>
      <c r="D6" s="36" t="s">
        <v>18</v>
      </c>
      <c r="E6" s="28"/>
      <c r="F6" s="28"/>
      <c r="G6" s="28"/>
      <c r="H6" s="28"/>
      <c r="I6" s="116"/>
      <c r="J6" s="28"/>
      <c r="K6" s="30"/>
    </row>
    <row r="7" spans="1:70" ht="22.5" customHeight="1">
      <c r="B7" s="27"/>
      <c r="C7" s="28"/>
      <c r="D7" s="28"/>
      <c r="E7" s="380" t="str">
        <f>'Rekapitulace stavby'!K6</f>
        <v>RS Husova-Jiráskova I.etapa_parkoviště, zpevněné plochy a dodávka mobiliáře</v>
      </c>
      <c r="F7" s="381"/>
      <c r="G7" s="381"/>
      <c r="H7" s="381"/>
      <c r="I7" s="116"/>
      <c r="J7" s="28"/>
      <c r="K7" s="30"/>
    </row>
    <row r="8" spans="1:70" s="1" customFormat="1">
      <c r="B8" s="40"/>
      <c r="C8" s="41"/>
      <c r="D8" s="36" t="s">
        <v>95</v>
      </c>
      <c r="E8" s="41"/>
      <c r="F8" s="41"/>
      <c r="G8" s="41"/>
      <c r="H8" s="41"/>
      <c r="I8" s="117"/>
      <c r="J8" s="41"/>
      <c r="K8" s="44"/>
    </row>
    <row r="9" spans="1:70" s="1" customFormat="1" ht="36.950000000000003" customHeight="1">
      <c r="B9" s="40"/>
      <c r="C9" s="41"/>
      <c r="D9" s="41"/>
      <c r="E9" s="382" t="s">
        <v>425</v>
      </c>
      <c r="F9" s="383"/>
      <c r="G9" s="383"/>
      <c r="H9" s="383"/>
      <c r="I9" s="117"/>
      <c r="J9" s="41"/>
      <c r="K9" s="44"/>
    </row>
    <row r="10" spans="1:70" s="1" customFormat="1" ht="13.5">
      <c r="B10" s="40"/>
      <c r="C10" s="41"/>
      <c r="D10" s="41"/>
      <c r="E10" s="41"/>
      <c r="F10" s="41"/>
      <c r="G10" s="41"/>
      <c r="H10" s="41"/>
      <c r="I10" s="117"/>
      <c r="J10" s="41"/>
      <c r="K10" s="44"/>
    </row>
    <row r="11" spans="1:70" s="1" customFormat="1" ht="14.45" customHeight="1">
      <c r="B11" s="40"/>
      <c r="C11" s="41"/>
      <c r="D11" s="36" t="s">
        <v>21</v>
      </c>
      <c r="E11" s="41"/>
      <c r="F11" s="34" t="s">
        <v>22</v>
      </c>
      <c r="G11" s="41"/>
      <c r="H11" s="41"/>
      <c r="I11" s="118" t="s">
        <v>23</v>
      </c>
      <c r="J11" s="34" t="s">
        <v>22</v>
      </c>
      <c r="K11" s="44"/>
    </row>
    <row r="12" spans="1:70" s="1" customFormat="1" ht="14.45" customHeight="1">
      <c r="B12" s="40"/>
      <c r="C12" s="41"/>
      <c r="D12" s="36" t="s">
        <v>25</v>
      </c>
      <c r="E12" s="41"/>
      <c r="F12" s="34" t="s">
        <v>26</v>
      </c>
      <c r="G12" s="41"/>
      <c r="H12" s="41"/>
      <c r="I12" s="118" t="s">
        <v>27</v>
      </c>
      <c r="J12" s="119" t="str">
        <f>'Rekapitulace stavby'!AN8</f>
        <v>5. 4. 2017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31</v>
      </c>
      <c r="E14" s="41"/>
      <c r="F14" s="41"/>
      <c r="G14" s="41"/>
      <c r="H14" s="41"/>
      <c r="I14" s="118" t="s">
        <v>32</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18" t="s">
        <v>33</v>
      </c>
      <c r="J15" s="34" t="str">
        <f>IF('Rekapitulace stavby'!AN11="","",'Rekapitulace stavby'!AN11)</f>
        <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34</v>
      </c>
      <c r="E17" s="41"/>
      <c r="F17" s="41"/>
      <c r="G17" s="41"/>
      <c r="H17" s="41"/>
      <c r="I17" s="118"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33</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36</v>
      </c>
      <c r="E20" s="41"/>
      <c r="F20" s="41"/>
      <c r="G20" s="41"/>
      <c r="H20" s="41"/>
      <c r="I20" s="118" t="s">
        <v>32</v>
      </c>
      <c r="J20" s="34" t="str">
        <f>IF('Rekapitulace stavby'!AN16="","",'Rekapitulace stavby'!AN16)</f>
        <v/>
      </c>
      <c r="K20" s="44"/>
    </row>
    <row r="21" spans="2:11" s="1" customFormat="1" ht="18" customHeight="1">
      <c r="B21" s="40"/>
      <c r="C21" s="41"/>
      <c r="D21" s="41"/>
      <c r="E21" s="34" t="str">
        <f>IF('Rekapitulace stavby'!E17="","",'Rekapitulace stavby'!E17)</f>
        <v xml:space="preserve"> </v>
      </c>
      <c r="F21" s="41"/>
      <c r="G21" s="41"/>
      <c r="H21" s="41"/>
      <c r="I21" s="118" t="s">
        <v>33</v>
      </c>
      <c r="J21" s="34" t="str">
        <f>IF('Rekapitulace stavby'!AN17="","",'Rekapitulace stavby'!AN17)</f>
        <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37</v>
      </c>
      <c r="E23" s="41"/>
      <c r="F23" s="41"/>
      <c r="G23" s="41"/>
      <c r="H23" s="41"/>
      <c r="I23" s="117"/>
      <c r="J23" s="41"/>
      <c r="K23" s="44"/>
    </row>
    <row r="24" spans="2:11" s="6" customFormat="1" ht="22.5" customHeight="1">
      <c r="B24" s="120"/>
      <c r="C24" s="121"/>
      <c r="D24" s="121"/>
      <c r="E24" s="349" t="s">
        <v>22</v>
      </c>
      <c r="F24" s="349"/>
      <c r="G24" s="349"/>
      <c r="H24" s="349"/>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39</v>
      </c>
      <c r="E27" s="41"/>
      <c r="F27" s="41"/>
      <c r="G27" s="41"/>
      <c r="H27" s="41"/>
      <c r="I27" s="117"/>
      <c r="J27" s="127">
        <f>ROUND(J83,2)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41</v>
      </c>
      <c r="G29" s="41"/>
      <c r="H29" s="41"/>
      <c r="I29" s="128" t="s">
        <v>40</v>
      </c>
      <c r="J29" s="45" t="s">
        <v>42</v>
      </c>
      <c r="K29" s="44"/>
    </row>
    <row r="30" spans="2:11" s="1" customFormat="1" ht="14.45" customHeight="1">
      <c r="B30" s="40"/>
      <c r="C30" s="41"/>
      <c r="D30" s="48" t="s">
        <v>43</v>
      </c>
      <c r="E30" s="48" t="s">
        <v>44</v>
      </c>
      <c r="F30" s="129">
        <f>ROUND(SUM(BE83:BE167), 2)</f>
        <v>0</v>
      </c>
      <c r="G30" s="41"/>
      <c r="H30" s="41"/>
      <c r="I30" s="130">
        <v>0.21</v>
      </c>
      <c r="J30" s="129">
        <f>ROUND(ROUND((SUM(BE83:BE167)), 2)*I30, 2)</f>
        <v>0</v>
      </c>
      <c r="K30" s="44"/>
    </row>
    <row r="31" spans="2:11" s="1" customFormat="1" ht="14.45" customHeight="1">
      <c r="B31" s="40"/>
      <c r="C31" s="41"/>
      <c r="D31" s="41"/>
      <c r="E31" s="48" t="s">
        <v>45</v>
      </c>
      <c r="F31" s="129">
        <f>ROUND(SUM(BF83:BF167), 2)</f>
        <v>0</v>
      </c>
      <c r="G31" s="41"/>
      <c r="H31" s="41"/>
      <c r="I31" s="130">
        <v>0.15</v>
      </c>
      <c r="J31" s="129">
        <f>ROUND(ROUND((SUM(BF83:BF167)), 2)*I31, 2)</f>
        <v>0</v>
      </c>
      <c r="K31" s="44"/>
    </row>
    <row r="32" spans="2:11" s="1" customFormat="1" ht="14.45" hidden="1" customHeight="1">
      <c r="B32" s="40"/>
      <c r="C32" s="41"/>
      <c r="D32" s="41"/>
      <c r="E32" s="48" t="s">
        <v>46</v>
      </c>
      <c r="F32" s="129">
        <f>ROUND(SUM(BG83:BG167), 2)</f>
        <v>0</v>
      </c>
      <c r="G32" s="41"/>
      <c r="H32" s="41"/>
      <c r="I32" s="130">
        <v>0.21</v>
      </c>
      <c r="J32" s="129">
        <v>0</v>
      </c>
      <c r="K32" s="44"/>
    </row>
    <row r="33" spans="2:11" s="1" customFormat="1" ht="14.45" hidden="1" customHeight="1">
      <c r="B33" s="40"/>
      <c r="C33" s="41"/>
      <c r="D33" s="41"/>
      <c r="E33" s="48" t="s">
        <v>47</v>
      </c>
      <c r="F33" s="129">
        <f>ROUND(SUM(BH83:BH167), 2)</f>
        <v>0</v>
      </c>
      <c r="G33" s="41"/>
      <c r="H33" s="41"/>
      <c r="I33" s="130">
        <v>0.15</v>
      </c>
      <c r="J33" s="129">
        <v>0</v>
      </c>
      <c r="K33" s="44"/>
    </row>
    <row r="34" spans="2:11" s="1" customFormat="1" ht="14.45" hidden="1" customHeight="1">
      <c r="B34" s="40"/>
      <c r="C34" s="41"/>
      <c r="D34" s="41"/>
      <c r="E34" s="48" t="s">
        <v>48</v>
      </c>
      <c r="F34" s="129">
        <f>ROUND(SUM(BI83:BI167),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49</v>
      </c>
      <c r="E36" s="78"/>
      <c r="F36" s="78"/>
      <c r="G36" s="133" t="s">
        <v>50</v>
      </c>
      <c r="H36" s="134" t="s">
        <v>51</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97</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22.5" customHeight="1">
      <c r="B45" s="40"/>
      <c r="C45" s="41"/>
      <c r="D45" s="41"/>
      <c r="E45" s="380" t="str">
        <f>E7</f>
        <v>RS Husova-Jiráskova I.etapa_parkoviště, zpevněné plochy a dodávka mobiliáře</v>
      </c>
      <c r="F45" s="381"/>
      <c r="G45" s="381"/>
      <c r="H45" s="381"/>
      <c r="I45" s="117"/>
      <c r="J45" s="41"/>
      <c r="K45" s="44"/>
    </row>
    <row r="46" spans="2:11" s="1" customFormat="1" ht="14.45" customHeight="1">
      <c r="B46" s="40"/>
      <c r="C46" s="36" t="s">
        <v>95</v>
      </c>
      <c r="D46" s="41"/>
      <c r="E46" s="41"/>
      <c r="F46" s="41"/>
      <c r="G46" s="41"/>
      <c r="H46" s="41"/>
      <c r="I46" s="117"/>
      <c r="J46" s="41"/>
      <c r="K46" s="44"/>
    </row>
    <row r="47" spans="2:11" s="1" customFormat="1" ht="23.25" customHeight="1">
      <c r="B47" s="40"/>
      <c r="C47" s="41"/>
      <c r="D47" s="41"/>
      <c r="E47" s="382" t="str">
        <f>E9</f>
        <v>04-2017a_2 - Zpevněné plochy - Horovy sady</v>
      </c>
      <c r="F47" s="383"/>
      <c r="G47" s="383"/>
      <c r="H47" s="383"/>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25</v>
      </c>
      <c r="D49" s="41"/>
      <c r="E49" s="41"/>
      <c r="F49" s="34" t="str">
        <f>F12</f>
        <v xml:space="preserve"> </v>
      </c>
      <c r="G49" s="41"/>
      <c r="H49" s="41"/>
      <c r="I49" s="118" t="s">
        <v>27</v>
      </c>
      <c r="J49" s="119" t="str">
        <f>IF(J12="","",J12)</f>
        <v>5. 4. 2017</v>
      </c>
      <c r="K49" s="44"/>
    </row>
    <row r="50" spans="2:47" s="1" customFormat="1" ht="6.95" customHeight="1">
      <c r="B50" s="40"/>
      <c r="C50" s="41"/>
      <c r="D50" s="41"/>
      <c r="E50" s="41"/>
      <c r="F50" s="41"/>
      <c r="G50" s="41"/>
      <c r="H50" s="41"/>
      <c r="I50" s="117"/>
      <c r="J50" s="41"/>
      <c r="K50" s="44"/>
    </row>
    <row r="51" spans="2:47" s="1" customFormat="1">
      <c r="B51" s="40"/>
      <c r="C51" s="36" t="s">
        <v>31</v>
      </c>
      <c r="D51" s="41"/>
      <c r="E51" s="41"/>
      <c r="F51" s="34" t="str">
        <f>E15</f>
        <v xml:space="preserve"> </v>
      </c>
      <c r="G51" s="41"/>
      <c r="H51" s="41"/>
      <c r="I51" s="118" t="s">
        <v>36</v>
      </c>
      <c r="J51" s="34" t="str">
        <f>E21</f>
        <v xml:space="preserve"> </v>
      </c>
      <c r="K51" s="44"/>
    </row>
    <row r="52" spans="2:47" s="1" customFormat="1" ht="14.45" customHeight="1">
      <c r="B52" s="40"/>
      <c r="C52" s="36" t="s">
        <v>34</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98</v>
      </c>
      <c r="D54" s="131"/>
      <c r="E54" s="131"/>
      <c r="F54" s="131"/>
      <c r="G54" s="131"/>
      <c r="H54" s="131"/>
      <c r="I54" s="144"/>
      <c r="J54" s="145" t="s">
        <v>99</v>
      </c>
      <c r="K54" s="146"/>
    </row>
    <row r="55" spans="2:47" s="1" customFormat="1" ht="10.35" customHeight="1">
      <c r="B55" s="40"/>
      <c r="C55" s="41"/>
      <c r="D55" s="41"/>
      <c r="E55" s="41"/>
      <c r="F55" s="41"/>
      <c r="G55" s="41"/>
      <c r="H55" s="41"/>
      <c r="I55" s="117"/>
      <c r="J55" s="41"/>
      <c r="K55" s="44"/>
    </row>
    <row r="56" spans="2:47" s="1" customFormat="1" ht="29.25" customHeight="1">
      <c r="B56" s="40"/>
      <c r="C56" s="147" t="s">
        <v>100</v>
      </c>
      <c r="D56" s="41"/>
      <c r="E56" s="41"/>
      <c r="F56" s="41"/>
      <c r="G56" s="41"/>
      <c r="H56" s="41"/>
      <c r="I56" s="117"/>
      <c r="J56" s="127">
        <f>J83</f>
        <v>0</v>
      </c>
      <c r="K56" s="44"/>
      <c r="AU56" s="23" t="s">
        <v>101</v>
      </c>
    </row>
    <row r="57" spans="2:47" s="7" customFormat="1" ht="24.95" customHeight="1">
      <c r="B57" s="148"/>
      <c r="C57" s="149"/>
      <c r="D57" s="150" t="s">
        <v>102</v>
      </c>
      <c r="E57" s="151"/>
      <c r="F57" s="151"/>
      <c r="G57" s="151"/>
      <c r="H57" s="151"/>
      <c r="I57" s="152"/>
      <c r="J57" s="153">
        <f>J84</f>
        <v>0</v>
      </c>
      <c r="K57" s="154"/>
    </row>
    <row r="58" spans="2:47" s="8" customFormat="1" ht="19.899999999999999" customHeight="1">
      <c r="B58" s="155"/>
      <c r="C58" s="156"/>
      <c r="D58" s="157" t="s">
        <v>104</v>
      </c>
      <c r="E58" s="158"/>
      <c r="F58" s="158"/>
      <c r="G58" s="158"/>
      <c r="H58" s="158"/>
      <c r="I58" s="159"/>
      <c r="J58" s="160">
        <f>J85</f>
        <v>0</v>
      </c>
      <c r="K58" s="161"/>
    </row>
    <row r="59" spans="2:47" s="8" customFormat="1" ht="19.899999999999999" customHeight="1">
      <c r="B59" s="155"/>
      <c r="C59" s="156"/>
      <c r="D59" s="157" t="s">
        <v>108</v>
      </c>
      <c r="E59" s="158"/>
      <c r="F59" s="158"/>
      <c r="G59" s="158"/>
      <c r="H59" s="158"/>
      <c r="I59" s="159"/>
      <c r="J59" s="160">
        <f>J114</f>
        <v>0</v>
      </c>
      <c r="K59" s="161"/>
    </row>
    <row r="60" spans="2:47" s="8" customFormat="1" ht="19.899999999999999" customHeight="1">
      <c r="B60" s="155"/>
      <c r="C60" s="156"/>
      <c r="D60" s="157" t="s">
        <v>426</v>
      </c>
      <c r="E60" s="158"/>
      <c r="F60" s="158"/>
      <c r="G60" s="158"/>
      <c r="H60" s="158"/>
      <c r="I60" s="159"/>
      <c r="J60" s="160">
        <f>J131</f>
        <v>0</v>
      </c>
      <c r="K60" s="161"/>
    </row>
    <row r="61" spans="2:47" s="8" customFormat="1" ht="19.899999999999999" customHeight="1">
      <c r="B61" s="155"/>
      <c r="C61" s="156"/>
      <c r="D61" s="157" t="s">
        <v>110</v>
      </c>
      <c r="E61" s="158"/>
      <c r="F61" s="158"/>
      <c r="G61" s="158"/>
      <c r="H61" s="158"/>
      <c r="I61" s="159"/>
      <c r="J61" s="160">
        <f>J138</f>
        <v>0</v>
      </c>
      <c r="K61" s="161"/>
    </row>
    <row r="62" spans="2:47" s="8" customFormat="1" ht="19.899999999999999" customHeight="1">
      <c r="B62" s="155"/>
      <c r="C62" s="156"/>
      <c r="D62" s="157" t="s">
        <v>427</v>
      </c>
      <c r="E62" s="158"/>
      <c r="F62" s="158"/>
      <c r="G62" s="158"/>
      <c r="H62" s="158"/>
      <c r="I62" s="159"/>
      <c r="J62" s="160">
        <f>J151</f>
        <v>0</v>
      </c>
      <c r="K62" s="161"/>
    </row>
    <row r="63" spans="2:47" s="8" customFormat="1" ht="19.899999999999999" customHeight="1">
      <c r="B63" s="155"/>
      <c r="C63" s="156"/>
      <c r="D63" s="157" t="s">
        <v>428</v>
      </c>
      <c r="E63" s="158"/>
      <c r="F63" s="158"/>
      <c r="G63" s="158"/>
      <c r="H63" s="158"/>
      <c r="I63" s="159"/>
      <c r="J63" s="160">
        <f>J165</f>
        <v>0</v>
      </c>
      <c r="K63" s="161"/>
    </row>
    <row r="64" spans="2:47" s="1" customFormat="1" ht="21.75" customHeight="1">
      <c r="B64" s="40"/>
      <c r="C64" s="41"/>
      <c r="D64" s="41"/>
      <c r="E64" s="41"/>
      <c r="F64" s="41"/>
      <c r="G64" s="41"/>
      <c r="H64" s="41"/>
      <c r="I64" s="117"/>
      <c r="J64" s="41"/>
      <c r="K64" s="44"/>
    </row>
    <row r="65" spans="2:12" s="1" customFormat="1" ht="6.95" customHeight="1">
      <c r="B65" s="55"/>
      <c r="C65" s="56"/>
      <c r="D65" s="56"/>
      <c r="E65" s="56"/>
      <c r="F65" s="56"/>
      <c r="G65" s="56"/>
      <c r="H65" s="56"/>
      <c r="I65" s="138"/>
      <c r="J65" s="56"/>
      <c r="K65" s="57"/>
    </row>
    <row r="69" spans="2:12" s="1" customFormat="1" ht="6.95" customHeight="1">
      <c r="B69" s="58"/>
      <c r="C69" s="59"/>
      <c r="D69" s="59"/>
      <c r="E69" s="59"/>
      <c r="F69" s="59"/>
      <c r="G69" s="59"/>
      <c r="H69" s="59"/>
      <c r="I69" s="141"/>
      <c r="J69" s="59"/>
      <c r="K69" s="59"/>
      <c r="L69" s="60"/>
    </row>
    <row r="70" spans="2:12" s="1" customFormat="1" ht="36.950000000000003" customHeight="1">
      <c r="B70" s="40"/>
      <c r="C70" s="61" t="s">
        <v>111</v>
      </c>
      <c r="D70" s="62"/>
      <c r="E70" s="62"/>
      <c r="F70" s="62"/>
      <c r="G70" s="62"/>
      <c r="H70" s="62"/>
      <c r="I70" s="162"/>
      <c r="J70" s="62"/>
      <c r="K70" s="62"/>
      <c r="L70" s="60"/>
    </row>
    <row r="71" spans="2:12" s="1" customFormat="1" ht="6.95" customHeight="1">
      <c r="B71" s="40"/>
      <c r="C71" s="62"/>
      <c r="D71" s="62"/>
      <c r="E71" s="62"/>
      <c r="F71" s="62"/>
      <c r="G71" s="62"/>
      <c r="H71" s="62"/>
      <c r="I71" s="162"/>
      <c r="J71" s="62"/>
      <c r="K71" s="62"/>
      <c r="L71" s="60"/>
    </row>
    <row r="72" spans="2:12" s="1" customFormat="1" ht="14.45" customHeight="1">
      <c r="B72" s="40"/>
      <c r="C72" s="64" t="s">
        <v>18</v>
      </c>
      <c r="D72" s="62"/>
      <c r="E72" s="62"/>
      <c r="F72" s="62"/>
      <c r="G72" s="62"/>
      <c r="H72" s="62"/>
      <c r="I72" s="162"/>
      <c r="J72" s="62"/>
      <c r="K72" s="62"/>
      <c r="L72" s="60"/>
    </row>
    <row r="73" spans="2:12" s="1" customFormat="1" ht="22.5" customHeight="1">
      <c r="B73" s="40"/>
      <c r="C73" s="62"/>
      <c r="D73" s="62"/>
      <c r="E73" s="384" t="str">
        <f>E7</f>
        <v>RS Husova-Jiráskova I.etapa_parkoviště, zpevněné plochy a dodávka mobiliáře</v>
      </c>
      <c r="F73" s="385"/>
      <c r="G73" s="385"/>
      <c r="H73" s="385"/>
      <c r="I73" s="162"/>
      <c r="J73" s="62"/>
      <c r="K73" s="62"/>
      <c r="L73" s="60"/>
    </row>
    <row r="74" spans="2:12" s="1" customFormat="1" ht="14.45" customHeight="1">
      <c r="B74" s="40"/>
      <c r="C74" s="64" t="s">
        <v>95</v>
      </c>
      <c r="D74" s="62"/>
      <c r="E74" s="62"/>
      <c r="F74" s="62"/>
      <c r="G74" s="62"/>
      <c r="H74" s="62"/>
      <c r="I74" s="162"/>
      <c r="J74" s="62"/>
      <c r="K74" s="62"/>
      <c r="L74" s="60"/>
    </row>
    <row r="75" spans="2:12" s="1" customFormat="1" ht="23.25" customHeight="1">
      <c r="B75" s="40"/>
      <c r="C75" s="62"/>
      <c r="D75" s="62"/>
      <c r="E75" s="360" t="str">
        <f>E9</f>
        <v>04-2017a_2 - Zpevněné plochy - Horovy sady</v>
      </c>
      <c r="F75" s="386"/>
      <c r="G75" s="386"/>
      <c r="H75" s="386"/>
      <c r="I75" s="162"/>
      <c r="J75" s="62"/>
      <c r="K75" s="62"/>
      <c r="L75" s="60"/>
    </row>
    <row r="76" spans="2:12" s="1" customFormat="1" ht="6.95" customHeight="1">
      <c r="B76" s="40"/>
      <c r="C76" s="62"/>
      <c r="D76" s="62"/>
      <c r="E76" s="62"/>
      <c r="F76" s="62"/>
      <c r="G76" s="62"/>
      <c r="H76" s="62"/>
      <c r="I76" s="162"/>
      <c r="J76" s="62"/>
      <c r="K76" s="62"/>
      <c r="L76" s="60"/>
    </row>
    <row r="77" spans="2:12" s="1" customFormat="1" ht="18" customHeight="1">
      <c r="B77" s="40"/>
      <c r="C77" s="64" t="s">
        <v>25</v>
      </c>
      <c r="D77" s="62"/>
      <c r="E77" s="62"/>
      <c r="F77" s="163" t="str">
        <f>F12</f>
        <v xml:space="preserve"> </v>
      </c>
      <c r="G77" s="62"/>
      <c r="H77" s="62"/>
      <c r="I77" s="164" t="s">
        <v>27</v>
      </c>
      <c r="J77" s="72" t="str">
        <f>IF(J12="","",J12)</f>
        <v>5. 4. 2017</v>
      </c>
      <c r="K77" s="62"/>
      <c r="L77" s="60"/>
    </row>
    <row r="78" spans="2:12" s="1" customFormat="1" ht="6.95" customHeight="1">
      <c r="B78" s="40"/>
      <c r="C78" s="62"/>
      <c r="D78" s="62"/>
      <c r="E78" s="62"/>
      <c r="F78" s="62"/>
      <c r="G78" s="62"/>
      <c r="H78" s="62"/>
      <c r="I78" s="162"/>
      <c r="J78" s="62"/>
      <c r="K78" s="62"/>
      <c r="L78" s="60"/>
    </row>
    <row r="79" spans="2:12" s="1" customFormat="1">
      <c r="B79" s="40"/>
      <c r="C79" s="64" t="s">
        <v>31</v>
      </c>
      <c r="D79" s="62"/>
      <c r="E79" s="62"/>
      <c r="F79" s="163" t="str">
        <f>E15</f>
        <v xml:space="preserve"> </v>
      </c>
      <c r="G79" s="62"/>
      <c r="H79" s="62"/>
      <c r="I79" s="164" t="s">
        <v>36</v>
      </c>
      <c r="J79" s="163" t="str">
        <f>E21</f>
        <v xml:space="preserve"> </v>
      </c>
      <c r="K79" s="62"/>
      <c r="L79" s="60"/>
    </row>
    <row r="80" spans="2:12" s="1" customFormat="1" ht="14.45" customHeight="1">
      <c r="B80" s="40"/>
      <c r="C80" s="64" t="s">
        <v>34</v>
      </c>
      <c r="D80" s="62"/>
      <c r="E80" s="62"/>
      <c r="F80" s="163" t="str">
        <f>IF(E18="","",E18)</f>
        <v/>
      </c>
      <c r="G80" s="62"/>
      <c r="H80" s="62"/>
      <c r="I80" s="162"/>
      <c r="J80" s="62"/>
      <c r="K80" s="62"/>
      <c r="L80" s="60"/>
    </row>
    <row r="81" spans="2:65" s="1" customFormat="1" ht="10.35" customHeight="1">
      <c r="B81" s="40"/>
      <c r="C81" s="62"/>
      <c r="D81" s="62"/>
      <c r="E81" s="62"/>
      <c r="F81" s="62"/>
      <c r="G81" s="62"/>
      <c r="H81" s="62"/>
      <c r="I81" s="162"/>
      <c r="J81" s="62"/>
      <c r="K81" s="62"/>
      <c r="L81" s="60"/>
    </row>
    <row r="82" spans="2:65" s="9" customFormat="1" ht="29.25" customHeight="1">
      <c r="B82" s="165"/>
      <c r="C82" s="166" t="s">
        <v>112</v>
      </c>
      <c r="D82" s="167" t="s">
        <v>58</v>
      </c>
      <c r="E82" s="167" t="s">
        <v>54</v>
      </c>
      <c r="F82" s="167" t="s">
        <v>113</v>
      </c>
      <c r="G82" s="167" t="s">
        <v>114</v>
      </c>
      <c r="H82" s="167" t="s">
        <v>115</v>
      </c>
      <c r="I82" s="168" t="s">
        <v>116</v>
      </c>
      <c r="J82" s="167" t="s">
        <v>99</v>
      </c>
      <c r="K82" s="169" t="s">
        <v>117</v>
      </c>
      <c r="L82" s="170"/>
      <c r="M82" s="80" t="s">
        <v>118</v>
      </c>
      <c r="N82" s="81" t="s">
        <v>43</v>
      </c>
      <c r="O82" s="81" t="s">
        <v>119</v>
      </c>
      <c r="P82" s="81" t="s">
        <v>120</v>
      </c>
      <c r="Q82" s="81" t="s">
        <v>121</v>
      </c>
      <c r="R82" s="81" t="s">
        <v>122</v>
      </c>
      <c r="S82" s="81" t="s">
        <v>123</v>
      </c>
      <c r="T82" s="82" t="s">
        <v>124</v>
      </c>
    </row>
    <row r="83" spans="2:65" s="1" customFormat="1" ht="29.25" customHeight="1">
      <c r="B83" s="40"/>
      <c r="C83" s="86" t="s">
        <v>100</v>
      </c>
      <c r="D83" s="62"/>
      <c r="E83" s="62"/>
      <c r="F83" s="62"/>
      <c r="G83" s="62"/>
      <c r="H83" s="62"/>
      <c r="I83" s="162"/>
      <c r="J83" s="171">
        <f>BK83</f>
        <v>0</v>
      </c>
      <c r="K83" s="62"/>
      <c r="L83" s="60"/>
      <c r="M83" s="83"/>
      <c r="N83" s="84"/>
      <c r="O83" s="84"/>
      <c r="P83" s="172">
        <f>P84</f>
        <v>0</v>
      </c>
      <c r="Q83" s="84"/>
      <c r="R83" s="172">
        <f>R84</f>
        <v>0</v>
      </c>
      <c r="S83" s="84"/>
      <c r="T83" s="173">
        <f>T84</f>
        <v>0</v>
      </c>
      <c r="AT83" s="23" t="s">
        <v>72</v>
      </c>
      <c r="AU83" s="23" t="s">
        <v>101</v>
      </c>
      <c r="BK83" s="174">
        <f>BK84</f>
        <v>0</v>
      </c>
    </row>
    <row r="84" spans="2:65" s="10" customFormat="1" ht="37.35" customHeight="1">
      <c r="B84" s="175"/>
      <c r="C84" s="176"/>
      <c r="D84" s="177" t="s">
        <v>72</v>
      </c>
      <c r="E84" s="178" t="s">
        <v>125</v>
      </c>
      <c r="F84" s="178" t="s">
        <v>126</v>
      </c>
      <c r="G84" s="176"/>
      <c r="H84" s="176"/>
      <c r="I84" s="179"/>
      <c r="J84" s="180">
        <f>BK84</f>
        <v>0</v>
      </c>
      <c r="K84" s="176"/>
      <c r="L84" s="181"/>
      <c r="M84" s="182"/>
      <c r="N84" s="183"/>
      <c r="O84" s="183"/>
      <c r="P84" s="184">
        <f>P85+P114+P131+P138+P151+P165</f>
        <v>0</v>
      </c>
      <c r="Q84" s="183"/>
      <c r="R84" s="184">
        <f>R85+R114+R131+R138+R151+R165</f>
        <v>0</v>
      </c>
      <c r="S84" s="183"/>
      <c r="T84" s="185">
        <f>T85+T114+T131+T138+T151+T165</f>
        <v>0</v>
      </c>
      <c r="AR84" s="186" t="s">
        <v>24</v>
      </c>
      <c r="AT84" s="187" t="s">
        <v>72</v>
      </c>
      <c r="AU84" s="187" t="s">
        <v>73</v>
      </c>
      <c r="AY84" s="186" t="s">
        <v>127</v>
      </c>
      <c r="BK84" s="188">
        <f>BK85+BK114+BK131+BK138+BK151+BK165</f>
        <v>0</v>
      </c>
    </row>
    <row r="85" spans="2:65" s="10" customFormat="1" ht="19.899999999999999" customHeight="1">
      <c r="B85" s="175"/>
      <c r="C85" s="176"/>
      <c r="D85" s="189" t="s">
        <v>72</v>
      </c>
      <c r="E85" s="190" t="s">
        <v>24</v>
      </c>
      <c r="F85" s="190" t="s">
        <v>175</v>
      </c>
      <c r="G85" s="176"/>
      <c r="H85" s="176"/>
      <c r="I85" s="179"/>
      <c r="J85" s="191">
        <f>BK85</f>
        <v>0</v>
      </c>
      <c r="K85" s="176"/>
      <c r="L85" s="181"/>
      <c r="M85" s="182"/>
      <c r="N85" s="183"/>
      <c r="O85" s="183"/>
      <c r="P85" s="184">
        <f>SUM(P86:P113)</f>
        <v>0</v>
      </c>
      <c r="Q85" s="183"/>
      <c r="R85" s="184">
        <f>SUM(R86:R113)</f>
        <v>0</v>
      </c>
      <c r="S85" s="183"/>
      <c r="T85" s="185">
        <f>SUM(T86:T113)</f>
        <v>0</v>
      </c>
      <c r="AR85" s="186" t="s">
        <v>24</v>
      </c>
      <c r="AT85" s="187" t="s">
        <v>72</v>
      </c>
      <c r="AU85" s="187" t="s">
        <v>24</v>
      </c>
      <c r="AY85" s="186" t="s">
        <v>127</v>
      </c>
      <c r="BK85" s="188">
        <f>SUM(BK86:BK113)</f>
        <v>0</v>
      </c>
    </row>
    <row r="86" spans="2:65" s="1" customFormat="1" ht="44.25" customHeight="1">
      <c r="B86" s="40"/>
      <c r="C86" s="192" t="s">
        <v>24</v>
      </c>
      <c r="D86" s="192" t="s">
        <v>131</v>
      </c>
      <c r="E86" s="193" t="s">
        <v>429</v>
      </c>
      <c r="F86" s="194" t="s">
        <v>430</v>
      </c>
      <c r="G86" s="195" t="s">
        <v>431</v>
      </c>
      <c r="H86" s="196">
        <v>51.5</v>
      </c>
      <c r="I86" s="197"/>
      <c r="J86" s="198">
        <f>ROUND(I86*H86,2)</f>
        <v>0</v>
      </c>
      <c r="K86" s="194" t="s">
        <v>432</v>
      </c>
      <c r="L86" s="60"/>
      <c r="M86" s="199" t="s">
        <v>22</v>
      </c>
      <c r="N86" s="200" t="s">
        <v>44</v>
      </c>
      <c r="O86" s="41"/>
      <c r="P86" s="201">
        <f>O86*H86</f>
        <v>0</v>
      </c>
      <c r="Q86" s="201">
        <v>0</v>
      </c>
      <c r="R86" s="201">
        <f>Q86*H86</f>
        <v>0</v>
      </c>
      <c r="S86" s="201">
        <v>0</v>
      </c>
      <c r="T86" s="202">
        <f>S86*H86</f>
        <v>0</v>
      </c>
      <c r="AR86" s="23" t="s">
        <v>130</v>
      </c>
      <c r="AT86" s="23" t="s">
        <v>131</v>
      </c>
      <c r="AU86" s="23" t="s">
        <v>82</v>
      </c>
      <c r="AY86" s="23" t="s">
        <v>127</v>
      </c>
      <c r="BE86" s="203">
        <f>IF(N86="základní",J86,0)</f>
        <v>0</v>
      </c>
      <c r="BF86" s="203">
        <f>IF(N86="snížená",J86,0)</f>
        <v>0</v>
      </c>
      <c r="BG86" s="203">
        <f>IF(N86="zákl. přenesená",J86,0)</f>
        <v>0</v>
      </c>
      <c r="BH86" s="203">
        <f>IF(N86="sníž. přenesená",J86,0)</f>
        <v>0</v>
      </c>
      <c r="BI86" s="203">
        <f>IF(N86="nulová",J86,0)</f>
        <v>0</v>
      </c>
      <c r="BJ86" s="23" t="s">
        <v>24</v>
      </c>
      <c r="BK86" s="203">
        <f>ROUND(I86*H86,2)</f>
        <v>0</v>
      </c>
      <c r="BL86" s="23" t="s">
        <v>130</v>
      </c>
      <c r="BM86" s="23" t="s">
        <v>82</v>
      </c>
    </row>
    <row r="87" spans="2:65" s="1" customFormat="1" ht="270">
      <c r="B87" s="40"/>
      <c r="C87" s="62"/>
      <c r="D87" s="206" t="s">
        <v>433</v>
      </c>
      <c r="E87" s="62"/>
      <c r="F87" s="247" t="s">
        <v>434</v>
      </c>
      <c r="G87" s="62"/>
      <c r="H87" s="62"/>
      <c r="I87" s="162"/>
      <c r="J87" s="62"/>
      <c r="K87" s="62"/>
      <c r="L87" s="60"/>
      <c r="M87" s="243"/>
      <c r="N87" s="41"/>
      <c r="O87" s="41"/>
      <c r="P87" s="41"/>
      <c r="Q87" s="41"/>
      <c r="R87" s="41"/>
      <c r="S87" s="41"/>
      <c r="T87" s="77"/>
      <c r="AT87" s="23" t="s">
        <v>433</v>
      </c>
      <c r="AU87" s="23" t="s">
        <v>82</v>
      </c>
    </row>
    <row r="88" spans="2:65" s="1" customFormat="1" ht="44.25" customHeight="1">
      <c r="B88" s="40"/>
      <c r="C88" s="192" t="s">
        <v>82</v>
      </c>
      <c r="D88" s="192" t="s">
        <v>131</v>
      </c>
      <c r="E88" s="193" t="s">
        <v>435</v>
      </c>
      <c r="F88" s="194" t="s">
        <v>436</v>
      </c>
      <c r="G88" s="195" t="s">
        <v>431</v>
      </c>
      <c r="H88" s="196">
        <v>51.5</v>
      </c>
      <c r="I88" s="197"/>
      <c r="J88" s="198">
        <f>ROUND(I88*H88,2)</f>
        <v>0</v>
      </c>
      <c r="K88" s="194" t="s">
        <v>432</v>
      </c>
      <c r="L88" s="60"/>
      <c r="M88" s="199" t="s">
        <v>22</v>
      </c>
      <c r="N88" s="200" t="s">
        <v>44</v>
      </c>
      <c r="O88" s="41"/>
      <c r="P88" s="201">
        <f>O88*H88</f>
        <v>0</v>
      </c>
      <c r="Q88" s="201">
        <v>0</v>
      </c>
      <c r="R88" s="201">
        <f>Q88*H88</f>
        <v>0</v>
      </c>
      <c r="S88" s="201">
        <v>0</v>
      </c>
      <c r="T88" s="202">
        <f>S88*H88</f>
        <v>0</v>
      </c>
      <c r="AR88" s="23" t="s">
        <v>130</v>
      </c>
      <c r="AT88" s="23" t="s">
        <v>131</v>
      </c>
      <c r="AU88" s="23" t="s">
        <v>82</v>
      </c>
      <c r="AY88" s="23" t="s">
        <v>127</v>
      </c>
      <c r="BE88" s="203">
        <f>IF(N88="základní",J88,0)</f>
        <v>0</v>
      </c>
      <c r="BF88" s="203">
        <f>IF(N88="snížená",J88,0)</f>
        <v>0</v>
      </c>
      <c r="BG88" s="203">
        <f>IF(N88="zákl. přenesená",J88,0)</f>
        <v>0</v>
      </c>
      <c r="BH88" s="203">
        <f>IF(N88="sníž. přenesená",J88,0)</f>
        <v>0</v>
      </c>
      <c r="BI88" s="203">
        <f>IF(N88="nulová",J88,0)</f>
        <v>0</v>
      </c>
      <c r="BJ88" s="23" t="s">
        <v>24</v>
      </c>
      <c r="BK88" s="203">
        <f>ROUND(I88*H88,2)</f>
        <v>0</v>
      </c>
      <c r="BL88" s="23" t="s">
        <v>130</v>
      </c>
      <c r="BM88" s="23" t="s">
        <v>130</v>
      </c>
    </row>
    <row r="89" spans="2:65" s="1" customFormat="1" ht="270">
      <c r="B89" s="40"/>
      <c r="C89" s="62"/>
      <c r="D89" s="206" t="s">
        <v>433</v>
      </c>
      <c r="E89" s="62"/>
      <c r="F89" s="247" t="s">
        <v>434</v>
      </c>
      <c r="G89" s="62"/>
      <c r="H89" s="62"/>
      <c r="I89" s="162"/>
      <c r="J89" s="62"/>
      <c r="K89" s="62"/>
      <c r="L89" s="60"/>
      <c r="M89" s="243"/>
      <c r="N89" s="41"/>
      <c r="O89" s="41"/>
      <c r="P89" s="41"/>
      <c r="Q89" s="41"/>
      <c r="R89" s="41"/>
      <c r="S89" s="41"/>
      <c r="T89" s="77"/>
      <c r="AT89" s="23" t="s">
        <v>433</v>
      </c>
      <c r="AU89" s="23" t="s">
        <v>82</v>
      </c>
    </row>
    <row r="90" spans="2:65" s="1" customFormat="1" ht="44.25" customHeight="1">
      <c r="B90" s="40"/>
      <c r="C90" s="192" t="s">
        <v>138</v>
      </c>
      <c r="D90" s="192" t="s">
        <v>131</v>
      </c>
      <c r="E90" s="193" t="s">
        <v>437</v>
      </c>
      <c r="F90" s="194" t="s">
        <v>438</v>
      </c>
      <c r="G90" s="195" t="s">
        <v>431</v>
      </c>
      <c r="H90" s="196">
        <v>1024</v>
      </c>
      <c r="I90" s="197"/>
      <c r="J90" s="198">
        <f>ROUND(I90*H90,2)</f>
        <v>0</v>
      </c>
      <c r="K90" s="194" t="s">
        <v>432</v>
      </c>
      <c r="L90" s="60"/>
      <c r="M90" s="199" t="s">
        <v>22</v>
      </c>
      <c r="N90" s="200" t="s">
        <v>44</v>
      </c>
      <c r="O90" s="41"/>
      <c r="P90" s="201">
        <f>O90*H90</f>
        <v>0</v>
      </c>
      <c r="Q90" s="201">
        <v>0</v>
      </c>
      <c r="R90" s="201">
        <f>Q90*H90</f>
        <v>0</v>
      </c>
      <c r="S90" s="201">
        <v>0</v>
      </c>
      <c r="T90" s="202">
        <f>S90*H90</f>
        <v>0</v>
      </c>
      <c r="AR90" s="23" t="s">
        <v>130</v>
      </c>
      <c r="AT90" s="23" t="s">
        <v>131</v>
      </c>
      <c r="AU90" s="23" t="s">
        <v>82</v>
      </c>
      <c r="AY90" s="23" t="s">
        <v>127</v>
      </c>
      <c r="BE90" s="203">
        <f>IF(N90="základní",J90,0)</f>
        <v>0</v>
      </c>
      <c r="BF90" s="203">
        <f>IF(N90="snížená",J90,0)</f>
        <v>0</v>
      </c>
      <c r="BG90" s="203">
        <f>IF(N90="zákl. přenesená",J90,0)</f>
        <v>0</v>
      </c>
      <c r="BH90" s="203">
        <f>IF(N90="sníž. přenesená",J90,0)</f>
        <v>0</v>
      </c>
      <c r="BI90" s="203">
        <f>IF(N90="nulová",J90,0)</f>
        <v>0</v>
      </c>
      <c r="BJ90" s="23" t="s">
        <v>24</v>
      </c>
      <c r="BK90" s="203">
        <f>ROUND(I90*H90,2)</f>
        <v>0</v>
      </c>
      <c r="BL90" s="23" t="s">
        <v>130</v>
      </c>
      <c r="BM90" s="23" t="s">
        <v>141</v>
      </c>
    </row>
    <row r="91" spans="2:65" s="1" customFormat="1" ht="216">
      <c r="B91" s="40"/>
      <c r="C91" s="62"/>
      <c r="D91" s="218" t="s">
        <v>433</v>
      </c>
      <c r="E91" s="62"/>
      <c r="F91" s="242" t="s">
        <v>439</v>
      </c>
      <c r="G91" s="62"/>
      <c r="H91" s="62"/>
      <c r="I91" s="162"/>
      <c r="J91" s="62"/>
      <c r="K91" s="62"/>
      <c r="L91" s="60"/>
      <c r="M91" s="243"/>
      <c r="N91" s="41"/>
      <c r="O91" s="41"/>
      <c r="P91" s="41"/>
      <c r="Q91" s="41"/>
      <c r="R91" s="41"/>
      <c r="S91" s="41"/>
      <c r="T91" s="77"/>
      <c r="AT91" s="23" t="s">
        <v>433</v>
      </c>
      <c r="AU91" s="23" t="s">
        <v>82</v>
      </c>
    </row>
    <row r="92" spans="2:65" s="12" customFormat="1" ht="13.5">
      <c r="B92" s="216"/>
      <c r="C92" s="217"/>
      <c r="D92" s="218" t="s">
        <v>159</v>
      </c>
      <c r="E92" s="219" t="s">
        <v>22</v>
      </c>
      <c r="F92" s="220" t="s">
        <v>440</v>
      </c>
      <c r="G92" s="217"/>
      <c r="H92" s="221" t="s">
        <v>22</v>
      </c>
      <c r="I92" s="222"/>
      <c r="J92" s="217"/>
      <c r="K92" s="217"/>
      <c r="L92" s="223"/>
      <c r="M92" s="224"/>
      <c r="N92" s="225"/>
      <c r="O92" s="225"/>
      <c r="P92" s="225"/>
      <c r="Q92" s="225"/>
      <c r="R92" s="225"/>
      <c r="S92" s="225"/>
      <c r="T92" s="226"/>
      <c r="AT92" s="227" t="s">
        <v>159</v>
      </c>
      <c r="AU92" s="227" t="s">
        <v>82</v>
      </c>
      <c r="AV92" s="12" t="s">
        <v>24</v>
      </c>
      <c r="AW92" s="12" t="s">
        <v>161</v>
      </c>
      <c r="AX92" s="12" t="s">
        <v>73</v>
      </c>
      <c r="AY92" s="227" t="s">
        <v>127</v>
      </c>
    </row>
    <row r="93" spans="2:65" s="11" customFormat="1" ht="13.5">
      <c r="B93" s="204"/>
      <c r="C93" s="205"/>
      <c r="D93" s="218" t="s">
        <v>159</v>
      </c>
      <c r="E93" s="228" t="s">
        <v>22</v>
      </c>
      <c r="F93" s="229" t="s">
        <v>441</v>
      </c>
      <c r="G93" s="205"/>
      <c r="H93" s="230">
        <v>1024</v>
      </c>
      <c r="I93" s="210"/>
      <c r="J93" s="205"/>
      <c r="K93" s="205"/>
      <c r="L93" s="211"/>
      <c r="M93" s="212"/>
      <c r="N93" s="213"/>
      <c r="O93" s="213"/>
      <c r="P93" s="213"/>
      <c r="Q93" s="213"/>
      <c r="R93" s="213"/>
      <c r="S93" s="213"/>
      <c r="T93" s="214"/>
      <c r="AT93" s="215" t="s">
        <v>159</v>
      </c>
      <c r="AU93" s="215" t="s">
        <v>82</v>
      </c>
      <c r="AV93" s="11" t="s">
        <v>82</v>
      </c>
      <c r="AW93" s="11" t="s">
        <v>161</v>
      </c>
      <c r="AX93" s="11" t="s">
        <v>73</v>
      </c>
      <c r="AY93" s="215" t="s">
        <v>127</v>
      </c>
    </row>
    <row r="94" spans="2:65" s="13" customFormat="1" ht="13.5">
      <c r="B94" s="231"/>
      <c r="C94" s="232"/>
      <c r="D94" s="206" t="s">
        <v>159</v>
      </c>
      <c r="E94" s="233" t="s">
        <v>22</v>
      </c>
      <c r="F94" s="234" t="s">
        <v>199</v>
      </c>
      <c r="G94" s="232"/>
      <c r="H94" s="235">
        <v>1024</v>
      </c>
      <c r="I94" s="236"/>
      <c r="J94" s="232"/>
      <c r="K94" s="232"/>
      <c r="L94" s="237"/>
      <c r="M94" s="238"/>
      <c r="N94" s="239"/>
      <c r="O94" s="239"/>
      <c r="P94" s="239"/>
      <c r="Q94" s="239"/>
      <c r="R94" s="239"/>
      <c r="S94" s="239"/>
      <c r="T94" s="240"/>
      <c r="AT94" s="241" t="s">
        <v>159</v>
      </c>
      <c r="AU94" s="241" t="s">
        <v>82</v>
      </c>
      <c r="AV94" s="13" t="s">
        <v>130</v>
      </c>
      <c r="AW94" s="13" t="s">
        <v>161</v>
      </c>
      <c r="AX94" s="13" t="s">
        <v>24</v>
      </c>
      <c r="AY94" s="241" t="s">
        <v>127</v>
      </c>
    </row>
    <row r="95" spans="2:65" s="1" customFormat="1" ht="31.5" customHeight="1">
      <c r="B95" s="40"/>
      <c r="C95" s="192" t="s">
        <v>130</v>
      </c>
      <c r="D95" s="192" t="s">
        <v>131</v>
      </c>
      <c r="E95" s="193" t="s">
        <v>442</v>
      </c>
      <c r="F95" s="194" t="s">
        <v>443</v>
      </c>
      <c r="G95" s="195" t="s">
        <v>444</v>
      </c>
      <c r="H95" s="196">
        <v>295</v>
      </c>
      <c r="I95" s="197"/>
      <c r="J95" s="198">
        <f>ROUND(I95*H95,2)</f>
        <v>0</v>
      </c>
      <c r="K95" s="194" t="s">
        <v>432</v>
      </c>
      <c r="L95" s="60"/>
      <c r="M95" s="199" t="s">
        <v>22</v>
      </c>
      <c r="N95" s="200" t="s">
        <v>44</v>
      </c>
      <c r="O95" s="41"/>
      <c r="P95" s="201">
        <f>O95*H95</f>
        <v>0</v>
      </c>
      <c r="Q95" s="201">
        <v>0</v>
      </c>
      <c r="R95" s="201">
        <f>Q95*H95</f>
        <v>0</v>
      </c>
      <c r="S95" s="201">
        <v>0</v>
      </c>
      <c r="T95" s="202">
        <f>S95*H95</f>
        <v>0</v>
      </c>
      <c r="AR95" s="23" t="s">
        <v>130</v>
      </c>
      <c r="AT95" s="23" t="s">
        <v>131</v>
      </c>
      <c r="AU95" s="23" t="s">
        <v>82</v>
      </c>
      <c r="AY95" s="23" t="s">
        <v>127</v>
      </c>
      <c r="BE95" s="203">
        <f>IF(N95="základní",J95,0)</f>
        <v>0</v>
      </c>
      <c r="BF95" s="203">
        <f>IF(N95="snížená",J95,0)</f>
        <v>0</v>
      </c>
      <c r="BG95" s="203">
        <f>IF(N95="zákl. přenesená",J95,0)</f>
        <v>0</v>
      </c>
      <c r="BH95" s="203">
        <f>IF(N95="sníž. přenesená",J95,0)</f>
        <v>0</v>
      </c>
      <c r="BI95" s="203">
        <f>IF(N95="nulová",J95,0)</f>
        <v>0</v>
      </c>
      <c r="BJ95" s="23" t="s">
        <v>24</v>
      </c>
      <c r="BK95" s="203">
        <f>ROUND(I95*H95,2)</f>
        <v>0</v>
      </c>
      <c r="BL95" s="23" t="s">
        <v>130</v>
      </c>
      <c r="BM95" s="23" t="s">
        <v>144</v>
      </c>
    </row>
    <row r="96" spans="2:65" s="1" customFormat="1" ht="162">
      <c r="B96" s="40"/>
      <c r="C96" s="62"/>
      <c r="D96" s="206" t="s">
        <v>433</v>
      </c>
      <c r="E96" s="62"/>
      <c r="F96" s="247" t="s">
        <v>445</v>
      </c>
      <c r="G96" s="62"/>
      <c r="H96" s="62"/>
      <c r="I96" s="162"/>
      <c r="J96" s="62"/>
      <c r="K96" s="62"/>
      <c r="L96" s="60"/>
      <c r="M96" s="243"/>
      <c r="N96" s="41"/>
      <c r="O96" s="41"/>
      <c r="P96" s="41"/>
      <c r="Q96" s="41"/>
      <c r="R96" s="41"/>
      <c r="S96" s="41"/>
      <c r="T96" s="77"/>
      <c r="AT96" s="23" t="s">
        <v>433</v>
      </c>
      <c r="AU96" s="23" t="s">
        <v>82</v>
      </c>
    </row>
    <row r="97" spans="2:65" s="1" customFormat="1" ht="31.5" customHeight="1">
      <c r="B97" s="40"/>
      <c r="C97" s="192" t="s">
        <v>145</v>
      </c>
      <c r="D97" s="192" t="s">
        <v>131</v>
      </c>
      <c r="E97" s="193" t="s">
        <v>446</v>
      </c>
      <c r="F97" s="194" t="s">
        <v>447</v>
      </c>
      <c r="G97" s="195" t="s">
        <v>444</v>
      </c>
      <c r="H97" s="196">
        <v>45</v>
      </c>
      <c r="I97" s="197"/>
      <c r="J97" s="198">
        <f>ROUND(I97*H97,2)</f>
        <v>0</v>
      </c>
      <c r="K97" s="194" t="s">
        <v>432</v>
      </c>
      <c r="L97" s="60"/>
      <c r="M97" s="199" t="s">
        <v>22</v>
      </c>
      <c r="N97" s="200" t="s">
        <v>44</v>
      </c>
      <c r="O97" s="41"/>
      <c r="P97" s="201">
        <f>O97*H97</f>
        <v>0</v>
      </c>
      <c r="Q97" s="201">
        <v>0</v>
      </c>
      <c r="R97" s="201">
        <f>Q97*H97</f>
        <v>0</v>
      </c>
      <c r="S97" s="201">
        <v>0</v>
      </c>
      <c r="T97" s="202">
        <f>S97*H97</f>
        <v>0</v>
      </c>
      <c r="AR97" s="23" t="s">
        <v>130</v>
      </c>
      <c r="AT97" s="23" t="s">
        <v>131</v>
      </c>
      <c r="AU97" s="23" t="s">
        <v>82</v>
      </c>
      <c r="AY97" s="23" t="s">
        <v>127</v>
      </c>
      <c r="BE97" s="203">
        <f>IF(N97="základní",J97,0)</f>
        <v>0</v>
      </c>
      <c r="BF97" s="203">
        <f>IF(N97="snížená",J97,0)</f>
        <v>0</v>
      </c>
      <c r="BG97" s="203">
        <f>IF(N97="zákl. přenesená",J97,0)</f>
        <v>0</v>
      </c>
      <c r="BH97" s="203">
        <f>IF(N97="sníž. přenesená",J97,0)</f>
        <v>0</v>
      </c>
      <c r="BI97" s="203">
        <f>IF(N97="nulová",J97,0)</f>
        <v>0</v>
      </c>
      <c r="BJ97" s="23" t="s">
        <v>24</v>
      </c>
      <c r="BK97" s="203">
        <f>ROUND(I97*H97,2)</f>
        <v>0</v>
      </c>
      <c r="BL97" s="23" t="s">
        <v>130</v>
      </c>
      <c r="BM97" s="23" t="s">
        <v>29</v>
      </c>
    </row>
    <row r="98" spans="2:65" s="1" customFormat="1" ht="162">
      <c r="B98" s="40"/>
      <c r="C98" s="62"/>
      <c r="D98" s="206" t="s">
        <v>433</v>
      </c>
      <c r="E98" s="62"/>
      <c r="F98" s="247" t="s">
        <v>445</v>
      </c>
      <c r="G98" s="62"/>
      <c r="H98" s="62"/>
      <c r="I98" s="162"/>
      <c r="J98" s="62"/>
      <c r="K98" s="62"/>
      <c r="L98" s="60"/>
      <c r="M98" s="243"/>
      <c r="N98" s="41"/>
      <c r="O98" s="41"/>
      <c r="P98" s="41"/>
      <c r="Q98" s="41"/>
      <c r="R98" s="41"/>
      <c r="S98" s="41"/>
      <c r="T98" s="77"/>
      <c r="AT98" s="23" t="s">
        <v>433</v>
      </c>
      <c r="AU98" s="23" t="s">
        <v>82</v>
      </c>
    </row>
    <row r="99" spans="2:65" s="1" customFormat="1" ht="44.25" customHeight="1">
      <c r="B99" s="40"/>
      <c r="C99" s="192" t="s">
        <v>141</v>
      </c>
      <c r="D99" s="192" t="s">
        <v>131</v>
      </c>
      <c r="E99" s="193" t="s">
        <v>448</v>
      </c>
      <c r="F99" s="194" t="s">
        <v>449</v>
      </c>
      <c r="G99" s="195" t="s">
        <v>450</v>
      </c>
      <c r="H99" s="196">
        <v>6.5</v>
      </c>
      <c r="I99" s="197"/>
      <c r="J99" s="198">
        <f>ROUND(I99*H99,2)</f>
        <v>0</v>
      </c>
      <c r="K99" s="194" t="s">
        <v>432</v>
      </c>
      <c r="L99" s="60"/>
      <c r="M99" s="199" t="s">
        <v>22</v>
      </c>
      <c r="N99" s="200" t="s">
        <v>44</v>
      </c>
      <c r="O99" s="41"/>
      <c r="P99" s="201">
        <f>O99*H99</f>
        <v>0</v>
      </c>
      <c r="Q99" s="201">
        <v>0</v>
      </c>
      <c r="R99" s="201">
        <f>Q99*H99</f>
        <v>0</v>
      </c>
      <c r="S99" s="201">
        <v>0</v>
      </c>
      <c r="T99" s="202">
        <f>S99*H99</f>
        <v>0</v>
      </c>
      <c r="AR99" s="23" t="s">
        <v>130</v>
      </c>
      <c r="AT99" s="23" t="s">
        <v>131</v>
      </c>
      <c r="AU99" s="23" t="s">
        <v>82</v>
      </c>
      <c r="AY99" s="23" t="s">
        <v>127</v>
      </c>
      <c r="BE99" s="203">
        <f>IF(N99="základní",J99,0)</f>
        <v>0</v>
      </c>
      <c r="BF99" s="203">
        <f>IF(N99="snížená",J99,0)</f>
        <v>0</v>
      </c>
      <c r="BG99" s="203">
        <f>IF(N99="zákl. přenesená",J99,0)</f>
        <v>0</v>
      </c>
      <c r="BH99" s="203">
        <f>IF(N99="sníž. přenesená",J99,0)</f>
        <v>0</v>
      </c>
      <c r="BI99" s="203">
        <f>IF(N99="nulová",J99,0)</f>
        <v>0</v>
      </c>
      <c r="BJ99" s="23" t="s">
        <v>24</v>
      </c>
      <c r="BK99" s="203">
        <f>ROUND(I99*H99,2)</f>
        <v>0</v>
      </c>
      <c r="BL99" s="23" t="s">
        <v>130</v>
      </c>
      <c r="BM99" s="23" t="s">
        <v>150</v>
      </c>
    </row>
    <row r="100" spans="2:65" s="1" customFormat="1" ht="283.5">
      <c r="B100" s="40"/>
      <c r="C100" s="62"/>
      <c r="D100" s="206" t="s">
        <v>433</v>
      </c>
      <c r="E100" s="62"/>
      <c r="F100" s="247" t="s">
        <v>451</v>
      </c>
      <c r="G100" s="62"/>
      <c r="H100" s="62"/>
      <c r="I100" s="162"/>
      <c r="J100" s="62"/>
      <c r="K100" s="62"/>
      <c r="L100" s="60"/>
      <c r="M100" s="243"/>
      <c r="N100" s="41"/>
      <c r="O100" s="41"/>
      <c r="P100" s="41"/>
      <c r="Q100" s="41"/>
      <c r="R100" s="41"/>
      <c r="S100" s="41"/>
      <c r="T100" s="77"/>
      <c r="AT100" s="23" t="s">
        <v>433</v>
      </c>
      <c r="AU100" s="23" t="s">
        <v>82</v>
      </c>
    </row>
    <row r="101" spans="2:65" s="1" customFormat="1" ht="44.25" customHeight="1">
      <c r="B101" s="40"/>
      <c r="C101" s="192" t="s">
        <v>151</v>
      </c>
      <c r="D101" s="192" t="s">
        <v>131</v>
      </c>
      <c r="E101" s="193" t="s">
        <v>452</v>
      </c>
      <c r="F101" s="194" t="s">
        <v>453</v>
      </c>
      <c r="G101" s="195" t="s">
        <v>450</v>
      </c>
      <c r="H101" s="196">
        <v>6.5</v>
      </c>
      <c r="I101" s="197"/>
      <c r="J101" s="198">
        <f>ROUND(I101*H101,2)</f>
        <v>0</v>
      </c>
      <c r="K101" s="194" t="s">
        <v>432</v>
      </c>
      <c r="L101" s="60"/>
      <c r="M101" s="199" t="s">
        <v>22</v>
      </c>
      <c r="N101" s="200" t="s">
        <v>44</v>
      </c>
      <c r="O101" s="41"/>
      <c r="P101" s="201">
        <f>O101*H101</f>
        <v>0</v>
      </c>
      <c r="Q101" s="201">
        <v>0</v>
      </c>
      <c r="R101" s="201">
        <f>Q101*H101</f>
        <v>0</v>
      </c>
      <c r="S101" s="201">
        <v>0</v>
      </c>
      <c r="T101" s="202">
        <f>S101*H101</f>
        <v>0</v>
      </c>
      <c r="AR101" s="23" t="s">
        <v>130</v>
      </c>
      <c r="AT101" s="23" t="s">
        <v>131</v>
      </c>
      <c r="AU101" s="23" t="s">
        <v>82</v>
      </c>
      <c r="AY101" s="23" t="s">
        <v>127</v>
      </c>
      <c r="BE101" s="203">
        <f>IF(N101="základní",J101,0)</f>
        <v>0</v>
      </c>
      <c r="BF101" s="203">
        <f>IF(N101="snížená",J101,0)</f>
        <v>0</v>
      </c>
      <c r="BG101" s="203">
        <f>IF(N101="zákl. přenesená",J101,0)</f>
        <v>0</v>
      </c>
      <c r="BH101" s="203">
        <f>IF(N101="sníž. přenesená",J101,0)</f>
        <v>0</v>
      </c>
      <c r="BI101" s="203">
        <f>IF(N101="nulová",J101,0)</f>
        <v>0</v>
      </c>
      <c r="BJ101" s="23" t="s">
        <v>24</v>
      </c>
      <c r="BK101" s="203">
        <f>ROUND(I101*H101,2)</f>
        <v>0</v>
      </c>
      <c r="BL101" s="23" t="s">
        <v>130</v>
      </c>
      <c r="BM101" s="23" t="s">
        <v>154</v>
      </c>
    </row>
    <row r="102" spans="2:65" s="1" customFormat="1" ht="202.5">
      <c r="B102" s="40"/>
      <c r="C102" s="62"/>
      <c r="D102" s="206" t="s">
        <v>433</v>
      </c>
      <c r="E102" s="62"/>
      <c r="F102" s="247" t="s">
        <v>454</v>
      </c>
      <c r="G102" s="62"/>
      <c r="H102" s="62"/>
      <c r="I102" s="162"/>
      <c r="J102" s="62"/>
      <c r="K102" s="62"/>
      <c r="L102" s="60"/>
      <c r="M102" s="243"/>
      <c r="N102" s="41"/>
      <c r="O102" s="41"/>
      <c r="P102" s="41"/>
      <c r="Q102" s="41"/>
      <c r="R102" s="41"/>
      <c r="S102" s="41"/>
      <c r="T102" s="77"/>
      <c r="AT102" s="23" t="s">
        <v>433</v>
      </c>
      <c r="AU102" s="23" t="s">
        <v>82</v>
      </c>
    </row>
    <row r="103" spans="2:65" s="1" customFormat="1" ht="22.5" customHeight="1">
      <c r="B103" s="40"/>
      <c r="C103" s="192" t="s">
        <v>144</v>
      </c>
      <c r="D103" s="192" t="s">
        <v>131</v>
      </c>
      <c r="E103" s="193" t="s">
        <v>455</v>
      </c>
      <c r="F103" s="194" t="s">
        <v>456</v>
      </c>
      <c r="G103" s="195" t="s">
        <v>450</v>
      </c>
      <c r="H103" s="196">
        <v>6.5</v>
      </c>
      <c r="I103" s="197"/>
      <c r="J103" s="198">
        <f>ROUND(I103*H103,2)</f>
        <v>0</v>
      </c>
      <c r="K103" s="194" t="s">
        <v>432</v>
      </c>
      <c r="L103" s="60"/>
      <c r="M103" s="199" t="s">
        <v>22</v>
      </c>
      <c r="N103" s="200" t="s">
        <v>44</v>
      </c>
      <c r="O103" s="41"/>
      <c r="P103" s="201">
        <f>O103*H103</f>
        <v>0</v>
      </c>
      <c r="Q103" s="201">
        <v>0</v>
      </c>
      <c r="R103" s="201">
        <f>Q103*H103</f>
        <v>0</v>
      </c>
      <c r="S103" s="201">
        <v>0</v>
      </c>
      <c r="T103" s="202">
        <f>S103*H103</f>
        <v>0</v>
      </c>
      <c r="AR103" s="23" t="s">
        <v>130</v>
      </c>
      <c r="AT103" s="23" t="s">
        <v>131</v>
      </c>
      <c r="AU103" s="23" t="s">
        <v>82</v>
      </c>
      <c r="AY103" s="23" t="s">
        <v>127</v>
      </c>
      <c r="BE103" s="203">
        <f>IF(N103="základní",J103,0)</f>
        <v>0</v>
      </c>
      <c r="BF103" s="203">
        <f>IF(N103="snížená",J103,0)</f>
        <v>0</v>
      </c>
      <c r="BG103" s="203">
        <f>IF(N103="zákl. přenesená",J103,0)</f>
        <v>0</v>
      </c>
      <c r="BH103" s="203">
        <f>IF(N103="sníž. přenesená",J103,0)</f>
        <v>0</v>
      </c>
      <c r="BI103" s="203">
        <f>IF(N103="nulová",J103,0)</f>
        <v>0</v>
      </c>
      <c r="BJ103" s="23" t="s">
        <v>24</v>
      </c>
      <c r="BK103" s="203">
        <f>ROUND(I103*H103,2)</f>
        <v>0</v>
      </c>
      <c r="BL103" s="23" t="s">
        <v>130</v>
      </c>
      <c r="BM103" s="23" t="s">
        <v>158</v>
      </c>
    </row>
    <row r="104" spans="2:65" s="1" customFormat="1" ht="297">
      <c r="B104" s="40"/>
      <c r="C104" s="62"/>
      <c r="D104" s="206" t="s">
        <v>433</v>
      </c>
      <c r="E104" s="62"/>
      <c r="F104" s="247" t="s">
        <v>457</v>
      </c>
      <c r="G104" s="62"/>
      <c r="H104" s="62"/>
      <c r="I104" s="162"/>
      <c r="J104" s="62"/>
      <c r="K104" s="62"/>
      <c r="L104" s="60"/>
      <c r="M104" s="243"/>
      <c r="N104" s="41"/>
      <c r="O104" s="41"/>
      <c r="P104" s="41"/>
      <c r="Q104" s="41"/>
      <c r="R104" s="41"/>
      <c r="S104" s="41"/>
      <c r="T104" s="77"/>
      <c r="AT104" s="23" t="s">
        <v>433</v>
      </c>
      <c r="AU104" s="23" t="s">
        <v>82</v>
      </c>
    </row>
    <row r="105" spans="2:65" s="1" customFormat="1" ht="22.5" customHeight="1">
      <c r="B105" s="40"/>
      <c r="C105" s="192" t="s">
        <v>162</v>
      </c>
      <c r="D105" s="192" t="s">
        <v>131</v>
      </c>
      <c r="E105" s="193" t="s">
        <v>458</v>
      </c>
      <c r="F105" s="194" t="s">
        <v>459</v>
      </c>
      <c r="G105" s="195" t="s">
        <v>460</v>
      </c>
      <c r="H105" s="196">
        <v>13</v>
      </c>
      <c r="I105" s="197"/>
      <c r="J105" s="198">
        <f>ROUND(I105*H105,2)</f>
        <v>0</v>
      </c>
      <c r="K105" s="194" t="s">
        <v>432</v>
      </c>
      <c r="L105" s="60"/>
      <c r="M105" s="199" t="s">
        <v>22</v>
      </c>
      <c r="N105" s="200" t="s">
        <v>44</v>
      </c>
      <c r="O105" s="41"/>
      <c r="P105" s="201">
        <f>O105*H105</f>
        <v>0</v>
      </c>
      <c r="Q105" s="201">
        <v>0</v>
      </c>
      <c r="R105" s="201">
        <f>Q105*H105</f>
        <v>0</v>
      </c>
      <c r="S105" s="201">
        <v>0</v>
      </c>
      <c r="T105" s="202">
        <f>S105*H105</f>
        <v>0</v>
      </c>
      <c r="AR105" s="23" t="s">
        <v>130</v>
      </c>
      <c r="AT105" s="23" t="s">
        <v>131</v>
      </c>
      <c r="AU105" s="23" t="s">
        <v>82</v>
      </c>
      <c r="AY105" s="23" t="s">
        <v>127</v>
      </c>
      <c r="BE105" s="203">
        <f>IF(N105="základní",J105,0)</f>
        <v>0</v>
      </c>
      <c r="BF105" s="203">
        <f>IF(N105="snížená",J105,0)</f>
        <v>0</v>
      </c>
      <c r="BG105" s="203">
        <f>IF(N105="zákl. přenesená",J105,0)</f>
        <v>0</v>
      </c>
      <c r="BH105" s="203">
        <f>IF(N105="sníž. přenesená",J105,0)</f>
        <v>0</v>
      </c>
      <c r="BI105" s="203">
        <f>IF(N105="nulová",J105,0)</f>
        <v>0</v>
      </c>
      <c r="BJ105" s="23" t="s">
        <v>24</v>
      </c>
      <c r="BK105" s="203">
        <f>ROUND(I105*H105,2)</f>
        <v>0</v>
      </c>
      <c r="BL105" s="23" t="s">
        <v>130</v>
      </c>
      <c r="BM105" s="23" t="s">
        <v>166</v>
      </c>
    </row>
    <row r="106" spans="2:65" s="1" customFormat="1" ht="297">
      <c r="B106" s="40"/>
      <c r="C106" s="62"/>
      <c r="D106" s="218" t="s">
        <v>433</v>
      </c>
      <c r="E106" s="62"/>
      <c r="F106" s="242" t="s">
        <v>457</v>
      </c>
      <c r="G106" s="62"/>
      <c r="H106" s="62"/>
      <c r="I106" s="162"/>
      <c r="J106" s="62"/>
      <c r="K106" s="62"/>
      <c r="L106" s="60"/>
      <c r="M106" s="243"/>
      <c r="N106" s="41"/>
      <c r="O106" s="41"/>
      <c r="P106" s="41"/>
      <c r="Q106" s="41"/>
      <c r="R106" s="41"/>
      <c r="S106" s="41"/>
      <c r="T106" s="77"/>
      <c r="AT106" s="23" t="s">
        <v>433</v>
      </c>
      <c r="AU106" s="23" t="s">
        <v>82</v>
      </c>
    </row>
    <row r="107" spans="2:65" s="11" customFormat="1" ht="13.5">
      <c r="B107" s="204"/>
      <c r="C107" s="205"/>
      <c r="D107" s="218" t="s">
        <v>159</v>
      </c>
      <c r="E107" s="228" t="s">
        <v>22</v>
      </c>
      <c r="F107" s="229" t="s">
        <v>461</v>
      </c>
      <c r="G107" s="205"/>
      <c r="H107" s="230">
        <v>13</v>
      </c>
      <c r="I107" s="210"/>
      <c r="J107" s="205"/>
      <c r="K107" s="205"/>
      <c r="L107" s="211"/>
      <c r="M107" s="212"/>
      <c r="N107" s="213"/>
      <c r="O107" s="213"/>
      <c r="P107" s="213"/>
      <c r="Q107" s="213"/>
      <c r="R107" s="213"/>
      <c r="S107" s="213"/>
      <c r="T107" s="214"/>
      <c r="AT107" s="215" t="s">
        <v>159</v>
      </c>
      <c r="AU107" s="215" t="s">
        <v>82</v>
      </c>
      <c r="AV107" s="11" t="s">
        <v>82</v>
      </c>
      <c r="AW107" s="11" t="s">
        <v>161</v>
      </c>
      <c r="AX107" s="11" t="s">
        <v>73</v>
      </c>
      <c r="AY107" s="215" t="s">
        <v>127</v>
      </c>
    </row>
    <row r="108" spans="2:65" s="13" customFormat="1" ht="13.5">
      <c r="B108" s="231"/>
      <c r="C108" s="232"/>
      <c r="D108" s="206" t="s">
        <v>159</v>
      </c>
      <c r="E108" s="233" t="s">
        <v>22</v>
      </c>
      <c r="F108" s="234" t="s">
        <v>199</v>
      </c>
      <c r="G108" s="232"/>
      <c r="H108" s="235">
        <v>13</v>
      </c>
      <c r="I108" s="236"/>
      <c r="J108" s="232"/>
      <c r="K108" s="232"/>
      <c r="L108" s="237"/>
      <c r="M108" s="238"/>
      <c r="N108" s="239"/>
      <c r="O108" s="239"/>
      <c r="P108" s="239"/>
      <c r="Q108" s="239"/>
      <c r="R108" s="239"/>
      <c r="S108" s="239"/>
      <c r="T108" s="240"/>
      <c r="AT108" s="241" t="s">
        <v>159</v>
      </c>
      <c r="AU108" s="241" t="s">
        <v>82</v>
      </c>
      <c r="AV108" s="13" t="s">
        <v>130</v>
      </c>
      <c r="AW108" s="13" t="s">
        <v>161</v>
      </c>
      <c r="AX108" s="13" t="s">
        <v>24</v>
      </c>
      <c r="AY108" s="241" t="s">
        <v>127</v>
      </c>
    </row>
    <row r="109" spans="2:65" s="1" customFormat="1" ht="44.25" customHeight="1">
      <c r="B109" s="40"/>
      <c r="C109" s="192" t="s">
        <v>29</v>
      </c>
      <c r="D109" s="192" t="s">
        <v>131</v>
      </c>
      <c r="E109" s="193" t="s">
        <v>462</v>
      </c>
      <c r="F109" s="194" t="s">
        <v>463</v>
      </c>
      <c r="G109" s="195" t="s">
        <v>450</v>
      </c>
      <c r="H109" s="196">
        <v>2.5</v>
      </c>
      <c r="I109" s="197"/>
      <c r="J109" s="198">
        <f>ROUND(I109*H109,2)</f>
        <v>0</v>
      </c>
      <c r="K109" s="194" t="s">
        <v>432</v>
      </c>
      <c r="L109" s="60"/>
      <c r="M109" s="199" t="s">
        <v>22</v>
      </c>
      <c r="N109" s="200" t="s">
        <v>44</v>
      </c>
      <c r="O109" s="41"/>
      <c r="P109" s="201">
        <f>O109*H109</f>
        <v>0</v>
      </c>
      <c r="Q109" s="201">
        <v>0</v>
      </c>
      <c r="R109" s="201">
        <f>Q109*H109</f>
        <v>0</v>
      </c>
      <c r="S109" s="201">
        <v>0</v>
      </c>
      <c r="T109" s="202">
        <f>S109*H109</f>
        <v>0</v>
      </c>
      <c r="AR109" s="23" t="s">
        <v>130</v>
      </c>
      <c r="AT109" s="23" t="s">
        <v>131</v>
      </c>
      <c r="AU109" s="23" t="s">
        <v>82</v>
      </c>
      <c r="AY109" s="23" t="s">
        <v>127</v>
      </c>
      <c r="BE109" s="203">
        <f>IF(N109="základní",J109,0)</f>
        <v>0</v>
      </c>
      <c r="BF109" s="203">
        <f>IF(N109="snížená",J109,0)</f>
        <v>0</v>
      </c>
      <c r="BG109" s="203">
        <f>IF(N109="zákl. přenesená",J109,0)</f>
        <v>0</v>
      </c>
      <c r="BH109" s="203">
        <f>IF(N109="sníž. přenesená",J109,0)</f>
        <v>0</v>
      </c>
      <c r="BI109" s="203">
        <f>IF(N109="nulová",J109,0)</f>
        <v>0</v>
      </c>
      <c r="BJ109" s="23" t="s">
        <v>24</v>
      </c>
      <c r="BK109" s="203">
        <f>ROUND(I109*H109,2)</f>
        <v>0</v>
      </c>
      <c r="BL109" s="23" t="s">
        <v>130</v>
      </c>
      <c r="BM109" s="23" t="s">
        <v>170</v>
      </c>
    </row>
    <row r="110" spans="2:65" s="1" customFormat="1" ht="270">
      <c r="B110" s="40"/>
      <c r="C110" s="62"/>
      <c r="D110" s="206" t="s">
        <v>433</v>
      </c>
      <c r="E110" s="62"/>
      <c r="F110" s="247" t="s">
        <v>464</v>
      </c>
      <c r="G110" s="62"/>
      <c r="H110" s="62"/>
      <c r="I110" s="162"/>
      <c r="J110" s="62"/>
      <c r="K110" s="62"/>
      <c r="L110" s="60"/>
      <c r="M110" s="243"/>
      <c r="N110" s="41"/>
      <c r="O110" s="41"/>
      <c r="P110" s="41"/>
      <c r="Q110" s="41"/>
      <c r="R110" s="41"/>
      <c r="S110" s="41"/>
      <c r="T110" s="77"/>
      <c r="AT110" s="23" t="s">
        <v>433</v>
      </c>
      <c r="AU110" s="23" t="s">
        <v>82</v>
      </c>
    </row>
    <row r="111" spans="2:65" s="1" customFormat="1" ht="22.5" customHeight="1">
      <c r="B111" s="40"/>
      <c r="C111" s="248" t="s">
        <v>176</v>
      </c>
      <c r="D111" s="248" t="s">
        <v>202</v>
      </c>
      <c r="E111" s="249" t="s">
        <v>465</v>
      </c>
      <c r="F111" s="250" t="s">
        <v>466</v>
      </c>
      <c r="G111" s="251" t="s">
        <v>460</v>
      </c>
      <c r="H111" s="252">
        <v>5</v>
      </c>
      <c r="I111" s="253"/>
      <c r="J111" s="254">
        <f>ROUND(I111*H111,2)</f>
        <v>0</v>
      </c>
      <c r="K111" s="250" t="s">
        <v>432</v>
      </c>
      <c r="L111" s="255"/>
      <c r="M111" s="256" t="s">
        <v>22</v>
      </c>
      <c r="N111" s="257" t="s">
        <v>44</v>
      </c>
      <c r="O111" s="41"/>
      <c r="P111" s="201">
        <f>O111*H111</f>
        <v>0</v>
      </c>
      <c r="Q111" s="201">
        <v>0</v>
      </c>
      <c r="R111" s="201">
        <f>Q111*H111</f>
        <v>0</v>
      </c>
      <c r="S111" s="201">
        <v>0</v>
      </c>
      <c r="T111" s="202">
        <f>S111*H111</f>
        <v>0</v>
      </c>
      <c r="AR111" s="23" t="s">
        <v>144</v>
      </c>
      <c r="AT111" s="23" t="s">
        <v>202</v>
      </c>
      <c r="AU111" s="23" t="s">
        <v>82</v>
      </c>
      <c r="AY111" s="23" t="s">
        <v>127</v>
      </c>
      <c r="BE111" s="203">
        <f>IF(N111="základní",J111,0)</f>
        <v>0</v>
      </c>
      <c r="BF111" s="203">
        <f>IF(N111="snížená",J111,0)</f>
        <v>0</v>
      </c>
      <c r="BG111" s="203">
        <f>IF(N111="zákl. přenesená",J111,0)</f>
        <v>0</v>
      </c>
      <c r="BH111" s="203">
        <f>IF(N111="sníž. přenesená",J111,0)</f>
        <v>0</v>
      </c>
      <c r="BI111" s="203">
        <f>IF(N111="nulová",J111,0)</f>
        <v>0</v>
      </c>
      <c r="BJ111" s="23" t="s">
        <v>24</v>
      </c>
      <c r="BK111" s="203">
        <f>ROUND(I111*H111,2)</f>
        <v>0</v>
      </c>
      <c r="BL111" s="23" t="s">
        <v>130</v>
      </c>
      <c r="BM111" s="23" t="s">
        <v>174</v>
      </c>
    </row>
    <row r="112" spans="2:65" s="11" customFormat="1" ht="13.5">
      <c r="B112" s="204"/>
      <c r="C112" s="205"/>
      <c r="D112" s="218" t="s">
        <v>159</v>
      </c>
      <c r="E112" s="228" t="s">
        <v>22</v>
      </c>
      <c r="F112" s="229" t="s">
        <v>467</v>
      </c>
      <c r="G112" s="205"/>
      <c r="H112" s="230">
        <v>5</v>
      </c>
      <c r="I112" s="210"/>
      <c r="J112" s="205"/>
      <c r="K112" s="205"/>
      <c r="L112" s="211"/>
      <c r="M112" s="212"/>
      <c r="N112" s="213"/>
      <c r="O112" s="213"/>
      <c r="P112" s="213"/>
      <c r="Q112" s="213"/>
      <c r="R112" s="213"/>
      <c r="S112" s="213"/>
      <c r="T112" s="214"/>
      <c r="AT112" s="215" t="s">
        <v>159</v>
      </c>
      <c r="AU112" s="215" t="s">
        <v>82</v>
      </c>
      <c r="AV112" s="11" t="s">
        <v>82</v>
      </c>
      <c r="AW112" s="11" t="s">
        <v>161</v>
      </c>
      <c r="AX112" s="11" t="s">
        <v>73</v>
      </c>
      <c r="AY112" s="215" t="s">
        <v>127</v>
      </c>
    </row>
    <row r="113" spans="2:65" s="13" customFormat="1" ht="13.5">
      <c r="B113" s="231"/>
      <c r="C113" s="232"/>
      <c r="D113" s="218" t="s">
        <v>159</v>
      </c>
      <c r="E113" s="258" t="s">
        <v>22</v>
      </c>
      <c r="F113" s="259" t="s">
        <v>199</v>
      </c>
      <c r="G113" s="232"/>
      <c r="H113" s="260">
        <v>5</v>
      </c>
      <c r="I113" s="236"/>
      <c r="J113" s="232"/>
      <c r="K113" s="232"/>
      <c r="L113" s="237"/>
      <c r="M113" s="238"/>
      <c r="N113" s="239"/>
      <c r="O113" s="239"/>
      <c r="P113" s="239"/>
      <c r="Q113" s="239"/>
      <c r="R113" s="239"/>
      <c r="S113" s="239"/>
      <c r="T113" s="240"/>
      <c r="AT113" s="241" t="s">
        <v>159</v>
      </c>
      <c r="AU113" s="241" t="s">
        <v>82</v>
      </c>
      <c r="AV113" s="13" t="s">
        <v>130</v>
      </c>
      <c r="AW113" s="13" t="s">
        <v>161</v>
      </c>
      <c r="AX113" s="13" t="s">
        <v>24</v>
      </c>
      <c r="AY113" s="241" t="s">
        <v>127</v>
      </c>
    </row>
    <row r="114" spans="2:65" s="10" customFormat="1" ht="29.85" customHeight="1">
      <c r="B114" s="175"/>
      <c r="C114" s="176"/>
      <c r="D114" s="189" t="s">
        <v>72</v>
      </c>
      <c r="E114" s="190" t="s">
        <v>145</v>
      </c>
      <c r="F114" s="190" t="s">
        <v>283</v>
      </c>
      <c r="G114" s="176"/>
      <c r="H114" s="176"/>
      <c r="I114" s="179"/>
      <c r="J114" s="191">
        <f>BK114</f>
        <v>0</v>
      </c>
      <c r="K114" s="176"/>
      <c r="L114" s="181"/>
      <c r="M114" s="182"/>
      <c r="N114" s="183"/>
      <c r="O114" s="183"/>
      <c r="P114" s="184">
        <f>SUM(P115:P130)</f>
        <v>0</v>
      </c>
      <c r="Q114" s="183"/>
      <c r="R114" s="184">
        <f>SUM(R115:R130)</f>
        <v>0</v>
      </c>
      <c r="S114" s="183"/>
      <c r="T114" s="185">
        <f>SUM(T115:T130)</f>
        <v>0</v>
      </c>
      <c r="AR114" s="186" t="s">
        <v>24</v>
      </c>
      <c r="AT114" s="187" t="s">
        <v>72</v>
      </c>
      <c r="AU114" s="187" t="s">
        <v>24</v>
      </c>
      <c r="AY114" s="186" t="s">
        <v>127</v>
      </c>
      <c r="BK114" s="188">
        <f>SUM(BK115:BK130)</f>
        <v>0</v>
      </c>
    </row>
    <row r="115" spans="2:65" s="1" customFormat="1" ht="22.5" customHeight="1">
      <c r="B115" s="40"/>
      <c r="C115" s="192" t="s">
        <v>150</v>
      </c>
      <c r="D115" s="192" t="s">
        <v>131</v>
      </c>
      <c r="E115" s="193" t="s">
        <v>468</v>
      </c>
      <c r="F115" s="194" t="s">
        <v>469</v>
      </c>
      <c r="G115" s="195" t="s">
        <v>431</v>
      </c>
      <c r="H115" s="196">
        <v>51.5</v>
      </c>
      <c r="I115" s="197"/>
      <c r="J115" s="198">
        <f>ROUND(I115*H115,2)</f>
        <v>0</v>
      </c>
      <c r="K115" s="194" t="s">
        <v>432</v>
      </c>
      <c r="L115" s="60"/>
      <c r="M115" s="199" t="s">
        <v>22</v>
      </c>
      <c r="N115" s="200" t="s">
        <v>44</v>
      </c>
      <c r="O115" s="41"/>
      <c r="P115" s="201">
        <f>O115*H115</f>
        <v>0</v>
      </c>
      <c r="Q115" s="201">
        <v>0</v>
      </c>
      <c r="R115" s="201">
        <f>Q115*H115</f>
        <v>0</v>
      </c>
      <c r="S115" s="201">
        <v>0</v>
      </c>
      <c r="T115" s="202">
        <f>S115*H115</f>
        <v>0</v>
      </c>
      <c r="AR115" s="23" t="s">
        <v>130</v>
      </c>
      <c r="AT115" s="23" t="s">
        <v>131</v>
      </c>
      <c r="AU115" s="23" t="s">
        <v>82</v>
      </c>
      <c r="AY115" s="23" t="s">
        <v>127</v>
      </c>
      <c r="BE115" s="203">
        <f>IF(N115="základní",J115,0)</f>
        <v>0</v>
      </c>
      <c r="BF115" s="203">
        <f>IF(N115="snížená",J115,0)</f>
        <v>0</v>
      </c>
      <c r="BG115" s="203">
        <f>IF(N115="zákl. přenesená",J115,0)</f>
        <v>0</v>
      </c>
      <c r="BH115" s="203">
        <f>IF(N115="sníž. přenesená",J115,0)</f>
        <v>0</v>
      </c>
      <c r="BI115" s="203">
        <f>IF(N115="nulová",J115,0)</f>
        <v>0</v>
      </c>
      <c r="BJ115" s="23" t="s">
        <v>24</v>
      </c>
      <c r="BK115" s="203">
        <f>ROUND(I115*H115,2)</f>
        <v>0</v>
      </c>
      <c r="BL115" s="23" t="s">
        <v>130</v>
      </c>
      <c r="BM115" s="23" t="s">
        <v>179</v>
      </c>
    </row>
    <row r="116" spans="2:65" s="1" customFormat="1" ht="22.5" customHeight="1">
      <c r="B116" s="40"/>
      <c r="C116" s="192" t="s">
        <v>185</v>
      </c>
      <c r="D116" s="192" t="s">
        <v>131</v>
      </c>
      <c r="E116" s="193" t="s">
        <v>470</v>
      </c>
      <c r="F116" s="194" t="s">
        <v>471</v>
      </c>
      <c r="G116" s="195" t="s">
        <v>431</v>
      </c>
      <c r="H116" s="196">
        <v>13</v>
      </c>
      <c r="I116" s="197"/>
      <c r="J116" s="198">
        <f>ROUND(I116*H116,2)</f>
        <v>0</v>
      </c>
      <c r="K116" s="194" t="s">
        <v>432</v>
      </c>
      <c r="L116" s="60"/>
      <c r="M116" s="199" t="s">
        <v>22</v>
      </c>
      <c r="N116" s="200" t="s">
        <v>44</v>
      </c>
      <c r="O116" s="41"/>
      <c r="P116" s="201">
        <f>O116*H116</f>
        <v>0</v>
      </c>
      <c r="Q116" s="201">
        <v>0</v>
      </c>
      <c r="R116" s="201">
        <f>Q116*H116</f>
        <v>0</v>
      </c>
      <c r="S116" s="201">
        <v>0</v>
      </c>
      <c r="T116" s="202">
        <f>S116*H116</f>
        <v>0</v>
      </c>
      <c r="AR116" s="23" t="s">
        <v>130</v>
      </c>
      <c r="AT116" s="23" t="s">
        <v>131</v>
      </c>
      <c r="AU116" s="23" t="s">
        <v>82</v>
      </c>
      <c r="AY116" s="23" t="s">
        <v>127</v>
      </c>
      <c r="BE116" s="203">
        <f>IF(N116="základní",J116,0)</f>
        <v>0</v>
      </c>
      <c r="BF116" s="203">
        <f>IF(N116="snížená",J116,0)</f>
        <v>0</v>
      </c>
      <c r="BG116" s="203">
        <f>IF(N116="zákl. přenesená",J116,0)</f>
        <v>0</v>
      </c>
      <c r="BH116" s="203">
        <f>IF(N116="sníž. přenesená",J116,0)</f>
        <v>0</v>
      </c>
      <c r="BI116" s="203">
        <f>IF(N116="nulová",J116,0)</f>
        <v>0</v>
      </c>
      <c r="BJ116" s="23" t="s">
        <v>24</v>
      </c>
      <c r="BK116" s="203">
        <f>ROUND(I116*H116,2)</f>
        <v>0</v>
      </c>
      <c r="BL116" s="23" t="s">
        <v>130</v>
      </c>
      <c r="BM116" s="23" t="s">
        <v>184</v>
      </c>
    </row>
    <row r="117" spans="2:65" s="1" customFormat="1" ht="31.5" customHeight="1">
      <c r="B117" s="40"/>
      <c r="C117" s="192" t="s">
        <v>154</v>
      </c>
      <c r="D117" s="192" t="s">
        <v>131</v>
      </c>
      <c r="E117" s="193" t="s">
        <v>472</v>
      </c>
      <c r="F117" s="194" t="s">
        <v>473</v>
      </c>
      <c r="G117" s="195" t="s">
        <v>431</v>
      </c>
      <c r="H117" s="196">
        <v>1037</v>
      </c>
      <c r="I117" s="197"/>
      <c r="J117" s="198">
        <f>ROUND(I117*H117,2)</f>
        <v>0</v>
      </c>
      <c r="K117" s="194" t="s">
        <v>432</v>
      </c>
      <c r="L117" s="60"/>
      <c r="M117" s="199" t="s">
        <v>22</v>
      </c>
      <c r="N117" s="200" t="s">
        <v>44</v>
      </c>
      <c r="O117" s="41"/>
      <c r="P117" s="201">
        <f>O117*H117</f>
        <v>0</v>
      </c>
      <c r="Q117" s="201">
        <v>0</v>
      </c>
      <c r="R117" s="201">
        <f>Q117*H117</f>
        <v>0</v>
      </c>
      <c r="S117" s="201">
        <v>0</v>
      </c>
      <c r="T117" s="202">
        <f>S117*H117</f>
        <v>0</v>
      </c>
      <c r="AR117" s="23" t="s">
        <v>130</v>
      </c>
      <c r="AT117" s="23" t="s">
        <v>131</v>
      </c>
      <c r="AU117" s="23" t="s">
        <v>82</v>
      </c>
      <c r="AY117" s="23" t="s">
        <v>127</v>
      </c>
      <c r="BE117" s="203">
        <f>IF(N117="základní",J117,0)</f>
        <v>0</v>
      </c>
      <c r="BF117" s="203">
        <f>IF(N117="snížená",J117,0)</f>
        <v>0</v>
      </c>
      <c r="BG117" s="203">
        <f>IF(N117="zákl. přenesená",J117,0)</f>
        <v>0</v>
      </c>
      <c r="BH117" s="203">
        <f>IF(N117="sníž. přenesená",J117,0)</f>
        <v>0</v>
      </c>
      <c r="BI117" s="203">
        <f>IF(N117="nulová",J117,0)</f>
        <v>0</v>
      </c>
      <c r="BJ117" s="23" t="s">
        <v>24</v>
      </c>
      <c r="BK117" s="203">
        <f>ROUND(I117*H117,2)</f>
        <v>0</v>
      </c>
      <c r="BL117" s="23" t="s">
        <v>130</v>
      </c>
      <c r="BM117" s="23" t="s">
        <v>189</v>
      </c>
    </row>
    <row r="118" spans="2:65" s="1" customFormat="1" ht="27">
      <c r="B118" s="40"/>
      <c r="C118" s="62"/>
      <c r="D118" s="206" t="s">
        <v>433</v>
      </c>
      <c r="E118" s="62"/>
      <c r="F118" s="247" t="s">
        <v>474</v>
      </c>
      <c r="G118" s="62"/>
      <c r="H118" s="62"/>
      <c r="I118" s="162"/>
      <c r="J118" s="62"/>
      <c r="K118" s="62"/>
      <c r="L118" s="60"/>
      <c r="M118" s="243"/>
      <c r="N118" s="41"/>
      <c r="O118" s="41"/>
      <c r="P118" s="41"/>
      <c r="Q118" s="41"/>
      <c r="R118" s="41"/>
      <c r="S118" s="41"/>
      <c r="T118" s="77"/>
      <c r="AT118" s="23" t="s">
        <v>433</v>
      </c>
      <c r="AU118" s="23" t="s">
        <v>82</v>
      </c>
    </row>
    <row r="119" spans="2:65" s="1" customFormat="1" ht="31.5" customHeight="1">
      <c r="B119" s="40"/>
      <c r="C119" s="192" t="s">
        <v>10</v>
      </c>
      <c r="D119" s="192" t="s">
        <v>131</v>
      </c>
      <c r="E119" s="193" t="s">
        <v>475</v>
      </c>
      <c r="F119" s="194" t="s">
        <v>476</v>
      </c>
      <c r="G119" s="195" t="s">
        <v>431</v>
      </c>
      <c r="H119" s="196">
        <v>13</v>
      </c>
      <c r="I119" s="197"/>
      <c r="J119" s="198">
        <f>ROUND(I119*H119,2)</f>
        <v>0</v>
      </c>
      <c r="K119" s="194" t="s">
        <v>432</v>
      </c>
      <c r="L119" s="60"/>
      <c r="M119" s="199" t="s">
        <v>22</v>
      </c>
      <c r="N119" s="200" t="s">
        <v>44</v>
      </c>
      <c r="O119" s="41"/>
      <c r="P119" s="201">
        <f>O119*H119</f>
        <v>0</v>
      </c>
      <c r="Q119" s="201">
        <v>0</v>
      </c>
      <c r="R119" s="201">
        <f>Q119*H119</f>
        <v>0</v>
      </c>
      <c r="S119" s="201">
        <v>0</v>
      </c>
      <c r="T119" s="202">
        <f>S119*H119</f>
        <v>0</v>
      </c>
      <c r="AR119" s="23" t="s">
        <v>130</v>
      </c>
      <c r="AT119" s="23" t="s">
        <v>131</v>
      </c>
      <c r="AU119" s="23" t="s">
        <v>82</v>
      </c>
      <c r="AY119" s="23" t="s">
        <v>127</v>
      </c>
      <c r="BE119" s="203">
        <f>IF(N119="základní",J119,0)</f>
        <v>0</v>
      </c>
      <c r="BF119" s="203">
        <f>IF(N119="snížená",J119,0)</f>
        <v>0</v>
      </c>
      <c r="BG119" s="203">
        <f>IF(N119="zákl. přenesená",J119,0)</f>
        <v>0</v>
      </c>
      <c r="BH119" s="203">
        <f>IF(N119="sníž. přenesená",J119,0)</f>
        <v>0</v>
      </c>
      <c r="BI119" s="203">
        <f>IF(N119="nulová",J119,0)</f>
        <v>0</v>
      </c>
      <c r="BJ119" s="23" t="s">
        <v>24</v>
      </c>
      <c r="BK119" s="203">
        <f>ROUND(I119*H119,2)</f>
        <v>0</v>
      </c>
      <c r="BL119" s="23" t="s">
        <v>130</v>
      </c>
      <c r="BM119" s="23" t="s">
        <v>192</v>
      </c>
    </row>
    <row r="120" spans="2:65" s="1" customFormat="1" ht="94.5">
      <c r="B120" s="40"/>
      <c r="C120" s="62"/>
      <c r="D120" s="206" t="s">
        <v>433</v>
      </c>
      <c r="E120" s="62"/>
      <c r="F120" s="247" t="s">
        <v>477</v>
      </c>
      <c r="G120" s="62"/>
      <c r="H120" s="62"/>
      <c r="I120" s="162"/>
      <c r="J120" s="62"/>
      <c r="K120" s="62"/>
      <c r="L120" s="60"/>
      <c r="M120" s="243"/>
      <c r="N120" s="41"/>
      <c r="O120" s="41"/>
      <c r="P120" s="41"/>
      <c r="Q120" s="41"/>
      <c r="R120" s="41"/>
      <c r="S120" s="41"/>
      <c r="T120" s="77"/>
      <c r="AT120" s="23" t="s">
        <v>433</v>
      </c>
      <c r="AU120" s="23" t="s">
        <v>82</v>
      </c>
    </row>
    <row r="121" spans="2:65" s="1" customFormat="1" ht="22.5" customHeight="1">
      <c r="B121" s="40"/>
      <c r="C121" s="192" t="s">
        <v>158</v>
      </c>
      <c r="D121" s="192" t="s">
        <v>131</v>
      </c>
      <c r="E121" s="193" t="s">
        <v>478</v>
      </c>
      <c r="F121" s="194" t="s">
        <v>479</v>
      </c>
      <c r="G121" s="195" t="s">
        <v>431</v>
      </c>
      <c r="H121" s="196">
        <v>2074</v>
      </c>
      <c r="I121" s="197"/>
      <c r="J121" s="198">
        <f>ROUND(I121*H121,2)</f>
        <v>0</v>
      </c>
      <c r="K121" s="194" t="s">
        <v>432</v>
      </c>
      <c r="L121" s="60"/>
      <c r="M121" s="199" t="s">
        <v>22</v>
      </c>
      <c r="N121" s="200" t="s">
        <v>44</v>
      </c>
      <c r="O121" s="41"/>
      <c r="P121" s="201">
        <f>O121*H121</f>
        <v>0</v>
      </c>
      <c r="Q121" s="201">
        <v>0</v>
      </c>
      <c r="R121" s="201">
        <f>Q121*H121</f>
        <v>0</v>
      </c>
      <c r="S121" s="201">
        <v>0</v>
      </c>
      <c r="T121" s="202">
        <f>S121*H121</f>
        <v>0</v>
      </c>
      <c r="AR121" s="23" t="s">
        <v>130</v>
      </c>
      <c r="AT121" s="23" t="s">
        <v>131</v>
      </c>
      <c r="AU121" s="23" t="s">
        <v>82</v>
      </c>
      <c r="AY121" s="23" t="s">
        <v>127</v>
      </c>
      <c r="BE121" s="203">
        <f>IF(N121="základní",J121,0)</f>
        <v>0</v>
      </c>
      <c r="BF121" s="203">
        <f>IF(N121="snížená",J121,0)</f>
        <v>0</v>
      </c>
      <c r="BG121" s="203">
        <f>IF(N121="zákl. přenesená",J121,0)</f>
        <v>0</v>
      </c>
      <c r="BH121" s="203">
        <f>IF(N121="sníž. přenesená",J121,0)</f>
        <v>0</v>
      </c>
      <c r="BI121" s="203">
        <f>IF(N121="nulová",J121,0)</f>
        <v>0</v>
      </c>
      <c r="BJ121" s="23" t="s">
        <v>24</v>
      </c>
      <c r="BK121" s="203">
        <f>ROUND(I121*H121,2)</f>
        <v>0</v>
      </c>
      <c r="BL121" s="23" t="s">
        <v>130</v>
      </c>
      <c r="BM121" s="23" t="s">
        <v>203</v>
      </c>
    </row>
    <row r="122" spans="2:65" s="11" customFormat="1" ht="13.5">
      <c r="B122" s="204"/>
      <c r="C122" s="205"/>
      <c r="D122" s="218" t="s">
        <v>159</v>
      </c>
      <c r="E122" s="228" t="s">
        <v>22</v>
      </c>
      <c r="F122" s="229" t="s">
        <v>480</v>
      </c>
      <c r="G122" s="205"/>
      <c r="H122" s="230">
        <v>2074</v>
      </c>
      <c r="I122" s="210"/>
      <c r="J122" s="205"/>
      <c r="K122" s="205"/>
      <c r="L122" s="211"/>
      <c r="M122" s="212"/>
      <c r="N122" s="213"/>
      <c r="O122" s="213"/>
      <c r="P122" s="213"/>
      <c r="Q122" s="213"/>
      <c r="R122" s="213"/>
      <c r="S122" s="213"/>
      <c r="T122" s="214"/>
      <c r="AT122" s="215" t="s">
        <v>159</v>
      </c>
      <c r="AU122" s="215" t="s">
        <v>82</v>
      </c>
      <c r="AV122" s="11" t="s">
        <v>82</v>
      </c>
      <c r="AW122" s="11" t="s">
        <v>161</v>
      </c>
      <c r="AX122" s="11" t="s">
        <v>73</v>
      </c>
      <c r="AY122" s="215" t="s">
        <v>127</v>
      </c>
    </row>
    <row r="123" spans="2:65" s="13" customFormat="1" ht="13.5">
      <c r="B123" s="231"/>
      <c r="C123" s="232"/>
      <c r="D123" s="206" t="s">
        <v>159</v>
      </c>
      <c r="E123" s="233" t="s">
        <v>22</v>
      </c>
      <c r="F123" s="234" t="s">
        <v>199</v>
      </c>
      <c r="G123" s="232"/>
      <c r="H123" s="235">
        <v>2074</v>
      </c>
      <c r="I123" s="236"/>
      <c r="J123" s="232"/>
      <c r="K123" s="232"/>
      <c r="L123" s="237"/>
      <c r="M123" s="238"/>
      <c r="N123" s="239"/>
      <c r="O123" s="239"/>
      <c r="P123" s="239"/>
      <c r="Q123" s="239"/>
      <c r="R123" s="239"/>
      <c r="S123" s="239"/>
      <c r="T123" s="240"/>
      <c r="AT123" s="241" t="s">
        <v>159</v>
      </c>
      <c r="AU123" s="241" t="s">
        <v>82</v>
      </c>
      <c r="AV123" s="13" t="s">
        <v>130</v>
      </c>
      <c r="AW123" s="13" t="s">
        <v>161</v>
      </c>
      <c r="AX123" s="13" t="s">
        <v>24</v>
      </c>
      <c r="AY123" s="241" t="s">
        <v>127</v>
      </c>
    </row>
    <row r="124" spans="2:65" s="1" customFormat="1" ht="31.5" customHeight="1">
      <c r="B124" s="40"/>
      <c r="C124" s="192" t="s">
        <v>209</v>
      </c>
      <c r="D124" s="192" t="s">
        <v>131</v>
      </c>
      <c r="E124" s="193" t="s">
        <v>481</v>
      </c>
      <c r="F124" s="194" t="s">
        <v>482</v>
      </c>
      <c r="G124" s="195" t="s">
        <v>431</v>
      </c>
      <c r="H124" s="196">
        <v>1037</v>
      </c>
      <c r="I124" s="197"/>
      <c r="J124" s="198">
        <f>ROUND(I124*H124,2)</f>
        <v>0</v>
      </c>
      <c r="K124" s="194" t="s">
        <v>432</v>
      </c>
      <c r="L124" s="60"/>
      <c r="M124" s="199" t="s">
        <v>22</v>
      </c>
      <c r="N124" s="200" t="s">
        <v>44</v>
      </c>
      <c r="O124" s="41"/>
      <c r="P124" s="201">
        <f>O124*H124</f>
        <v>0</v>
      </c>
      <c r="Q124" s="201">
        <v>0</v>
      </c>
      <c r="R124" s="201">
        <f>Q124*H124</f>
        <v>0</v>
      </c>
      <c r="S124" s="201">
        <v>0</v>
      </c>
      <c r="T124" s="202">
        <f>S124*H124</f>
        <v>0</v>
      </c>
      <c r="AR124" s="23" t="s">
        <v>130</v>
      </c>
      <c r="AT124" s="23" t="s">
        <v>131</v>
      </c>
      <c r="AU124" s="23" t="s">
        <v>82</v>
      </c>
      <c r="AY124" s="23" t="s">
        <v>127</v>
      </c>
      <c r="BE124" s="203">
        <f>IF(N124="základní",J124,0)</f>
        <v>0</v>
      </c>
      <c r="BF124" s="203">
        <f>IF(N124="snížená",J124,0)</f>
        <v>0</v>
      </c>
      <c r="BG124" s="203">
        <f>IF(N124="zákl. přenesená",J124,0)</f>
        <v>0</v>
      </c>
      <c r="BH124" s="203">
        <f>IF(N124="sníž. přenesená",J124,0)</f>
        <v>0</v>
      </c>
      <c r="BI124" s="203">
        <f>IF(N124="nulová",J124,0)</f>
        <v>0</v>
      </c>
      <c r="BJ124" s="23" t="s">
        <v>24</v>
      </c>
      <c r="BK124" s="203">
        <f>ROUND(I124*H124,2)</f>
        <v>0</v>
      </c>
      <c r="BL124" s="23" t="s">
        <v>130</v>
      </c>
      <c r="BM124" s="23" t="s">
        <v>207</v>
      </c>
    </row>
    <row r="125" spans="2:65" s="1" customFormat="1" ht="27">
      <c r="B125" s="40"/>
      <c r="C125" s="62"/>
      <c r="D125" s="206" t="s">
        <v>433</v>
      </c>
      <c r="E125" s="62"/>
      <c r="F125" s="247" t="s">
        <v>483</v>
      </c>
      <c r="G125" s="62"/>
      <c r="H125" s="62"/>
      <c r="I125" s="162"/>
      <c r="J125" s="62"/>
      <c r="K125" s="62"/>
      <c r="L125" s="60"/>
      <c r="M125" s="243"/>
      <c r="N125" s="41"/>
      <c r="O125" s="41"/>
      <c r="P125" s="41"/>
      <c r="Q125" s="41"/>
      <c r="R125" s="41"/>
      <c r="S125" s="41"/>
      <c r="T125" s="77"/>
      <c r="AT125" s="23" t="s">
        <v>433</v>
      </c>
      <c r="AU125" s="23" t="s">
        <v>82</v>
      </c>
    </row>
    <row r="126" spans="2:65" s="1" customFormat="1" ht="57" customHeight="1">
      <c r="B126" s="40"/>
      <c r="C126" s="192" t="s">
        <v>166</v>
      </c>
      <c r="D126" s="192" t="s">
        <v>131</v>
      </c>
      <c r="E126" s="193" t="s">
        <v>484</v>
      </c>
      <c r="F126" s="194" t="s">
        <v>485</v>
      </c>
      <c r="G126" s="195" t="s">
        <v>431</v>
      </c>
      <c r="H126" s="196">
        <v>51.5</v>
      </c>
      <c r="I126" s="197"/>
      <c r="J126" s="198">
        <f>ROUND(I126*H126,2)</f>
        <v>0</v>
      </c>
      <c r="K126" s="194" t="s">
        <v>432</v>
      </c>
      <c r="L126" s="60"/>
      <c r="M126" s="199" t="s">
        <v>22</v>
      </c>
      <c r="N126" s="200" t="s">
        <v>44</v>
      </c>
      <c r="O126" s="41"/>
      <c r="P126" s="201">
        <f>O126*H126</f>
        <v>0</v>
      </c>
      <c r="Q126" s="201">
        <v>0</v>
      </c>
      <c r="R126" s="201">
        <f>Q126*H126</f>
        <v>0</v>
      </c>
      <c r="S126" s="201">
        <v>0</v>
      </c>
      <c r="T126" s="202">
        <f>S126*H126</f>
        <v>0</v>
      </c>
      <c r="AR126" s="23" t="s">
        <v>130</v>
      </c>
      <c r="AT126" s="23" t="s">
        <v>131</v>
      </c>
      <c r="AU126" s="23" t="s">
        <v>82</v>
      </c>
      <c r="AY126" s="23" t="s">
        <v>127</v>
      </c>
      <c r="BE126" s="203">
        <f>IF(N126="základní",J126,0)</f>
        <v>0</v>
      </c>
      <c r="BF126" s="203">
        <f>IF(N126="snížená",J126,0)</f>
        <v>0</v>
      </c>
      <c r="BG126" s="203">
        <f>IF(N126="zákl. přenesená",J126,0)</f>
        <v>0</v>
      </c>
      <c r="BH126" s="203">
        <f>IF(N126="sníž. přenesená",J126,0)</f>
        <v>0</v>
      </c>
      <c r="BI126" s="203">
        <f>IF(N126="nulová",J126,0)</f>
        <v>0</v>
      </c>
      <c r="BJ126" s="23" t="s">
        <v>24</v>
      </c>
      <c r="BK126" s="203">
        <f>ROUND(I126*H126,2)</f>
        <v>0</v>
      </c>
      <c r="BL126" s="23" t="s">
        <v>130</v>
      </c>
      <c r="BM126" s="23" t="s">
        <v>212</v>
      </c>
    </row>
    <row r="127" spans="2:65" s="1" customFormat="1" ht="121.5">
      <c r="B127" s="40"/>
      <c r="C127" s="62"/>
      <c r="D127" s="206" t="s">
        <v>433</v>
      </c>
      <c r="E127" s="62"/>
      <c r="F127" s="247" t="s">
        <v>486</v>
      </c>
      <c r="G127" s="62"/>
      <c r="H127" s="62"/>
      <c r="I127" s="162"/>
      <c r="J127" s="62"/>
      <c r="K127" s="62"/>
      <c r="L127" s="60"/>
      <c r="M127" s="243"/>
      <c r="N127" s="41"/>
      <c r="O127" s="41"/>
      <c r="P127" s="41"/>
      <c r="Q127" s="41"/>
      <c r="R127" s="41"/>
      <c r="S127" s="41"/>
      <c r="T127" s="77"/>
      <c r="AT127" s="23" t="s">
        <v>433</v>
      </c>
      <c r="AU127" s="23" t="s">
        <v>82</v>
      </c>
    </row>
    <row r="128" spans="2:65" s="1" customFormat="1" ht="22.5" customHeight="1">
      <c r="B128" s="40"/>
      <c r="C128" s="248" t="s">
        <v>221</v>
      </c>
      <c r="D128" s="248" t="s">
        <v>202</v>
      </c>
      <c r="E128" s="249" t="s">
        <v>487</v>
      </c>
      <c r="F128" s="250" t="s">
        <v>488</v>
      </c>
      <c r="G128" s="251" t="s">
        <v>431</v>
      </c>
      <c r="H128" s="252">
        <v>53.045000000000002</v>
      </c>
      <c r="I128" s="253"/>
      <c r="J128" s="254">
        <f>ROUND(I128*H128,2)</f>
        <v>0</v>
      </c>
      <c r="K128" s="250" t="s">
        <v>432</v>
      </c>
      <c r="L128" s="255"/>
      <c r="M128" s="256" t="s">
        <v>22</v>
      </c>
      <c r="N128" s="257" t="s">
        <v>44</v>
      </c>
      <c r="O128" s="41"/>
      <c r="P128" s="201">
        <f>O128*H128</f>
        <v>0</v>
      </c>
      <c r="Q128" s="201">
        <v>0</v>
      </c>
      <c r="R128" s="201">
        <f>Q128*H128</f>
        <v>0</v>
      </c>
      <c r="S128" s="201">
        <v>0</v>
      </c>
      <c r="T128" s="202">
        <f>S128*H128</f>
        <v>0</v>
      </c>
      <c r="AR128" s="23" t="s">
        <v>144</v>
      </c>
      <c r="AT128" s="23" t="s">
        <v>202</v>
      </c>
      <c r="AU128" s="23" t="s">
        <v>82</v>
      </c>
      <c r="AY128" s="23" t="s">
        <v>127</v>
      </c>
      <c r="BE128" s="203">
        <f>IF(N128="základní",J128,0)</f>
        <v>0</v>
      </c>
      <c r="BF128" s="203">
        <f>IF(N128="snížená",J128,0)</f>
        <v>0</v>
      </c>
      <c r="BG128" s="203">
        <f>IF(N128="zákl. přenesená",J128,0)</f>
        <v>0</v>
      </c>
      <c r="BH128" s="203">
        <f>IF(N128="sníž. přenesená",J128,0)</f>
        <v>0</v>
      </c>
      <c r="BI128" s="203">
        <f>IF(N128="nulová",J128,0)</f>
        <v>0</v>
      </c>
      <c r="BJ128" s="23" t="s">
        <v>24</v>
      </c>
      <c r="BK128" s="203">
        <f>ROUND(I128*H128,2)</f>
        <v>0</v>
      </c>
      <c r="BL128" s="23" t="s">
        <v>130</v>
      </c>
      <c r="BM128" s="23" t="s">
        <v>216</v>
      </c>
    </row>
    <row r="129" spans="2:65" s="11" customFormat="1" ht="13.5">
      <c r="B129" s="204"/>
      <c r="C129" s="205"/>
      <c r="D129" s="218" t="s">
        <v>159</v>
      </c>
      <c r="E129" s="228" t="s">
        <v>22</v>
      </c>
      <c r="F129" s="229" t="s">
        <v>489</v>
      </c>
      <c r="G129" s="205"/>
      <c r="H129" s="230">
        <v>53.045000000000002</v>
      </c>
      <c r="I129" s="210"/>
      <c r="J129" s="205"/>
      <c r="K129" s="205"/>
      <c r="L129" s="211"/>
      <c r="M129" s="212"/>
      <c r="N129" s="213"/>
      <c r="O129" s="213"/>
      <c r="P129" s="213"/>
      <c r="Q129" s="213"/>
      <c r="R129" s="213"/>
      <c r="S129" s="213"/>
      <c r="T129" s="214"/>
      <c r="AT129" s="215" t="s">
        <v>159</v>
      </c>
      <c r="AU129" s="215" t="s">
        <v>82</v>
      </c>
      <c r="AV129" s="11" t="s">
        <v>82</v>
      </c>
      <c r="AW129" s="11" t="s">
        <v>161</v>
      </c>
      <c r="AX129" s="11" t="s">
        <v>73</v>
      </c>
      <c r="AY129" s="215" t="s">
        <v>127</v>
      </c>
    </row>
    <row r="130" spans="2:65" s="13" customFormat="1" ht="13.5">
      <c r="B130" s="231"/>
      <c r="C130" s="232"/>
      <c r="D130" s="218" t="s">
        <v>159</v>
      </c>
      <c r="E130" s="258" t="s">
        <v>22</v>
      </c>
      <c r="F130" s="259" t="s">
        <v>199</v>
      </c>
      <c r="G130" s="232"/>
      <c r="H130" s="260">
        <v>53.045000000000002</v>
      </c>
      <c r="I130" s="236"/>
      <c r="J130" s="232"/>
      <c r="K130" s="232"/>
      <c r="L130" s="237"/>
      <c r="M130" s="238"/>
      <c r="N130" s="239"/>
      <c r="O130" s="239"/>
      <c r="P130" s="239"/>
      <c r="Q130" s="239"/>
      <c r="R130" s="239"/>
      <c r="S130" s="239"/>
      <c r="T130" s="240"/>
      <c r="AT130" s="241" t="s">
        <v>159</v>
      </c>
      <c r="AU130" s="241" t="s">
        <v>82</v>
      </c>
      <c r="AV130" s="13" t="s">
        <v>130</v>
      </c>
      <c r="AW130" s="13" t="s">
        <v>161</v>
      </c>
      <c r="AX130" s="13" t="s">
        <v>24</v>
      </c>
      <c r="AY130" s="241" t="s">
        <v>127</v>
      </c>
    </row>
    <row r="131" spans="2:65" s="10" customFormat="1" ht="29.85" customHeight="1">
      <c r="B131" s="175"/>
      <c r="C131" s="176"/>
      <c r="D131" s="189" t="s">
        <v>72</v>
      </c>
      <c r="E131" s="190" t="s">
        <v>144</v>
      </c>
      <c r="F131" s="190" t="s">
        <v>490</v>
      </c>
      <c r="G131" s="176"/>
      <c r="H131" s="176"/>
      <c r="I131" s="179"/>
      <c r="J131" s="191">
        <f>BK131</f>
        <v>0</v>
      </c>
      <c r="K131" s="176"/>
      <c r="L131" s="181"/>
      <c r="M131" s="182"/>
      <c r="N131" s="183"/>
      <c r="O131" s="183"/>
      <c r="P131" s="184">
        <f>SUM(P132:P137)</f>
        <v>0</v>
      </c>
      <c r="Q131" s="183"/>
      <c r="R131" s="184">
        <f>SUM(R132:R137)</f>
        <v>0</v>
      </c>
      <c r="S131" s="183"/>
      <c r="T131" s="185">
        <f>SUM(T132:T137)</f>
        <v>0</v>
      </c>
      <c r="AR131" s="186" t="s">
        <v>24</v>
      </c>
      <c r="AT131" s="187" t="s">
        <v>72</v>
      </c>
      <c r="AU131" s="187" t="s">
        <v>24</v>
      </c>
      <c r="AY131" s="186" t="s">
        <v>127</v>
      </c>
      <c r="BK131" s="188">
        <f>SUM(BK132:BK137)</f>
        <v>0</v>
      </c>
    </row>
    <row r="132" spans="2:65" s="1" customFormat="1" ht="22.5" customHeight="1">
      <c r="B132" s="40"/>
      <c r="C132" s="192" t="s">
        <v>170</v>
      </c>
      <c r="D132" s="192" t="s">
        <v>131</v>
      </c>
      <c r="E132" s="193" t="s">
        <v>491</v>
      </c>
      <c r="F132" s="194" t="s">
        <v>492</v>
      </c>
      <c r="G132" s="195" t="s">
        <v>493</v>
      </c>
      <c r="H132" s="196">
        <v>2</v>
      </c>
      <c r="I132" s="197"/>
      <c r="J132" s="198">
        <f>ROUND(I132*H132,2)</f>
        <v>0</v>
      </c>
      <c r="K132" s="194" t="s">
        <v>432</v>
      </c>
      <c r="L132" s="60"/>
      <c r="M132" s="199" t="s">
        <v>22</v>
      </c>
      <c r="N132" s="200" t="s">
        <v>44</v>
      </c>
      <c r="O132" s="41"/>
      <c r="P132" s="201">
        <f>O132*H132</f>
        <v>0</v>
      </c>
      <c r="Q132" s="201">
        <v>0</v>
      </c>
      <c r="R132" s="201">
        <f>Q132*H132</f>
        <v>0</v>
      </c>
      <c r="S132" s="201">
        <v>0</v>
      </c>
      <c r="T132" s="202">
        <f>S132*H132</f>
        <v>0</v>
      </c>
      <c r="AR132" s="23" t="s">
        <v>130</v>
      </c>
      <c r="AT132" s="23" t="s">
        <v>131</v>
      </c>
      <c r="AU132" s="23" t="s">
        <v>82</v>
      </c>
      <c r="AY132" s="23" t="s">
        <v>127</v>
      </c>
      <c r="BE132" s="203">
        <f>IF(N132="základní",J132,0)</f>
        <v>0</v>
      </c>
      <c r="BF132" s="203">
        <f>IF(N132="snížená",J132,0)</f>
        <v>0</v>
      </c>
      <c r="BG132" s="203">
        <f>IF(N132="zákl. přenesená",J132,0)</f>
        <v>0</v>
      </c>
      <c r="BH132" s="203">
        <f>IF(N132="sníž. přenesená",J132,0)</f>
        <v>0</v>
      </c>
      <c r="BI132" s="203">
        <f>IF(N132="nulová",J132,0)</f>
        <v>0</v>
      </c>
      <c r="BJ132" s="23" t="s">
        <v>24</v>
      </c>
      <c r="BK132" s="203">
        <f>ROUND(I132*H132,2)</f>
        <v>0</v>
      </c>
      <c r="BL132" s="23" t="s">
        <v>130</v>
      </c>
      <c r="BM132" s="23" t="s">
        <v>224</v>
      </c>
    </row>
    <row r="133" spans="2:65" s="1" customFormat="1" ht="108">
      <c r="B133" s="40"/>
      <c r="C133" s="62"/>
      <c r="D133" s="206" t="s">
        <v>433</v>
      </c>
      <c r="E133" s="62"/>
      <c r="F133" s="247" t="s">
        <v>494</v>
      </c>
      <c r="G133" s="62"/>
      <c r="H133" s="62"/>
      <c r="I133" s="162"/>
      <c r="J133" s="62"/>
      <c r="K133" s="62"/>
      <c r="L133" s="60"/>
      <c r="M133" s="243"/>
      <c r="N133" s="41"/>
      <c r="O133" s="41"/>
      <c r="P133" s="41"/>
      <c r="Q133" s="41"/>
      <c r="R133" s="41"/>
      <c r="S133" s="41"/>
      <c r="T133" s="77"/>
      <c r="AT133" s="23" t="s">
        <v>433</v>
      </c>
      <c r="AU133" s="23" t="s">
        <v>82</v>
      </c>
    </row>
    <row r="134" spans="2:65" s="1" customFormat="1" ht="22.5" customHeight="1">
      <c r="B134" s="40"/>
      <c r="C134" s="192" t="s">
        <v>9</v>
      </c>
      <c r="D134" s="192" t="s">
        <v>131</v>
      </c>
      <c r="E134" s="193" t="s">
        <v>495</v>
      </c>
      <c r="F134" s="194" t="s">
        <v>496</v>
      </c>
      <c r="G134" s="195" t="s">
        <v>493</v>
      </c>
      <c r="H134" s="196">
        <v>2</v>
      </c>
      <c r="I134" s="197"/>
      <c r="J134" s="198">
        <f>ROUND(I134*H134,2)</f>
        <v>0</v>
      </c>
      <c r="K134" s="194" t="s">
        <v>432</v>
      </c>
      <c r="L134" s="60"/>
      <c r="M134" s="199" t="s">
        <v>22</v>
      </c>
      <c r="N134" s="200" t="s">
        <v>44</v>
      </c>
      <c r="O134" s="41"/>
      <c r="P134" s="201">
        <f>O134*H134</f>
        <v>0</v>
      </c>
      <c r="Q134" s="201">
        <v>0</v>
      </c>
      <c r="R134" s="201">
        <f>Q134*H134</f>
        <v>0</v>
      </c>
      <c r="S134" s="201">
        <v>0</v>
      </c>
      <c r="T134" s="202">
        <f>S134*H134</f>
        <v>0</v>
      </c>
      <c r="AR134" s="23" t="s">
        <v>130</v>
      </c>
      <c r="AT134" s="23" t="s">
        <v>131</v>
      </c>
      <c r="AU134" s="23" t="s">
        <v>82</v>
      </c>
      <c r="AY134" s="23" t="s">
        <v>127</v>
      </c>
      <c r="BE134" s="203">
        <f>IF(N134="základní",J134,0)</f>
        <v>0</v>
      </c>
      <c r="BF134" s="203">
        <f>IF(N134="snížená",J134,0)</f>
        <v>0</v>
      </c>
      <c r="BG134" s="203">
        <f>IF(N134="zákl. přenesená",J134,0)</f>
        <v>0</v>
      </c>
      <c r="BH134" s="203">
        <f>IF(N134="sníž. přenesená",J134,0)</f>
        <v>0</v>
      </c>
      <c r="BI134" s="203">
        <f>IF(N134="nulová",J134,0)</f>
        <v>0</v>
      </c>
      <c r="BJ134" s="23" t="s">
        <v>24</v>
      </c>
      <c r="BK134" s="203">
        <f>ROUND(I134*H134,2)</f>
        <v>0</v>
      </c>
      <c r="BL134" s="23" t="s">
        <v>130</v>
      </c>
      <c r="BM134" s="23" t="s">
        <v>228</v>
      </c>
    </row>
    <row r="135" spans="2:65" s="1" customFormat="1" ht="108">
      <c r="B135" s="40"/>
      <c r="C135" s="62"/>
      <c r="D135" s="206" t="s">
        <v>433</v>
      </c>
      <c r="E135" s="62"/>
      <c r="F135" s="247" t="s">
        <v>494</v>
      </c>
      <c r="G135" s="62"/>
      <c r="H135" s="62"/>
      <c r="I135" s="162"/>
      <c r="J135" s="62"/>
      <c r="K135" s="62"/>
      <c r="L135" s="60"/>
      <c r="M135" s="243"/>
      <c r="N135" s="41"/>
      <c r="O135" s="41"/>
      <c r="P135" s="41"/>
      <c r="Q135" s="41"/>
      <c r="R135" s="41"/>
      <c r="S135" s="41"/>
      <c r="T135" s="77"/>
      <c r="AT135" s="23" t="s">
        <v>433</v>
      </c>
      <c r="AU135" s="23" t="s">
        <v>82</v>
      </c>
    </row>
    <row r="136" spans="2:65" s="1" customFormat="1" ht="31.5" customHeight="1">
      <c r="B136" s="40"/>
      <c r="C136" s="192" t="s">
        <v>174</v>
      </c>
      <c r="D136" s="192" t="s">
        <v>131</v>
      </c>
      <c r="E136" s="193" t="s">
        <v>497</v>
      </c>
      <c r="F136" s="194" t="s">
        <v>498</v>
      </c>
      <c r="G136" s="195" t="s">
        <v>493</v>
      </c>
      <c r="H136" s="196">
        <v>6</v>
      </c>
      <c r="I136" s="197"/>
      <c r="J136" s="198">
        <f>ROUND(I136*H136,2)</f>
        <v>0</v>
      </c>
      <c r="K136" s="194" t="s">
        <v>432</v>
      </c>
      <c r="L136" s="60"/>
      <c r="M136" s="199" t="s">
        <v>22</v>
      </c>
      <c r="N136" s="200" t="s">
        <v>44</v>
      </c>
      <c r="O136" s="41"/>
      <c r="P136" s="201">
        <f>O136*H136</f>
        <v>0</v>
      </c>
      <c r="Q136" s="201">
        <v>0</v>
      </c>
      <c r="R136" s="201">
        <f>Q136*H136</f>
        <v>0</v>
      </c>
      <c r="S136" s="201">
        <v>0</v>
      </c>
      <c r="T136" s="202">
        <f>S136*H136</f>
        <v>0</v>
      </c>
      <c r="AR136" s="23" t="s">
        <v>130</v>
      </c>
      <c r="AT136" s="23" t="s">
        <v>131</v>
      </c>
      <c r="AU136" s="23" t="s">
        <v>82</v>
      </c>
      <c r="AY136" s="23" t="s">
        <v>127</v>
      </c>
      <c r="BE136" s="203">
        <f>IF(N136="základní",J136,0)</f>
        <v>0</v>
      </c>
      <c r="BF136" s="203">
        <f>IF(N136="snížená",J136,0)</f>
        <v>0</v>
      </c>
      <c r="BG136" s="203">
        <f>IF(N136="zákl. přenesená",J136,0)</f>
        <v>0</v>
      </c>
      <c r="BH136" s="203">
        <f>IF(N136="sníž. přenesená",J136,0)</f>
        <v>0</v>
      </c>
      <c r="BI136" s="203">
        <f>IF(N136="nulová",J136,0)</f>
        <v>0</v>
      </c>
      <c r="BJ136" s="23" t="s">
        <v>24</v>
      </c>
      <c r="BK136" s="203">
        <f>ROUND(I136*H136,2)</f>
        <v>0</v>
      </c>
      <c r="BL136" s="23" t="s">
        <v>130</v>
      </c>
      <c r="BM136" s="23" t="s">
        <v>231</v>
      </c>
    </row>
    <row r="137" spans="2:65" s="1" customFormat="1" ht="108">
      <c r="B137" s="40"/>
      <c r="C137" s="62"/>
      <c r="D137" s="218" t="s">
        <v>433</v>
      </c>
      <c r="E137" s="62"/>
      <c r="F137" s="242" t="s">
        <v>494</v>
      </c>
      <c r="G137" s="62"/>
      <c r="H137" s="62"/>
      <c r="I137" s="162"/>
      <c r="J137" s="62"/>
      <c r="K137" s="62"/>
      <c r="L137" s="60"/>
      <c r="M137" s="243"/>
      <c r="N137" s="41"/>
      <c r="O137" s="41"/>
      <c r="P137" s="41"/>
      <c r="Q137" s="41"/>
      <c r="R137" s="41"/>
      <c r="S137" s="41"/>
      <c r="T137" s="77"/>
      <c r="AT137" s="23" t="s">
        <v>433</v>
      </c>
      <c r="AU137" s="23" t="s">
        <v>82</v>
      </c>
    </row>
    <row r="138" spans="2:65" s="10" customFormat="1" ht="29.85" customHeight="1">
      <c r="B138" s="175"/>
      <c r="C138" s="176"/>
      <c r="D138" s="189" t="s">
        <v>72</v>
      </c>
      <c r="E138" s="190" t="s">
        <v>162</v>
      </c>
      <c r="F138" s="190" t="s">
        <v>353</v>
      </c>
      <c r="G138" s="176"/>
      <c r="H138" s="176"/>
      <c r="I138" s="179"/>
      <c r="J138" s="191">
        <f>BK138</f>
        <v>0</v>
      </c>
      <c r="K138" s="176"/>
      <c r="L138" s="181"/>
      <c r="M138" s="182"/>
      <c r="N138" s="183"/>
      <c r="O138" s="183"/>
      <c r="P138" s="184">
        <f>SUM(P139:P150)</f>
        <v>0</v>
      </c>
      <c r="Q138" s="183"/>
      <c r="R138" s="184">
        <f>SUM(R139:R150)</f>
        <v>0</v>
      </c>
      <c r="S138" s="183"/>
      <c r="T138" s="185">
        <f>SUM(T139:T150)</f>
        <v>0</v>
      </c>
      <c r="AR138" s="186" t="s">
        <v>24</v>
      </c>
      <c r="AT138" s="187" t="s">
        <v>72</v>
      </c>
      <c r="AU138" s="187" t="s">
        <v>24</v>
      </c>
      <c r="AY138" s="186" t="s">
        <v>127</v>
      </c>
      <c r="BK138" s="188">
        <f>SUM(BK139:BK150)</f>
        <v>0</v>
      </c>
    </row>
    <row r="139" spans="2:65" s="1" customFormat="1" ht="44.25" customHeight="1">
      <c r="B139" s="40"/>
      <c r="C139" s="192" t="s">
        <v>235</v>
      </c>
      <c r="D139" s="192" t="s">
        <v>131</v>
      </c>
      <c r="E139" s="193" t="s">
        <v>499</v>
      </c>
      <c r="F139" s="194" t="s">
        <v>500</v>
      </c>
      <c r="G139" s="195" t="s">
        <v>444</v>
      </c>
      <c r="H139" s="196">
        <v>291.5</v>
      </c>
      <c r="I139" s="197"/>
      <c r="J139" s="198">
        <f>ROUND(I139*H139,2)</f>
        <v>0</v>
      </c>
      <c r="K139" s="194" t="s">
        <v>432</v>
      </c>
      <c r="L139" s="60"/>
      <c r="M139" s="199" t="s">
        <v>22</v>
      </c>
      <c r="N139" s="200" t="s">
        <v>44</v>
      </c>
      <c r="O139" s="41"/>
      <c r="P139" s="201">
        <f>O139*H139</f>
        <v>0</v>
      </c>
      <c r="Q139" s="201">
        <v>0</v>
      </c>
      <c r="R139" s="201">
        <f>Q139*H139</f>
        <v>0</v>
      </c>
      <c r="S139" s="201">
        <v>0</v>
      </c>
      <c r="T139" s="202">
        <f>S139*H139</f>
        <v>0</v>
      </c>
      <c r="AR139" s="23" t="s">
        <v>130</v>
      </c>
      <c r="AT139" s="23" t="s">
        <v>131</v>
      </c>
      <c r="AU139" s="23" t="s">
        <v>82</v>
      </c>
      <c r="AY139" s="23" t="s">
        <v>127</v>
      </c>
      <c r="BE139" s="203">
        <f>IF(N139="základní",J139,0)</f>
        <v>0</v>
      </c>
      <c r="BF139" s="203">
        <f>IF(N139="snížená",J139,0)</f>
        <v>0</v>
      </c>
      <c r="BG139" s="203">
        <f>IF(N139="zákl. přenesená",J139,0)</f>
        <v>0</v>
      </c>
      <c r="BH139" s="203">
        <f>IF(N139="sníž. přenesená",J139,0)</f>
        <v>0</v>
      </c>
      <c r="BI139" s="203">
        <f>IF(N139="nulová",J139,0)</f>
        <v>0</v>
      </c>
      <c r="BJ139" s="23" t="s">
        <v>24</v>
      </c>
      <c r="BK139" s="203">
        <f>ROUND(I139*H139,2)</f>
        <v>0</v>
      </c>
      <c r="BL139" s="23" t="s">
        <v>130</v>
      </c>
      <c r="BM139" s="23" t="s">
        <v>234</v>
      </c>
    </row>
    <row r="140" spans="2:65" s="1" customFormat="1" ht="94.5">
      <c r="B140" s="40"/>
      <c r="C140" s="62"/>
      <c r="D140" s="206" t="s">
        <v>433</v>
      </c>
      <c r="E140" s="62"/>
      <c r="F140" s="247" t="s">
        <v>501</v>
      </c>
      <c r="G140" s="62"/>
      <c r="H140" s="62"/>
      <c r="I140" s="162"/>
      <c r="J140" s="62"/>
      <c r="K140" s="62"/>
      <c r="L140" s="60"/>
      <c r="M140" s="243"/>
      <c r="N140" s="41"/>
      <c r="O140" s="41"/>
      <c r="P140" s="41"/>
      <c r="Q140" s="41"/>
      <c r="R140" s="41"/>
      <c r="S140" s="41"/>
      <c r="T140" s="77"/>
      <c r="AT140" s="23" t="s">
        <v>433</v>
      </c>
      <c r="AU140" s="23" t="s">
        <v>82</v>
      </c>
    </row>
    <row r="141" spans="2:65" s="1" customFormat="1" ht="22.5" customHeight="1">
      <c r="B141" s="40"/>
      <c r="C141" s="248" t="s">
        <v>179</v>
      </c>
      <c r="D141" s="248" t="s">
        <v>202</v>
      </c>
      <c r="E141" s="249" t="s">
        <v>502</v>
      </c>
      <c r="F141" s="250" t="s">
        <v>503</v>
      </c>
      <c r="G141" s="251" t="s">
        <v>493</v>
      </c>
      <c r="H141" s="252">
        <v>291.5</v>
      </c>
      <c r="I141" s="253"/>
      <c r="J141" s="254">
        <f>ROUND(I141*H141,2)</f>
        <v>0</v>
      </c>
      <c r="K141" s="250" t="s">
        <v>432</v>
      </c>
      <c r="L141" s="255"/>
      <c r="M141" s="256" t="s">
        <v>22</v>
      </c>
      <c r="N141" s="257" t="s">
        <v>44</v>
      </c>
      <c r="O141" s="41"/>
      <c r="P141" s="201">
        <f>O141*H141</f>
        <v>0</v>
      </c>
      <c r="Q141" s="201">
        <v>0</v>
      </c>
      <c r="R141" s="201">
        <f>Q141*H141</f>
        <v>0</v>
      </c>
      <c r="S141" s="201">
        <v>0</v>
      </c>
      <c r="T141" s="202">
        <f>S141*H141</f>
        <v>0</v>
      </c>
      <c r="AR141" s="23" t="s">
        <v>144</v>
      </c>
      <c r="AT141" s="23" t="s">
        <v>202</v>
      </c>
      <c r="AU141" s="23" t="s">
        <v>82</v>
      </c>
      <c r="AY141" s="23" t="s">
        <v>127</v>
      </c>
      <c r="BE141" s="203">
        <f>IF(N141="základní",J141,0)</f>
        <v>0</v>
      </c>
      <c r="BF141" s="203">
        <f>IF(N141="snížená",J141,0)</f>
        <v>0</v>
      </c>
      <c r="BG141" s="203">
        <f>IF(N141="zákl. přenesená",J141,0)</f>
        <v>0</v>
      </c>
      <c r="BH141" s="203">
        <f>IF(N141="sníž. přenesená",J141,0)</f>
        <v>0</v>
      </c>
      <c r="BI141" s="203">
        <f>IF(N141="nulová",J141,0)</f>
        <v>0</v>
      </c>
      <c r="BJ141" s="23" t="s">
        <v>24</v>
      </c>
      <c r="BK141" s="203">
        <f>ROUND(I141*H141,2)</f>
        <v>0</v>
      </c>
      <c r="BL141" s="23" t="s">
        <v>130</v>
      </c>
      <c r="BM141" s="23" t="s">
        <v>238</v>
      </c>
    </row>
    <row r="142" spans="2:65" s="1" customFormat="1" ht="31.5" customHeight="1">
      <c r="B142" s="40"/>
      <c r="C142" s="192" t="s">
        <v>243</v>
      </c>
      <c r="D142" s="192" t="s">
        <v>131</v>
      </c>
      <c r="E142" s="193" t="s">
        <v>504</v>
      </c>
      <c r="F142" s="194" t="s">
        <v>505</v>
      </c>
      <c r="G142" s="195" t="s">
        <v>444</v>
      </c>
      <c r="H142" s="196">
        <v>49</v>
      </c>
      <c r="I142" s="197"/>
      <c r="J142" s="198">
        <f>ROUND(I142*H142,2)</f>
        <v>0</v>
      </c>
      <c r="K142" s="194" t="s">
        <v>432</v>
      </c>
      <c r="L142" s="60"/>
      <c r="M142" s="199" t="s">
        <v>22</v>
      </c>
      <c r="N142" s="200" t="s">
        <v>44</v>
      </c>
      <c r="O142" s="41"/>
      <c r="P142" s="201">
        <f>O142*H142</f>
        <v>0</v>
      </c>
      <c r="Q142" s="201">
        <v>0</v>
      </c>
      <c r="R142" s="201">
        <f>Q142*H142</f>
        <v>0</v>
      </c>
      <c r="S142" s="201">
        <v>0</v>
      </c>
      <c r="T142" s="202">
        <f>S142*H142</f>
        <v>0</v>
      </c>
      <c r="AR142" s="23" t="s">
        <v>130</v>
      </c>
      <c r="AT142" s="23" t="s">
        <v>131</v>
      </c>
      <c r="AU142" s="23" t="s">
        <v>82</v>
      </c>
      <c r="AY142" s="23" t="s">
        <v>127</v>
      </c>
      <c r="BE142" s="203">
        <f>IF(N142="základní",J142,0)</f>
        <v>0</v>
      </c>
      <c r="BF142" s="203">
        <f>IF(N142="snížená",J142,0)</f>
        <v>0</v>
      </c>
      <c r="BG142" s="203">
        <f>IF(N142="zákl. přenesená",J142,0)</f>
        <v>0</v>
      </c>
      <c r="BH142" s="203">
        <f>IF(N142="sníž. přenesená",J142,0)</f>
        <v>0</v>
      </c>
      <c r="BI142" s="203">
        <f>IF(N142="nulová",J142,0)</f>
        <v>0</v>
      </c>
      <c r="BJ142" s="23" t="s">
        <v>24</v>
      </c>
      <c r="BK142" s="203">
        <f>ROUND(I142*H142,2)</f>
        <v>0</v>
      </c>
      <c r="BL142" s="23" t="s">
        <v>130</v>
      </c>
      <c r="BM142" s="23" t="s">
        <v>241</v>
      </c>
    </row>
    <row r="143" spans="2:65" s="1" customFormat="1" ht="67.5">
      <c r="B143" s="40"/>
      <c r="C143" s="62"/>
      <c r="D143" s="206" t="s">
        <v>433</v>
      </c>
      <c r="E143" s="62"/>
      <c r="F143" s="247" t="s">
        <v>506</v>
      </c>
      <c r="G143" s="62"/>
      <c r="H143" s="62"/>
      <c r="I143" s="162"/>
      <c r="J143" s="62"/>
      <c r="K143" s="62"/>
      <c r="L143" s="60"/>
      <c r="M143" s="243"/>
      <c r="N143" s="41"/>
      <c r="O143" s="41"/>
      <c r="P143" s="41"/>
      <c r="Q143" s="41"/>
      <c r="R143" s="41"/>
      <c r="S143" s="41"/>
      <c r="T143" s="77"/>
      <c r="AT143" s="23" t="s">
        <v>433</v>
      </c>
      <c r="AU143" s="23" t="s">
        <v>82</v>
      </c>
    </row>
    <row r="144" spans="2:65" s="1" customFormat="1" ht="22.5" customHeight="1">
      <c r="B144" s="40"/>
      <c r="C144" s="248" t="s">
        <v>184</v>
      </c>
      <c r="D144" s="248" t="s">
        <v>202</v>
      </c>
      <c r="E144" s="249" t="s">
        <v>507</v>
      </c>
      <c r="F144" s="250" t="s">
        <v>508</v>
      </c>
      <c r="G144" s="251" t="s">
        <v>493</v>
      </c>
      <c r="H144" s="252">
        <v>49</v>
      </c>
      <c r="I144" s="253"/>
      <c r="J144" s="254">
        <f>ROUND(I144*H144,2)</f>
        <v>0</v>
      </c>
      <c r="K144" s="250" t="s">
        <v>432</v>
      </c>
      <c r="L144" s="255"/>
      <c r="M144" s="256" t="s">
        <v>22</v>
      </c>
      <c r="N144" s="257" t="s">
        <v>44</v>
      </c>
      <c r="O144" s="41"/>
      <c r="P144" s="201">
        <f>O144*H144</f>
        <v>0</v>
      </c>
      <c r="Q144" s="201">
        <v>0</v>
      </c>
      <c r="R144" s="201">
        <f>Q144*H144</f>
        <v>0</v>
      </c>
      <c r="S144" s="201">
        <v>0</v>
      </c>
      <c r="T144" s="202">
        <f>S144*H144</f>
        <v>0</v>
      </c>
      <c r="AR144" s="23" t="s">
        <v>144</v>
      </c>
      <c r="AT144" s="23" t="s">
        <v>202</v>
      </c>
      <c r="AU144" s="23" t="s">
        <v>82</v>
      </c>
      <c r="AY144" s="23" t="s">
        <v>127</v>
      </c>
      <c r="BE144" s="203">
        <f>IF(N144="základní",J144,0)</f>
        <v>0</v>
      </c>
      <c r="BF144" s="203">
        <f>IF(N144="snížená",J144,0)</f>
        <v>0</v>
      </c>
      <c r="BG144" s="203">
        <f>IF(N144="zákl. přenesená",J144,0)</f>
        <v>0</v>
      </c>
      <c r="BH144" s="203">
        <f>IF(N144="sníž. přenesená",J144,0)</f>
        <v>0</v>
      </c>
      <c r="BI144" s="203">
        <f>IF(N144="nulová",J144,0)</f>
        <v>0</v>
      </c>
      <c r="BJ144" s="23" t="s">
        <v>24</v>
      </c>
      <c r="BK144" s="203">
        <f>ROUND(I144*H144,2)</f>
        <v>0</v>
      </c>
      <c r="BL144" s="23" t="s">
        <v>130</v>
      </c>
      <c r="BM144" s="23" t="s">
        <v>246</v>
      </c>
    </row>
    <row r="145" spans="2:65" s="1" customFormat="1" ht="44.25" customHeight="1">
      <c r="B145" s="40"/>
      <c r="C145" s="192" t="s">
        <v>252</v>
      </c>
      <c r="D145" s="192" t="s">
        <v>131</v>
      </c>
      <c r="E145" s="193" t="s">
        <v>509</v>
      </c>
      <c r="F145" s="194" t="s">
        <v>510</v>
      </c>
      <c r="G145" s="195" t="s">
        <v>444</v>
      </c>
      <c r="H145" s="196">
        <v>30.7</v>
      </c>
      <c r="I145" s="197"/>
      <c r="J145" s="198">
        <f>ROUND(I145*H145,2)</f>
        <v>0</v>
      </c>
      <c r="K145" s="194" t="s">
        <v>432</v>
      </c>
      <c r="L145" s="60"/>
      <c r="M145" s="199" t="s">
        <v>22</v>
      </c>
      <c r="N145" s="200" t="s">
        <v>44</v>
      </c>
      <c r="O145" s="41"/>
      <c r="P145" s="201">
        <f>O145*H145</f>
        <v>0</v>
      </c>
      <c r="Q145" s="201">
        <v>0</v>
      </c>
      <c r="R145" s="201">
        <f>Q145*H145</f>
        <v>0</v>
      </c>
      <c r="S145" s="201">
        <v>0</v>
      </c>
      <c r="T145" s="202">
        <f>S145*H145</f>
        <v>0</v>
      </c>
      <c r="AR145" s="23" t="s">
        <v>130</v>
      </c>
      <c r="AT145" s="23" t="s">
        <v>131</v>
      </c>
      <c r="AU145" s="23" t="s">
        <v>82</v>
      </c>
      <c r="AY145" s="23" t="s">
        <v>127</v>
      </c>
      <c r="BE145" s="203">
        <f>IF(N145="základní",J145,0)</f>
        <v>0</v>
      </c>
      <c r="BF145" s="203">
        <f>IF(N145="snížená",J145,0)</f>
        <v>0</v>
      </c>
      <c r="BG145" s="203">
        <f>IF(N145="zákl. přenesená",J145,0)</f>
        <v>0</v>
      </c>
      <c r="BH145" s="203">
        <f>IF(N145="sníž. přenesená",J145,0)</f>
        <v>0</v>
      </c>
      <c r="BI145" s="203">
        <f>IF(N145="nulová",J145,0)</f>
        <v>0</v>
      </c>
      <c r="BJ145" s="23" t="s">
        <v>24</v>
      </c>
      <c r="BK145" s="203">
        <f>ROUND(I145*H145,2)</f>
        <v>0</v>
      </c>
      <c r="BL145" s="23" t="s">
        <v>130</v>
      </c>
      <c r="BM145" s="23" t="s">
        <v>250</v>
      </c>
    </row>
    <row r="146" spans="2:65" s="1" customFormat="1" ht="40.5">
      <c r="B146" s="40"/>
      <c r="C146" s="62"/>
      <c r="D146" s="206" t="s">
        <v>433</v>
      </c>
      <c r="E146" s="62"/>
      <c r="F146" s="247" t="s">
        <v>511</v>
      </c>
      <c r="G146" s="62"/>
      <c r="H146" s="62"/>
      <c r="I146" s="162"/>
      <c r="J146" s="62"/>
      <c r="K146" s="62"/>
      <c r="L146" s="60"/>
      <c r="M146" s="243"/>
      <c r="N146" s="41"/>
      <c r="O146" s="41"/>
      <c r="P146" s="41"/>
      <c r="Q146" s="41"/>
      <c r="R146" s="41"/>
      <c r="S146" s="41"/>
      <c r="T146" s="77"/>
      <c r="AT146" s="23" t="s">
        <v>433</v>
      </c>
      <c r="AU146" s="23" t="s">
        <v>82</v>
      </c>
    </row>
    <row r="147" spans="2:65" s="1" customFormat="1" ht="22.5" customHeight="1">
      <c r="B147" s="40"/>
      <c r="C147" s="192" t="s">
        <v>189</v>
      </c>
      <c r="D147" s="192" t="s">
        <v>131</v>
      </c>
      <c r="E147" s="193" t="s">
        <v>512</v>
      </c>
      <c r="F147" s="194" t="s">
        <v>513</v>
      </c>
      <c r="G147" s="195" t="s">
        <v>444</v>
      </c>
      <c r="H147" s="196">
        <v>30.7</v>
      </c>
      <c r="I147" s="197"/>
      <c r="J147" s="198">
        <f>ROUND(I147*H147,2)</f>
        <v>0</v>
      </c>
      <c r="K147" s="194" t="s">
        <v>432</v>
      </c>
      <c r="L147" s="60"/>
      <c r="M147" s="199" t="s">
        <v>22</v>
      </c>
      <c r="N147" s="200" t="s">
        <v>44</v>
      </c>
      <c r="O147" s="41"/>
      <c r="P147" s="201">
        <f>O147*H147</f>
        <v>0</v>
      </c>
      <c r="Q147" s="201">
        <v>0</v>
      </c>
      <c r="R147" s="201">
        <f>Q147*H147</f>
        <v>0</v>
      </c>
      <c r="S147" s="201">
        <v>0</v>
      </c>
      <c r="T147" s="202">
        <f>S147*H147</f>
        <v>0</v>
      </c>
      <c r="AR147" s="23" t="s">
        <v>130</v>
      </c>
      <c r="AT147" s="23" t="s">
        <v>131</v>
      </c>
      <c r="AU147" s="23" t="s">
        <v>82</v>
      </c>
      <c r="AY147" s="23" t="s">
        <v>127</v>
      </c>
      <c r="BE147" s="203">
        <f>IF(N147="základní",J147,0)</f>
        <v>0</v>
      </c>
      <c r="BF147" s="203">
        <f>IF(N147="snížená",J147,0)</f>
        <v>0</v>
      </c>
      <c r="BG147" s="203">
        <f>IF(N147="zákl. přenesená",J147,0)</f>
        <v>0</v>
      </c>
      <c r="BH147" s="203">
        <f>IF(N147="sníž. přenesená",J147,0)</f>
        <v>0</v>
      </c>
      <c r="BI147" s="203">
        <f>IF(N147="nulová",J147,0)</f>
        <v>0</v>
      </c>
      <c r="BJ147" s="23" t="s">
        <v>24</v>
      </c>
      <c r="BK147" s="203">
        <f>ROUND(I147*H147,2)</f>
        <v>0</v>
      </c>
      <c r="BL147" s="23" t="s">
        <v>130</v>
      </c>
      <c r="BM147" s="23" t="s">
        <v>255</v>
      </c>
    </row>
    <row r="148" spans="2:65" s="1" customFormat="1" ht="27">
      <c r="B148" s="40"/>
      <c r="C148" s="62"/>
      <c r="D148" s="206" t="s">
        <v>433</v>
      </c>
      <c r="E148" s="62"/>
      <c r="F148" s="247" t="s">
        <v>514</v>
      </c>
      <c r="G148" s="62"/>
      <c r="H148" s="62"/>
      <c r="I148" s="162"/>
      <c r="J148" s="62"/>
      <c r="K148" s="62"/>
      <c r="L148" s="60"/>
      <c r="M148" s="243"/>
      <c r="N148" s="41"/>
      <c r="O148" s="41"/>
      <c r="P148" s="41"/>
      <c r="Q148" s="41"/>
      <c r="R148" s="41"/>
      <c r="S148" s="41"/>
      <c r="T148" s="77"/>
      <c r="AT148" s="23" t="s">
        <v>433</v>
      </c>
      <c r="AU148" s="23" t="s">
        <v>82</v>
      </c>
    </row>
    <row r="149" spans="2:65" s="1" customFormat="1" ht="44.25" customHeight="1">
      <c r="B149" s="40"/>
      <c r="C149" s="192" t="s">
        <v>262</v>
      </c>
      <c r="D149" s="192" t="s">
        <v>131</v>
      </c>
      <c r="E149" s="193" t="s">
        <v>515</v>
      </c>
      <c r="F149" s="194" t="s">
        <v>516</v>
      </c>
      <c r="G149" s="195" t="s">
        <v>431</v>
      </c>
      <c r="H149" s="196">
        <v>1037</v>
      </c>
      <c r="I149" s="197"/>
      <c r="J149" s="198">
        <f>ROUND(I149*H149,2)</f>
        <v>0</v>
      </c>
      <c r="K149" s="194" t="s">
        <v>432</v>
      </c>
      <c r="L149" s="60"/>
      <c r="M149" s="199" t="s">
        <v>22</v>
      </c>
      <c r="N149" s="200" t="s">
        <v>44</v>
      </c>
      <c r="O149" s="41"/>
      <c r="P149" s="201">
        <f>O149*H149</f>
        <v>0</v>
      </c>
      <c r="Q149" s="201">
        <v>0</v>
      </c>
      <c r="R149" s="201">
        <f>Q149*H149</f>
        <v>0</v>
      </c>
      <c r="S149" s="201">
        <v>0</v>
      </c>
      <c r="T149" s="202">
        <f>S149*H149</f>
        <v>0</v>
      </c>
      <c r="AR149" s="23" t="s">
        <v>130</v>
      </c>
      <c r="AT149" s="23" t="s">
        <v>131</v>
      </c>
      <c r="AU149" s="23" t="s">
        <v>82</v>
      </c>
      <c r="AY149" s="23" t="s">
        <v>127</v>
      </c>
      <c r="BE149" s="203">
        <f>IF(N149="základní",J149,0)</f>
        <v>0</v>
      </c>
      <c r="BF149" s="203">
        <f>IF(N149="snížená",J149,0)</f>
        <v>0</v>
      </c>
      <c r="BG149" s="203">
        <f>IF(N149="zákl. přenesená",J149,0)</f>
        <v>0</v>
      </c>
      <c r="BH149" s="203">
        <f>IF(N149="sníž. přenesená",J149,0)</f>
        <v>0</v>
      </c>
      <c r="BI149" s="203">
        <f>IF(N149="nulová",J149,0)</f>
        <v>0</v>
      </c>
      <c r="BJ149" s="23" t="s">
        <v>24</v>
      </c>
      <c r="BK149" s="203">
        <f>ROUND(I149*H149,2)</f>
        <v>0</v>
      </c>
      <c r="BL149" s="23" t="s">
        <v>130</v>
      </c>
      <c r="BM149" s="23" t="s">
        <v>259</v>
      </c>
    </row>
    <row r="150" spans="2:65" s="1" customFormat="1" ht="81">
      <c r="B150" s="40"/>
      <c r="C150" s="62"/>
      <c r="D150" s="218" t="s">
        <v>433</v>
      </c>
      <c r="E150" s="62"/>
      <c r="F150" s="242" t="s">
        <v>517</v>
      </c>
      <c r="G150" s="62"/>
      <c r="H150" s="62"/>
      <c r="I150" s="162"/>
      <c r="J150" s="62"/>
      <c r="K150" s="62"/>
      <c r="L150" s="60"/>
      <c r="M150" s="243"/>
      <c r="N150" s="41"/>
      <c r="O150" s="41"/>
      <c r="P150" s="41"/>
      <c r="Q150" s="41"/>
      <c r="R150" s="41"/>
      <c r="S150" s="41"/>
      <c r="T150" s="77"/>
      <c r="AT150" s="23" t="s">
        <v>433</v>
      </c>
      <c r="AU150" s="23" t="s">
        <v>82</v>
      </c>
    </row>
    <row r="151" spans="2:65" s="10" customFormat="1" ht="29.85" customHeight="1">
      <c r="B151" s="175"/>
      <c r="C151" s="176"/>
      <c r="D151" s="189" t="s">
        <v>72</v>
      </c>
      <c r="E151" s="190" t="s">
        <v>518</v>
      </c>
      <c r="F151" s="190" t="s">
        <v>519</v>
      </c>
      <c r="G151" s="176"/>
      <c r="H151" s="176"/>
      <c r="I151" s="179"/>
      <c r="J151" s="191">
        <f>BK151</f>
        <v>0</v>
      </c>
      <c r="K151" s="176"/>
      <c r="L151" s="181"/>
      <c r="M151" s="182"/>
      <c r="N151" s="183"/>
      <c r="O151" s="183"/>
      <c r="P151" s="184">
        <f>SUM(P152:P164)</f>
        <v>0</v>
      </c>
      <c r="Q151" s="183"/>
      <c r="R151" s="184">
        <f>SUM(R152:R164)</f>
        <v>0</v>
      </c>
      <c r="S151" s="183"/>
      <c r="T151" s="185">
        <f>SUM(T152:T164)</f>
        <v>0</v>
      </c>
      <c r="AR151" s="186" t="s">
        <v>24</v>
      </c>
      <c r="AT151" s="187" t="s">
        <v>72</v>
      </c>
      <c r="AU151" s="187" t="s">
        <v>24</v>
      </c>
      <c r="AY151" s="186" t="s">
        <v>127</v>
      </c>
      <c r="BK151" s="188">
        <f>SUM(BK152:BK164)</f>
        <v>0</v>
      </c>
    </row>
    <row r="152" spans="2:65" s="1" customFormat="1" ht="31.5" customHeight="1">
      <c r="B152" s="40"/>
      <c r="C152" s="192" t="s">
        <v>192</v>
      </c>
      <c r="D152" s="192" t="s">
        <v>131</v>
      </c>
      <c r="E152" s="193" t="s">
        <v>520</v>
      </c>
      <c r="F152" s="194" t="s">
        <v>521</v>
      </c>
      <c r="G152" s="195" t="s">
        <v>460</v>
      </c>
      <c r="H152" s="196">
        <v>382.39400000000001</v>
      </c>
      <c r="I152" s="197"/>
      <c r="J152" s="198">
        <f>ROUND(I152*H152,2)</f>
        <v>0</v>
      </c>
      <c r="K152" s="194" t="s">
        <v>432</v>
      </c>
      <c r="L152" s="60"/>
      <c r="M152" s="199" t="s">
        <v>22</v>
      </c>
      <c r="N152" s="200" t="s">
        <v>44</v>
      </c>
      <c r="O152" s="41"/>
      <c r="P152" s="201">
        <f>O152*H152</f>
        <v>0</v>
      </c>
      <c r="Q152" s="201">
        <v>0</v>
      </c>
      <c r="R152" s="201">
        <f>Q152*H152</f>
        <v>0</v>
      </c>
      <c r="S152" s="201">
        <v>0</v>
      </c>
      <c r="T152" s="202">
        <f>S152*H152</f>
        <v>0</v>
      </c>
      <c r="AR152" s="23" t="s">
        <v>130</v>
      </c>
      <c r="AT152" s="23" t="s">
        <v>131</v>
      </c>
      <c r="AU152" s="23" t="s">
        <v>82</v>
      </c>
      <c r="AY152" s="23" t="s">
        <v>127</v>
      </c>
      <c r="BE152" s="203">
        <f>IF(N152="základní",J152,0)</f>
        <v>0</v>
      </c>
      <c r="BF152" s="203">
        <f>IF(N152="snížená",J152,0)</f>
        <v>0</v>
      </c>
      <c r="BG152" s="203">
        <f>IF(N152="zákl. přenesená",J152,0)</f>
        <v>0</v>
      </c>
      <c r="BH152" s="203">
        <f>IF(N152="sníž. přenesená",J152,0)</f>
        <v>0</v>
      </c>
      <c r="BI152" s="203">
        <f>IF(N152="nulová",J152,0)</f>
        <v>0</v>
      </c>
      <c r="BJ152" s="23" t="s">
        <v>24</v>
      </c>
      <c r="BK152" s="203">
        <f>ROUND(I152*H152,2)</f>
        <v>0</v>
      </c>
      <c r="BL152" s="23" t="s">
        <v>130</v>
      </c>
      <c r="BM152" s="23" t="s">
        <v>265</v>
      </c>
    </row>
    <row r="153" spans="2:65" s="1" customFormat="1" ht="94.5">
      <c r="B153" s="40"/>
      <c r="C153" s="62"/>
      <c r="D153" s="206" t="s">
        <v>433</v>
      </c>
      <c r="E153" s="62"/>
      <c r="F153" s="247" t="s">
        <v>522</v>
      </c>
      <c r="G153" s="62"/>
      <c r="H153" s="62"/>
      <c r="I153" s="162"/>
      <c r="J153" s="62"/>
      <c r="K153" s="62"/>
      <c r="L153" s="60"/>
      <c r="M153" s="243"/>
      <c r="N153" s="41"/>
      <c r="O153" s="41"/>
      <c r="P153" s="41"/>
      <c r="Q153" s="41"/>
      <c r="R153" s="41"/>
      <c r="S153" s="41"/>
      <c r="T153" s="77"/>
      <c r="AT153" s="23" t="s">
        <v>433</v>
      </c>
      <c r="AU153" s="23" t="s">
        <v>82</v>
      </c>
    </row>
    <row r="154" spans="2:65" s="1" customFormat="1" ht="31.5" customHeight="1">
      <c r="B154" s="40"/>
      <c r="C154" s="192" t="s">
        <v>272</v>
      </c>
      <c r="D154" s="192" t="s">
        <v>131</v>
      </c>
      <c r="E154" s="193" t="s">
        <v>523</v>
      </c>
      <c r="F154" s="194" t="s">
        <v>524</v>
      </c>
      <c r="G154" s="195" t="s">
        <v>460</v>
      </c>
      <c r="H154" s="196">
        <v>3823.94</v>
      </c>
      <c r="I154" s="197"/>
      <c r="J154" s="198">
        <f>ROUND(I154*H154,2)</f>
        <v>0</v>
      </c>
      <c r="K154" s="194" t="s">
        <v>432</v>
      </c>
      <c r="L154" s="60"/>
      <c r="M154" s="199" t="s">
        <v>22</v>
      </c>
      <c r="N154" s="200" t="s">
        <v>44</v>
      </c>
      <c r="O154" s="41"/>
      <c r="P154" s="201">
        <f>O154*H154</f>
        <v>0</v>
      </c>
      <c r="Q154" s="201">
        <v>0</v>
      </c>
      <c r="R154" s="201">
        <f>Q154*H154</f>
        <v>0</v>
      </c>
      <c r="S154" s="201">
        <v>0</v>
      </c>
      <c r="T154" s="202">
        <f>S154*H154</f>
        <v>0</v>
      </c>
      <c r="AR154" s="23" t="s">
        <v>130</v>
      </c>
      <c r="AT154" s="23" t="s">
        <v>131</v>
      </c>
      <c r="AU154" s="23" t="s">
        <v>82</v>
      </c>
      <c r="AY154" s="23" t="s">
        <v>127</v>
      </c>
      <c r="BE154" s="203">
        <f>IF(N154="základní",J154,0)</f>
        <v>0</v>
      </c>
      <c r="BF154" s="203">
        <f>IF(N154="snížená",J154,0)</f>
        <v>0</v>
      </c>
      <c r="BG154" s="203">
        <f>IF(N154="zákl. přenesená",J154,0)</f>
        <v>0</v>
      </c>
      <c r="BH154" s="203">
        <f>IF(N154="sníž. přenesená",J154,0)</f>
        <v>0</v>
      </c>
      <c r="BI154" s="203">
        <f>IF(N154="nulová",J154,0)</f>
        <v>0</v>
      </c>
      <c r="BJ154" s="23" t="s">
        <v>24</v>
      </c>
      <c r="BK154" s="203">
        <f>ROUND(I154*H154,2)</f>
        <v>0</v>
      </c>
      <c r="BL154" s="23" t="s">
        <v>130</v>
      </c>
      <c r="BM154" s="23" t="s">
        <v>270</v>
      </c>
    </row>
    <row r="155" spans="2:65" s="1" customFormat="1" ht="94.5">
      <c r="B155" s="40"/>
      <c r="C155" s="62"/>
      <c r="D155" s="206" t="s">
        <v>433</v>
      </c>
      <c r="E155" s="62"/>
      <c r="F155" s="247" t="s">
        <v>522</v>
      </c>
      <c r="G155" s="62"/>
      <c r="H155" s="62"/>
      <c r="I155" s="162"/>
      <c r="J155" s="62"/>
      <c r="K155" s="62"/>
      <c r="L155" s="60"/>
      <c r="M155" s="243"/>
      <c r="N155" s="41"/>
      <c r="O155" s="41"/>
      <c r="P155" s="41"/>
      <c r="Q155" s="41"/>
      <c r="R155" s="41"/>
      <c r="S155" s="41"/>
      <c r="T155" s="77"/>
      <c r="AT155" s="23" t="s">
        <v>433</v>
      </c>
      <c r="AU155" s="23" t="s">
        <v>82</v>
      </c>
    </row>
    <row r="156" spans="2:65" s="1" customFormat="1" ht="22.5" customHeight="1">
      <c r="B156" s="40"/>
      <c r="C156" s="192" t="s">
        <v>203</v>
      </c>
      <c r="D156" s="192" t="s">
        <v>131</v>
      </c>
      <c r="E156" s="193" t="s">
        <v>525</v>
      </c>
      <c r="F156" s="194" t="s">
        <v>526</v>
      </c>
      <c r="G156" s="195" t="s">
        <v>460</v>
      </c>
      <c r="H156" s="196">
        <v>94.462999999999994</v>
      </c>
      <c r="I156" s="197"/>
      <c r="J156" s="198">
        <f>ROUND(I156*H156,2)</f>
        <v>0</v>
      </c>
      <c r="K156" s="194" t="s">
        <v>432</v>
      </c>
      <c r="L156" s="60"/>
      <c r="M156" s="199" t="s">
        <v>22</v>
      </c>
      <c r="N156" s="200" t="s">
        <v>44</v>
      </c>
      <c r="O156" s="41"/>
      <c r="P156" s="201">
        <f>O156*H156</f>
        <v>0</v>
      </c>
      <c r="Q156" s="201">
        <v>0</v>
      </c>
      <c r="R156" s="201">
        <f>Q156*H156</f>
        <v>0</v>
      </c>
      <c r="S156" s="201">
        <v>0</v>
      </c>
      <c r="T156" s="202">
        <f>S156*H156</f>
        <v>0</v>
      </c>
      <c r="AR156" s="23" t="s">
        <v>130</v>
      </c>
      <c r="AT156" s="23" t="s">
        <v>131</v>
      </c>
      <c r="AU156" s="23" t="s">
        <v>82</v>
      </c>
      <c r="AY156" s="23" t="s">
        <v>127</v>
      </c>
      <c r="BE156" s="203">
        <f>IF(N156="základní",J156,0)</f>
        <v>0</v>
      </c>
      <c r="BF156" s="203">
        <f>IF(N156="snížená",J156,0)</f>
        <v>0</v>
      </c>
      <c r="BG156" s="203">
        <f>IF(N156="zákl. přenesená",J156,0)</f>
        <v>0</v>
      </c>
      <c r="BH156" s="203">
        <f>IF(N156="sníž. přenesená",J156,0)</f>
        <v>0</v>
      </c>
      <c r="BI156" s="203">
        <f>IF(N156="nulová",J156,0)</f>
        <v>0</v>
      </c>
      <c r="BJ156" s="23" t="s">
        <v>24</v>
      </c>
      <c r="BK156" s="203">
        <f>ROUND(I156*H156,2)</f>
        <v>0</v>
      </c>
      <c r="BL156" s="23" t="s">
        <v>130</v>
      </c>
      <c r="BM156" s="23" t="s">
        <v>275</v>
      </c>
    </row>
    <row r="157" spans="2:65" s="1" customFormat="1" ht="81">
      <c r="B157" s="40"/>
      <c r="C157" s="62"/>
      <c r="D157" s="218" t="s">
        <v>433</v>
      </c>
      <c r="E157" s="62"/>
      <c r="F157" s="242" t="s">
        <v>527</v>
      </c>
      <c r="G157" s="62"/>
      <c r="H157" s="62"/>
      <c r="I157" s="162"/>
      <c r="J157" s="62"/>
      <c r="K157" s="62"/>
      <c r="L157" s="60"/>
      <c r="M157" s="243"/>
      <c r="N157" s="41"/>
      <c r="O157" s="41"/>
      <c r="P157" s="41"/>
      <c r="Q157" s="41"/>
      <c r="R157" s="41"/>
      <c r="S157" s="41"/>
      <c r="T157" s="77"/>
      <c r="AT157" s="23" t="s">
        <v>433</v>
      </c>
      <c r="AU157" s="23" t="s">
        <v>82</v>
      </c>
    </row>
    <row r="158" spans="2:65" s="11" customFormat="1" ht="13.5">
      <c r="B158" s="204"/>
      <c r="C158" s="205"/>
      <c r="D158" s="218" t="s">
        <v>159</v>
      </c>
      <c r="E158" s="228" t="s">
        <v>22</v>
      </c>
      <c r="F158" s="229" t="s">
        <v>528</v>
      </c>
      <c r="G158" s="205"/>
      <c r="H158" s="230">
        <v>94.462999999999994</v>
      </c>
      <c r="I158" s="210"/>
      <c r="J158" s="205"/>
      <c r="K158" s="205"/>
      <c r="L158" s="211"/>
      <c r="M158" s="212"/>
      <c r="N158" s="213"/>
      <c r="O158" s="213"/>
      <c r="P158" s="213"/>
      <c r="Q158" s="213"/>
      <c r="R158" s="213"/>
      <c r="S158" s="213"/>
      <c r="T158" s="214"/>
      <c r="AT158" s="215" t="s">
        <v>159</v>
      </c>
      <c r="AU158" s="215" t="s">
        <v>82</v>
      </c>
      <c r="AV158" s="11" t="s">
        <v>82</v>
      </c>
      <c r="AW158" s="11" t="s">
        <v>161</v>
      </c>
      <c r="AX158" s="11" t="s">
        <v>73</v>
      </c>
      <c r="AY158" s="215" t="s">
        <v>127</v>
      </c>
    </row>
    <row r="159" spans="2:65" s="13" customFormat="1" ht="13.5">
      <c r="B159" s="231"/>
      <c r="C159" s="232"/>
      <c r="D159" s="206" t="s">
        <v>159</v>
      </c>
      <c r="E159" s="233" t="s">
        <v>22</v>
      </c>
      <c r="F159" s="234" t="s">
        <v>199</v>
      </c>
      <c r="G159" s="232"/>
      <c r="H159" s="235">
        <v>94.462999999999994</v>
      </c>
      <c r="I159" s="236"/>
      <c r="J159" s="232"/>
      <c r="K159" s="232"/>
      <c r="L159" s="237"/>
      <c r="M159" s="238"/>
      <c r="N159" s="239"/>
      <c r="O159" s="239"/>
      <c r="P159" s="239"/>
      <c r="Q159" s="239"/>
      <c r="R159" s="239"/>
      <c r="S159" s="239"/>
      <c r="T159" s="240"/>
      <c r="AT159" s="241" t="s">
        <v>159</v>
      </c>
      <c r="AU159" s="241" t="s">
        <v>82</v>
      </c>
      <c r="AV159" s="13" t="s">
        <v>130</v>
      </c>
      <c r="AW159" s="13" t="s">
        <v>161</v>
      </c>
      <c r="AX159" s="13" t="s">
        <v>24</v>
      </c>
      <c r="AY159" s="241" t="s">
        <v>127</v>
      </c>
    </row>
    <row r="160" spans="2:65" s="1" customFormat="1" ht="22.5" customHeight="1">
      <c r="B160" s="40"/>
      <c r="C160" s="192" t="s">
        <v>284</v>
      </c>
      <c r="D160" s="192" t="s">
        <v>131</v>
      </c>
      <c r="E160" s="193" t="s">
        <v>529</v>
      </c>
      <c r="F160" s="194" t="s">
        <v>530</v>
      </c>
      <c r="G160" s="195" t="s">
        <v>460</v>
      </c>
      <c r="H160" s="196">
        <v>262.14400000000001</v>
      </c>
      <c r="I160" s="197"/>
      <c r="J160" s="198">
        <f>ROUND(I160*H160,2)</f>
        <v>0</v>
      </c>
      <c r="K160" s="194" t="s">
        <v>432</v>
      </c>
      <c r="L160" s="60"/>
      <c r="M160" s="199" t="s">
        <v>22</v>
      </c>
      <c r="N160" s="200" t="s">
        <v>44</v>
      </c>
      <c r="O160" s="41"/>
      <c r="P160" s="201">
        <f>O160*H160</f>
        <v>0</v>
      </c>
      <c r="Q160" s="201">
        <v>0</v>
      </c>
      <c r="R160" s="201">
        <f>Q160*H160</f>
        <v>0</v>
      </c>
      <c r="S160" s="201">
        <v>0</v>
      </c>
      <c r="T160" s="202">
        <f>S160*H160</f>
        <v>0</v>
      </c>
      <c r="AR160" s="23" t="s">
        <v>130</v>
      </c>
      <c r="AT160" s="23" t="s">
        <v>131</v>
      </c>
      <c r="AU160" s="23" t="s">
        <v>82</v>
      </c>
      <c r="AY160" s="23" t="s">
        <v>127</v>
      </c>
      <c r="BE160" s="203">
        <f>IF(N160="základní",J160,0)</f>
        <v>0</v>
      </c>
      <c r="BF160" s="203">
        <f>IF(N160="snížená",J160,0)</f>
        <v>0</v>
      </c>
      <c r="BG160" s="203">
        <f>IF(N160="zákl. přenesená",J160,0)</f>
        <v>0</v>
      </c>
      <c r="BH160" s="203">
        <f>IF(N160="sníž. přenesená",J160,0)</f>
        <v>0</v>
      </c>
      <c r="BI160" s="203">
        <f>IF(N160="nulová",J160,0)</f>
        <v>0</v>
      </c>
      <c r="BJ160" s="23" t="s">
        <v>24</v>
      </c>
      <c r="BK160" s="203">
        <f>ROUND(I160*H160,2)</f>
        <v>0</v>
      </c>
      <c r="BL160" s="23" t="s">
        <v>130</v>
      </c>
      <c r="BM160" s="23" t="s">
        <v>280</v>
      </c>
    </row>
    <row r="161" spans="2:65" s="1" customFormat="1" ht="81">
      <c r="B161" s="40"/>
      <c r="C161" s="62"/>
      <c r="D161" s="206" t="s">
        <v>433</v>
      </c>
      <c r="E161" s="62"/>
      <c r="F161" s="247" t="s">
        <v>527</v>
      </c>
      <c r="G161" s="62"/>
      <c r="H161" s="62"/>
      <c r="I161" s="162"/>
      <c r="J161" s="62"/>
      <c r="K161" s="62"/>
      <c r="L161" s="60"/>
      <c r="M161" s="243"/>
      <c r="N161" s="41"/>
      <c r="O161" s="41"/>
      <c r="P161" s="41"/>
      <c r="Q161" s="41"/>
      <c r="R161" s="41"/>
      <c r="S161" s="41"/>
      <c r="T161" s="77"/>
      <c r="AT161" s="23" t="s">
        <v>433</v>
      </c>
      <c r="AU161" s="23" t="s">
        <v>82</v>
      </c>
    </row>
    <row r="162" spans="2:65" s="1" customFormat="1" ht="31.5" customHeight="1">
      <c r="B162" s="40"/>
      <c r="C162" s="192" t="s">
        <v>207</v>
      </c>
      <c r="D162" s="192" t="s">
        <v>131</v>
      </c>
      <c r="E162" s="193" t="s">
        <v>531</v>
      </c>
      <c r="F162" s="194" t="s">
        <v>532</v>
      </c>
      <c r="G162" s="195" t="s">
        <v>460</v>
      </c>
      <c r="H162" s="196">
        <v>5.0469999999999997</v>
      </c>
      <c r="I162" s="197"/>
      <c r="J162" s="198">
        <f>ROUND(I162*H162,2)</f>
        <v>0</v>
      </c>
      <c r="K162" s="194" t="s">
        <v>22</v>
      </c>
      <c r="L162" s="60"/>
      <c r="M162" s="199" t="s">
        <v>22</v>
      </c>
      <c r="N162" s="200" t="s">
        <v>44</v>
      </c>
      <c r="O162" s="41"/>
      <c r="P162" s="201">
        <f>O162*H162</f>
        <v>0</v>
      </c>
      <c r="Q162" s="201">
        <v>0</v>
      </c>
      <c r="R162" s="201">
        <f>Q162*H162</f>
        <v>0</v>
      </c>
      <c r="S162" s="201">
        <v>0</v>
      </c>
      <c r="T162" s="202">
        <f>S162*H162</f>
        <v>0</v>
      </c>
      <c r="AR162" s="23" t="s">
        <v>130</v>
      </c>
      <c r="AT162" s="23" t="s">
        <v>131</v>
      </c>
      <c r="AU162" s="23" t="s">
        <v>82</v>
      </c>
      <c r="AY162" s="23" t="s">
        <v>127</v>
      </c>
      <c r="BE162" s="203">
        <f>IF(N162="základní",J162,0)</f>
        <v>0</v>
      </c>
      <c r="BF162" s="203">
        <f>IF(N162="snížená",J162,0)</f>
        <v>0</v>
      </c>
      <c r="BG162" s="203">
        <f>IF(N162="zákl. přenesená",J162,0)</f>
        <v>0</v>
      </c>
      <c r="BH162" s="203">
        <f>IF(N162="sníž. přenesená",J162,0)</f>
        <v>0</v>
      </c>
      <c r="BI162" s="203">
        <f>IF(N162="nulová",J162,0)</f>
        <v>0</v>
      </c>
      <c r="BJ162" s="23" t="s">
        <v>24</v>
      </c>
      <c r="BK162" s="203">
        <f>ROUND(I162*H162,2)</f>
        <v>0</v>
      </c>
      <c r="BL162" s="23" t="s">
        <v>130</v>
      </c>
      <c r="BM162" s="23" t="s">
        <v>287</v>
      </c>
    </row>
    <row r="163" spans="2:65" s="1" customFormat="1" ht="22.5" customHeight="1">
      <c r="B163" s="40"/>
      <c r="C163" s="192" t="s">
        <v>293</v>
      </c>
      <c r="D163" s="192" t="s">
        <v>131</v>
      </c>
      <c r="E163" s="193" t="s">
        <v>533</v>
      </c>
      <c r="F163" s="194" t="s">
        <v>534</v>
      </c>
      <c r="G163" s="195" t="s">
        <v>460</v>
      </c>
      <c r="H163" s="196">
        <v>20.74</v>
      </c>
      <c r="I163" s="197"/>
      <c r="J163" s="198">
        <f>ROUND(I163*H163,2)</f>
        <v>0</v>
      </c>
      <c r="K163" s="194" t="s">
        <v>432</v>
      </c>
      <c r="L163" s="60"/>
      <c r="M163" s="199" t="s">
        <v>22</v>
      </c>
      <c r="N163" s="200" t="s">
        <v>44</v>
      </c>
      <c r="O163" s="41"/>
      <c r="P163" s="201">
        <f>O163*H163</f>
        <v>0</v>
      </c>
      <c r="Q163" s="201">
        <v>0</v>
      </c>
      <c r="R163" s="201">
        <f>Q163*H163</f>
        <v>0</v>
      </c>
      <c r="S163" s="201">
        <v>0</v>
      </c>
      <c r="T163" s="202">
        <f>S163*H163</f>
        <v>0</v>
      </c>
      <c r="AR163" s="23" t="s">
        <v>130</v>
      </c>
      <c r="AT163" s="23" t="s">
        <v>131</v>
      </c>
      <c r="AU163" s="23" t="s">
        <v>82</v>
      </c>
      <c r="AY163" s="23" t="s">
        <v>127</v>
      </c>
      <c r="BE163" s="203">
        <f>IF(N163="základní",J163,0)</f>
        <v>0</v>
      </c>
      <c r="BF163" s="203">
        <f>IF(N163="snížená",J163,0)</f>
        <v>0</v>
      </c>
      <c r="BG163" s="203">
        <f>IF(N163="zákl. přenesená",J163,0)</f>
        <v>0</v>
      </c>
      <c r="BH163" s="203">
        <f>IF(N163="sníž. přenesená",J163,0)</f>
        <v>0</v>
      </c>
      <c r="BI163" s="203">
        <f>IF(N163="nulová",J163,0)</f>
        <v>0</v>
      </c>
      <c r="BJ163" s="23" t="s">
        <v>24</v>
      </c>
      <c r="BK163" s="203">
        <f>ROUND(I163*H163,2)</f>
        <v>0</v>
      </c>
      <c r="BL163" s="23" t="s">
        <v>130</v>
      </c>
      <c r="BM163" s="23" t="s">
        <v>291</v>
      </c>
    </row>
    <row r="164" spans="2:65" s="1" customFormat="1" ht="81">
      <c r="B164" s="40"/>
      <c r="C164" s="62"/>
      <c r="D164" s="218" t="s">
        <v>433</v>
      </c>
      <c r="E164" s="62"/>
      <c r="F164" s="242" t="s">
        <v>527</v>
      </c>
      <c r="G164" s="62"/>
      <c r="H164" s="62"/>
      <c r="I164" s="162"/>
      <c r="J164" s="62"/>
      <c r="K164" s="62"/>
      <c r="L164" s="60"/>
      <c r="M164" s="243"/>
      <c r="N164" s="41"/>
      <c r="O164" s="41"/>
      <c r="P164" s="41"/>
      <c r="Q164" s="41"/>
      <c r="R164" s="41"/>
      <c r="S164" s="41"/>
      <c r="T164" s="77"/>
      <c r="AT164" s="23" t="s">
        <v>433</v>
      </c>
      <c r="AU164" s="23" t="s">
        <v>82</v>
      </c>
    </row>
    <row r="165" spans="2:65" s="10" customFormat="1" ht="29.85" customHeight="1">
      <c r="B165" s="175"/>
      <c r="C165" s="176"/>
      <c r="D165" s="189" t="s">
        <v>72</v>
      </c>
      <c r="E165" s="190" t="s">
        <v>535</v>
      </c>
      <c r="F165" s="190" t="s">
        <v>536</v>
      </c>
      <c r="G165" s="176"/>
      <c r="H165" s="176"/>
      <c r="I165" s="179"/>
      <c r="J165" s="191">
        <f>BK165</f>
        <v>0</v>
      </c>
      <c r="K165" s="176"/>
      <c r="L165" s="181"/>
      <c r="M165" s="182"/>
      <c r="N165" s="183"/>
      <c r="O165" s="183"/>
      <c r="P165" s="184">
        <f>SUM(P166:P167)</f>
        <v>0</v>
      </c>
      <c r="Q165" s="183"/>
      <c r="R165" s="184">
        <f>SUM(R166:R167)</f>
        <v>0</v>
      </c>
      <c r="S165" s="183"/>
      <c r="T165" s="185">
        <f>SUM(T166:T167)</f>
        <v>0</v>
      </c>
      <c r="AR165" s="186" t="s">
        <v>24</v>
      </c>
      <c r="AT165" s="187" t="s">
        <v>72</v>
      </c>
      <c r="AU165" s="187" t="s">
        <v>24</v>
      </c>
      <c r="AY165" s="186" t="s">
        <v>127</v>
      </c>
      <c r="BK165" s="188">
        <f>SUM(BK166:BK167)</f>
        <v>0</v>
      </c>
    </row>
    <row r="166" spans="2:65" s="1" customFormat="1" ht="31.5" customHeight="1">
      <c r="B166" s="40"/>
      <c r="C166" s="192" t="s">
        <v>212</v>
      </c>
      <c r="D166" s="192" t="s">
        <v>131</v>
      </c>
      <c r="E166" s="193" t="s">
        <v>537</v>
      </c>
      <c r="F166" s="194" t="s">
        <v>538</v>
      </c>
      <c r="G166" s="195" t="s">
        <v>460</v>
      </c>
      <c r="H166" s="196">
        <v>342.065</v>
      </c>
      <c r="I166" s="197"/>
      <c r="J166" s="198">
        <f>ROUND(I166*H166,2)</f>
        <v>0</v>
      </c>
      <c r="K166" s="194" t="s">
        <v>432</v>
      </c>
      <c r="L166" s="60"/>
      <c r="M166" s="199" t="s">
        <v>22</v>
      </c>
      <c r="N166" s="200" t="s">
        <v>44</v>
      </c>
      <c r="O166" s="41"/>
      <c r="P166" s="201">
        <f>O166*H166</f>
        <v>0</v>
      </c>
      <c r="Q166" s="201">
        <v>0</v>
      </c>
      <c r="R166" s="201">
        <f>Q166*H166</f>
        <v>0</v>
      </c>
      <c r="S166" s="201">
        <v>0</v>
      </c>
      <c r="T166" s="202">
        <f>S166*H166</f>
        <v>0</v>
      </c>
      <c r="AR166" s="23" t="s">
        <v>130</v>
      </c>
      <c r="AT166" s="23" t="s">
        <v>131</v>
      </c>
      <c r="AU166" s="23" t="s">
        <v>82</v>
      </c>
      <c r="AY166" s="23" t="s">
        <v>127</v>
      </c>
      <c r="BE166" s="203">
        <f>IF(N166="základní",J166,0)</f>
        <v>0</v>
      </c>
      <c r="BF166" s="203">
        <f>IF(N166="snížená",J166,0)</f>
        <v>0</v>
      </c>
      <c r="BG166" s="203">
        <f>IF(N166="zákl. přenesená",J166,0)</f>
        <v>0</v>
      </c>
      <c r="BH166" s="203">
        <f>IF(N166="sníž. přenesená",J166,0)</f>
        <v>0</v>
      </c>
      <c r="BI166" s="203">
        <f>IF(N166="nulová",J166,0)</f>
        <v>0</v>
      </c>
      <c r="BJ166" s="23" t="s">
        <v>24</v>
      </c>
      <c r="BK166" s="203">
        <f>ROUND(I166*H166,2)</f>
        <v>0</v>
      </c>
      <c r="BL166" s="23" t="s">
        <v>130</v>
      </c>
      <c r="BM166" s="23" t="s">
        <v>296</v>
      </c>
    </row>
    <row r="167" spans="2:65" s="1" customFormat="1" ht="40.5">
      <c r="B167" s="40"/>
      <c r="C167" s="62"/>
      <c r="D167" s="218" t="s">
        <v>433</v>
      </c>
      <c r="E167" s="62"/>
      <c r="F167" s="242" t="s">
        <v>539</v>
      </c>
      <c r="G167" s="62"/>
      <c r="H167" s="62"/>
      <c r="I167" s="162"/>
      <c r="J167" s="62"/>
      <c r="K167" s="62"/>
      <c r="L167" s="60"/>
      <c r="M167" s="261"/>
      <c r="N167" s="262"/>
      <c r="O167" s="262"/>
      <c r="P167" s="262"/>
      <c r="Q167" s="262"/>
      <c r="R167" s="262"/>
      <c r="S167" s="262"/>
      <c r="T167" s="263"/>
      <c r="AT167" s="23" t="s">
        <v>433</v>
      </c>
      <c r="AU167" s="23" t="s">
        <v>82</v>
      </c>
    </row>
    <row r="168" spans="2:65" s="1" customFormat="1" ht="6.95" customHeight="1">
      <c r="B168" s="55"/>
      <c r="C168" s="56"/>
      <c r="D168" s="56"/>
      <c r="E168" s="56"/>
      <c r="F168" s="56"/>
      <c r="G168" s="56"/>
      <c r="H168" s="56"/>
      <c r="I168" s="138"/>
      <c r="J168" s="56"/>
      <c r="K168" s="56"/>
      <c r="L168" s="60"/>
    </row>
  </sheetData>
  <sheetProtection password="CC35" sheet="1" objects="1" scenarios="1" formatCells="0" formatColumns="0" formatRows="0" sort="0" autoFilter="0"/>
  <autoFilter ref="C82:K167"/>
  <mergeCells count="9">
    <mergeCell ref="E73:H73"/>
    <mergeCell ref="E75:H7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4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1"/>
      <c r="C1" s="111"/>
      <c r="D1" s="112" t="s">
        <v>1</v>
      </c>
      <c r="E1" s="111"/>
      <c r="F1" s="113" t="s">
        <v>89</v>
      </c>
      <c r="G1" s="387" t="s">
        <v>90</v>
      </c>
      <c r="H1" s="387"/>
      <c r="I1" s="114"/>
      <c r="J1" s="113" t="s">
        <v>91</v>
      </c>
      <c r="K1" s="112" t="s">
        <v>92</v>
      </c>
      <c r="L1" s="113" t="s">
        <v>93</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9"/>
      <c r="M2" s="379"/>
      <c r="N2" s="379"/>
      <c r="O2" s="379"/>
      <c r="P2" s="379"/>
      <c r="Q2" s="379"/>
      <c r="R2" s="379"/>
      <c r="S2" s="379"/>
      <c r="T2" s="379"/>
      <c r="U2" s="379"/>
      <c r="V2" s="379"/>
      <c r="AT2" s="23" t="s">
        <v>88</v>
      </c>
    </row>
    <row r="3" spans="1:70" ht="6.95" customHeight="1">
      <c r="B3" s="24"/>
      <c r="C3" s="25"/>
      <c r="D3" s="25"/>
      <c r="E3" s="25"/>
      <c r="F3" s="25"/>
      <c r="G3" s="25"/>
      <c r="H3" s="25"/>
      <c r="I3" s="115"/>
      <c r="J3" s="25"/>
      <c r="K3" s="26"/>
      <c r="AT3" s="23" t="s">
        <v>82</v>
      </c>
    </row>
    <row r="4" spans="1:70" ht="36.950000000000003" customHeight="1">
      <c r="B4" s="27"/>
      <c r="C4" s="28"/>
      <c r="D4" s="29" t="s">
        <v>94</v>
      </c>
      <c r="E4" s="28"/>
      <c r="F4" s="28"/>
      <c r="G4" s="28"/>
      <c r="H4" s="28"/>
      <c r="I4" s="116"/>
      <c r="J4" s="28"/>
      <c r="K4" s="30"/>
      <c r="M4" s="31" t="s">
        <v>12</v>
      </c>
      <c r="AT4" s="23" t="s">
        <v>6</v>
      </c>
    </row>
    <row r="5" spans="1:70" ht="6.95" customHeight="1">
      <c r="B5" s="27"/>
      <c r="C5" s="28"/>
      <c r="D5" s="28"/>
      <c r="E5" s="28"/>
      <c r="F5" s="28"/>
      <c r="G5" s="28"/>
      <c r="H5" s="28"/>
      <c r="I5" s="116"/>
      <c r="J5" s="28"/>
      <c r="K5" s="30"/>
    </row>
    <row r="6" spans="1:70">
      <c r="B6" s="27"/>
      <c r="C6" s="28"/>
      <c r="D6" s="36" t="s">
        <v>18</v>
      </c>
      <c r="E6" s="28"/>
      <c r="F6" s="28"/>
      <c r="G6" s="28"/>
      <c r="H6" s="28"/>
      <c r="I6" s="116"/>
      <c r="J6" s="28"/>
      <c r="K6" s="30"/>
    </row>
    <row r="7" spans="1:70" ht="22.5" customHeight="1">
      <c r="B7" s="27"/>
      <c r="C7" s="28"/>
      <c r="D7" s="28"/>
      <c r="E7" s="380" t="str">
        <f>'Rekapitulace stavby'!K6</f>
        <v>RS Husova-Jiráskova I.etapa_parkoviště, zpevněné plochy a dodávka mobiliáře</v>
      </c>
      <c r="F7" s="381"/>
      <c r="G7" s="381"/>
      <c r="H7" s="381"/>
      <c r="I7" s="116"/>
      <c r="J7" s="28"/>
      <c r="K7" s="30"/>
    </row>
    <row r="8" spans="1:70" s="1" customFormat="1">
      <c r="B8" s="40"/>
      <c r="C8" s="41"/>
      <c r="D8" s="36" t="s">
        <v>95</v>
      </c>
      <c r="E8" s="41"/>
      <c r="F8" s="41"/>
      <c r="G8" s="41"/>
      <c r="H8" s="41"/>
      <c r="I8" s="117"/>
      <c r="J8" s="41"/>
      <c r="K8" s="44"/>
    </row>
    <row r="9" spans="1:70" s="1" customFormat="1" ht="36.950000000000003" customHeight="1">
      <c r="B9" s="40"/>
      <c r="C9" s="41"/>
      <c r="D9" s="41"/>
      <c r="E9" s="382" t="s">
        <v>540</v>
      </c>
      <c r="F9" s="383"/>
      <c r="G9" s="383"/>
      <c r="H9" s="383"/>
      <c r="I9" s="117"/>
      <c r="J9" s="41"/>
      <c r="K9" s="44"/>
    </row>
    <row r="10" spans="1:70" s="1" customFormat="1" ht="13.5">
      <c r="B10" s="40"/>
      <c r="C10" s="41"/>
      <c r="D10" s="41"/>
      <c r="E10" s="41"/>
      <c r="F10" s="41"/>
      <c r="G10" s="41"/>
      <c r="H10" s="41"/>
      <c r="I10" s="117"/>
      <c r="J10" s="41"/>
      <c r="K10" s="44"/>
    </row>
    <row r="11" spans="1:70" s="1" customFormat="1" ht="14.45" customHeight="1">
      <c r="B11" s="40"/>
      <c r="C11" s="41"/>
      <c r="D11" s="36" t="s">
        <v>21</v>
      </c>
      <c r="E11" s="41"/>
      <c r="F11" s="34" t="s">
        <v>22</v>
      </c>
      <c r="G11" s="41"/>
      <c r="H11" s="41"/>
      <c r="I11" s="118" t="s">
        <v>23</v>
      </c>
      <c r="J11" s="34" t="s">
        <v>22</v>
      </c>
      <c r="K11" s="44"/>
    </row>
    <row r="12" spans="1:70" s="1" customFormat="1" ht="14.45" customHeight="1">
      <c r="B12" s="40"/>
      <c r="C12" s="41"/>
      <c r="D12" s="36" t="s">
        <v>25</v>
      </c>
      <c r="E12" s="41"/>
      <c r="F12" s="34" t="s">
        <v>26</v>
      </c>
      <c r="G12" s="41"/>
      <c r="H12" s="41"/>
      <c r="I12" s="118" t="s">
        <v>27</v>
      </c>
      <c r="J12" s="119" t="str">
        <f>'Rekapitulace stavby'!AN8</f>
        <v>5. 4. 2017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31</v>
      </c>
      <c r="E14" s="41"/>
      <c r="F14" s="41"/>
      <c r="G14" s="41"/>
      <c r="H14" s="41"/>
      <c r="I14" s="118" t="s">
        <v>32</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18" t="s">
        <v>33</v>
      </c>
      <c r="J15" s="34" t="str">
        <f>IF('Rekapitulace stavby'!AN11="","",'Rekapitulace stavby'!AN11)</f>
        <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34</v>
      </c>
      <c r="E17" s="41"/>
      <c r="F17" s="41"/>
      <c r="G17" s="41"/>
      <c r="H17" s="41"/>
      <c r="I17" s="118"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33</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36</v>
      </c>
      <c r="E20" s="41"/>
      <c r="F20" s="41"/>
      <c r="G20" s="41"/>
      <c r="H20" s="41"/>
      <c r="I20" s="118" t="s">
        <v>32</v>
      </c>
      <c r="J20" s="34" t="str">
        <f>IF('Rekapitulace stavby'!AN16="","",'Rekapitulace stavby'!AN16)</f>
        <v/>
      </c>
      <c r="K20" s="44"/>
    </row>
    <row r="21" spans="2:11" s="1" customFormat="1" ht="18" customHeight="1">
      <c r="B21" s="40"/>
      <c r="C21" s="41"/>
      <c r="D21" s="41"/>
      <c r="E21" s="34" t="str">
        <f>IF('Rekapitulace stavby'!E17="","",'Rekapitulace stavby'!E17)</f>
        <v xml:space="preserve"> </v>
      </c>
      <c r="F21" s="41"/>
      <c r="G21" s="41"/>
      <c r="H21" s="41"/>
      <c r="I21" s="118" t="s">
        <v>33</v>
      </c>
      <c r="J21" s="34" t="str">
        <f>IF('Rekapitulace stavby'!AN17="","",'Rekapitulace stavby'!AN17)</f>
        <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37</v>
      </c>
      <c r="E23" s="41"/>
      <c r="F23" s="41"/>
      <c r="G23" s="41"/>
      <c r="H23" s="41"/>
      <c r="I23" s="117"/>
      <c r="J23" s="41"/>
      <c r="K23" s="44"/>
    </row>
    <row r="24" spans="2:11" s="6" customFormat="1" ht="22.5" customHeight="1">
      <c r="B24" s="120"/>
      <c r="C24" s="121"/>
      <c r="D24" s="121"/>
      <c r="E24" s="349" t="s">
        <v>22</v>
      </c>
      <c r="F24" s="349"/>
      <c r="G24" s="349"/>
      <c r="H24" s="349"/>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39</v>
      </c>
      <c r="E27" s="41"/>
      <c r="F27" s="41"/>
      <c r="G27" s="41"/>
      <c r="H27" s="41"/>
      <c r="I27" s="117"/>
      <c r="J27" s="127">
        <f>ROUND(J84,2)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41</v>
      </c>
      <c r="G29" s="41"/>
      <c r="H29" s="41"/>
      <c r="I29" s="128" t="s">
        <v>40</v>
      </c>
      <c r="J29" s="45" t="s">
        <v>42</v>
      </c>
      <c r="K29" s="44"/>
    </row>
    <row r="30" spans="2:11" s="1" customFormat="1" ht="14.45" customHeight="1">
      <c r="B30" s="40"/>
      <c r="C30" s="41"/>
      <c r="D30" s="48" t="s">
        <v>43</v>
      </c>
      <c r="E30" s="48" t="s">
        <v>44</v>
      </c>
      <c r="F30" s="129">
        <f>ROUND(SUM(BE84:BE147), 2)</f>
        <v>0</v>
      </c>
      <c r="G30" s="41"/>
      <c r="H30" s="41"/>
      <c r="I30" s="130">
        <v>0.21</v>
      </c>
      <c r="J30" s="129">
        <f>ROUND(ROUND((SUM(BE84:BE147)), 2)*I30, 2)</f>
        <v>0</v>
      </c>
      <c r="K30" s="44"/>
    </row>
    <row r="31" spans="2:11" s="1" customFormat="1" ht="14.45" customHeight="1">
      <c r="B31" s="40"/>
      <c r="C31" s="41"/>
      <c r="D31" s="41"/>
      <c r="E31" s="48" t="s">
        <v>45</v>
      </c>
      <c r="F31" s="129">
        <f>ROUND(SUM(BF84:BF147), 2)</f>
        <v>0</v>
      </c>
      <c r="G31" s="41"/>
      <c r="H31" s="41"/>
      <c r="I31" s="130">
        <v>0.15</v>
      </c>
      <c r="J31" s="129">
        <f>ROUND(ROUND((SUM(BF84:BF147)), 2)*I31, 2)</f>
        <v>0</v>
      </c>
      <c r="K31" s="44"/>
    </row>
    <row r="32" spans="2:11" s="1" customFormat="1" ht="14.45" hidden="1" customHeight="1">
      <c r="B32" s="40"/>
      <c r="C32" s="41"/>
      <c r="D32" s="41"/>
      <c r="E32" s="48" t="s">
        <v>46</v>
      </c>
      <c r="F32" s="129">
        <f>ROUND(SUM(BG84:BG147), 2)</f>
        <v>0</v>
      </c>
      <c r="G32" s="41"/>
      <c r="H32" s="41"/>
      <c r="I32" s="130">
        <v>0.21</v>
      </c>
      <c r="J32" s="129">
        <v>0</v>
      </c>
      <c r="K32" s="44"/>
    </row>
    <row r="33" spans="2:11" s="1" customFormat="1" ht="14.45" hidden="1" customHeight="1">
      <c r="B33" s="40"/>
      <c r="C33" s="41"/>
      <c r="D33" s="41"/>
      <c r="E33" s="48" t="s">
        <v>47</v>
      </c>
      <c r="F33" s="129">
        <f>ROUND(SUM(BH84:BH147), 2)</f>
        <v>0</v>
      </c>
      <c r="G33" s="41"/>
      <c r="H33" s="41"/>
      <c r="I33" s="130">
        <v>0.15</v>
      </c>
      <c r="J33" s="129">
        <v>0</v>
      </c>
      <c r="K33" s="44"/>
    </row>
    <row r="34" spans="2:11" s="1" customFormat="1" ht="14.45" hidden="1" customHeight="1">
      <c r="B34" s="40"/>
      <c r="C34" s="41"/>
      <c r="D34" s="41"/>
      <c r="E34" s="48" t="s">
        <v>48</v>
      </c>
      <c r="F34" s="129">
        <f>ROUND(SUM(BI84:BI147),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49</v>
      </c>
      <c r="E36" s="78"/>
      <c r="F36" s="78"/>
      <c r="G36" s="133" t="s">
        <v>50</v>
      </c>
      <c r="H36" s="134" t="s">
        <v>51</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97</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22.5" customHeight="1">
      <c r="B45" s="40"/>
      <c r="C45" s="41"/>
      <c r="D45" s="41"/>
      <c r="E45" s="380" t="str">
        <f>E7</f>
        <v>RS Husova-Jiráskova I.etapa_parkoviště, zpevněné plochy a dodávka mobiliáře</v>
      </c>
      <c r="F45" s="381"/>
      <c r="G45" s="381"/>
      <c r="H45" s="381"/>
      <c r="I45" s="117"/>
      <c r="J45" s="41"/>
      <c r="K45" s="44"/>
    </row>
    <row r="46" spans="2:11" s="1" customFormat="1" ht="14.45" customHeight="1">
      <c r="B46" s="40"/>
      <c r="C46" s="36" t="s">
        <v>95</v>
      </c>
      <c r="D46" s="41"/>
      <c r="E46" s="41"/>
      <c r="F46" s="41"/>
      <c r="G46" s="41"/>
      <c r="H46" s="41"/>
      <c r="I46" s="117"/>
      <c r="J46" s="41"/>
      <c r="K46" s="44"/>
    </row>
    <row r="47" spans="2:11" s="1" customFormat="1" ht="23.25" customHeight="1">
      <c r="B47" s="40"/>
      <c r="C47" s="41"/>
      <c r="D47" s="41"/>
      <c r="E47" s="382" t="str">
        <f>E9</f>
        <v>04-2017a_3 - Zpevněné plochy - chodník č.p. 822-826 a mobiliář</v>
      </c>
      <c r="F47" s="383"/>
      <c r="G47" s="383"/>
      <c r="H47" s="383"/>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25</v>
      </c>
      <c r="D49" s="41"/>
      <c r="E49" s="41"/>
      <c r="F49" s="34" t="str">
        <f>F12</f>
        <v xml:space="preserve"> </v>
      </c>
      <c r="G49" s="41"/>
      <c r="H49" s="41"/>
      <c r="I49" s="118" t="s">
        <v>27</v>
      </c>
      <c r="J49" s="119" t="str">
        <f>IF(J12="","",J12)</f>
        <v>5. 4. 2017</v>
      </c>
      <c r="K49" s="44"/>
    </row>
    <row r="50" spans="2:47" s="1" customFormat="1" ht="6.95" customHeight="1">
      <c r="B50" s="40"/>
      <c r="C50" s="41"/>
      <c r="D50" s="41"/>
      <c r="E50" s="41"/>
      <c r="F50" s="41"/>
      <c r="G50" s="41"/>
      <c r="H50" s="41"/>
      <c r="I50" s="117"/>
      <c r="J50" s="41"/>
      <c r="K50" s="44"/>
    </row>
    <row r="51" spans="2:47" s="1" customFormat="1">
      <c r="B51" s="40"/>
      <c r="C51" s="36" t="s">
        <v>31</v>
      </c>
      <c r="D51" s="41"/>
      <c r="E51" s="41"/>
      <c r="F51" s="34" t="str">
        <f>E15</f>
        <v xml:space="preserve"> </v>
      </c>
      <c r="G51" s="41"/>
      <c r="H51" s="41"/>
      <c r="I51" s="118" t="s">
        <v>36</v>
      </c>
      <c r="J51" s="34" t="str">
        <f>E21</f>
        <v xml:space="preserve"> </v>
      </c>
      <c r="K51" s="44"/>
    </row>
    <row r="52" spans="2:47" s="1" customFormat="1" ht="14.45" customHeight="1">
      <c r="B52" s="40"/>
      <c r="C52" s="36" t="s">
        <v>34</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98</v>
      </c>
      <c r="D54" s="131"/>
      <c r="E54" s="131"/>
      <c r="F54" s="131"/>
      <c r="G54" s="131"/>
      <c r="H54" s="131"/>
      <c r="I54" s="144"/>
      <c r="J54" s="145" t="s">
        <v>99</v>
      </c>
      <c r="K54" s="146"/>
    </row>
    <row r="55" spans="2:47" s="1" customFormat="1" ht="10.35" customHeight="1">
      <c r="B55" s="40"/>
      <c r="C55" s="41"/>
      <c r="D55" s="41"/>
      <c r="E55" s="41"/>
      <c r="F55" s="41"/>
      <c r="G55" s="41"/>
      <c r="H55" s="41"/>
      <c r="I55" s="117"/>
      <c r="J55" s="41"/>
      <c r="K55" s="44"/>
    </row>
    <row r="56" spans="2:47" s="1" customFormat="1" ht="29.25" customHeight="1">
      <c r="B56" s="40"/>
      <c r="C56" s="147" t="s">
        <v>100</v>
      </c>
      <c r="D56" s="41"/>
      <c r="E56" s="41"/>
      <c r="F56" s="41"/>
      <c r="G56" s="41"/>
      <c r="H56" s="41"/>
      <c r="I56" s="117"/>
      <c r="J56" s="127">
        <f>J84</f>
        <v>0</v>
      </c>
      <c r="K56" s="44"/>
      <c r="AU56" s="23" t="s">
        <v>101</v>
      </c>
    </row>
    <row r="57" spans="2:47" s="7" customFormat="1" ht="24.95" customHeight="1">
      <c r="B57" s="148"/>
      <c r="C57" s="149"/>
      <c r="D57" s="150" t="s">
        <v>102</v>
      </c>
      <c r="E57" s="151"/>
      <c r="F57" s="151"/>
      <c r="G57" s="151"/>
      <c r="H57" s="151"/>
      <c r="I57" s="152"/>
      <c r="J57" s="153">
        <f>J85</f>
        <v>0</v>
      </c>
      <c r="K57" s="154"/>
    </row>
    <row r="58" spans="2:47" s="8" customFormat="1" ht="19.899999999999999" customHeight="1">
      <c r="B58" s="155"/>
      <c r="C58" s="156"/>
      <c r="D58" s="157" t="s">
        <v>104</v>
      </c>
      <c r="E58" s="158"/>
      <c r="F58" s="158"/>
      <c r="G58" s="158"/>
      <c r="H58" s="158"/>
      <c r="I58" s="159"/>
      <c r="J58" s="160">
        <f>J86</f>
        <v>0</v>
      </c>
      <c r="K58" s="161"/>
    </row>
    <row r="59" spans="2:47" s="8" customFormat="1" ht="19.899999999999999" customHeight="1">
      <c r="B59" s="155"/>
      <c r="C59" s="156"/>
      <c r="D59" s="157" t="s">
        <v>108</v>
      </c>
      <c r="E59" s="158"/>
      <c r="F59" s="158"/>
      <c r="G59" s="158"/>
      <c r="H59" s="158"/>
      <c r="I59" s="159"/>
      <c r="J59" s="160">
        <f>J95</f>
        <v>0</v>
      </c>
      <c r="K59" s="161"/>
    </row>
    <row r="60" spans="2:47" s="8" customFormat="1" ht="19.899999999999999" customHeight="1">
      <c r="B60" s="155"/>
      <c r="C60" s="156"/>
      <c r="D60" s="157" t="s">
        <v>110</v>
      </c>
      <c r="E60" s="158"/>
      <c r="F60" s="158"/>
      <c r="G60" s="158"/>
      <c r="H60" s="158"/>
      <c r="I60" s="159"/>
      <c r="J60" s="160">
        <f>J102</f>
        <v>0</v>
      </c>
      <c r="K60" s="161"/>
    </row>
    <row r="61" spans="2:47" s="8" customFormat="1" ht="19.899999999999999" customHeight="1">
      <c r="B61" s="155"/>
      <c r="C61" s="156"/>
      <c r="D61" s="157" t="s">
        <v>427</v>
      </c>
      <c r="E61" s="158"/>
      <c r="F61" s="158"/>
      <c r="G61" s="158"/>
      <c r="H61" s="158"/>
      <c r="I61" s="159"/>
      <c r="J61" s="160">
        <f>J106</f>
        <v>0</v>
      </c>
      <c r="K61" s="161"/>
    </row>
    <row r="62" spans="2:47" s="8" customFormat="1" ht="19.899999999999999" customHeight="1">
      <c r="B62" s="155"/>
      <c r="C62" s="156"/>
      <c r="D62" s="157" t="s">
        <v>428</v>
      </c>
      <c r="E62" s="158"/>
      <c r="F62" s="158"/>
      <c r="G62" s="158"/>
      <c r="H62" s="158"/>
      <c r="I62" s="159"/>
      <c r="J62" s="160">
        <f>J118</f>
        <v>0</v>
      </c>
      <c r="K62" s="161"/>
    </row>
    <row r="63" spans="2:47" s="8" customFormat="1" ht="19.899999999999999" customHeight="1">
      <c r="B63" s="155"/>
      <c r="C63" s="156"/>
      <c r="D63" s="157" t="s">
        <v>541</v>
      </c>
      <c r="E63" s="158"/>
      <c r="F63" s="158"/>
      <c r="G63" s="158"/>
      <c r="H63" s="158"/>
      <c r="I63" s="159"/>
      <c r="J63" s="160">
        <f>J126</f>
        <v>0</v>
      </c>
      <c r="K63" s="161"/>
    </row>
    <row r="64" spans="2:47" s="8" customFormat="1" ht="19.899999999999999" customHeight="1">
      <c r="B64" s="155"/>
      <c r="C64" s="156"/>
      <c r="D64" s="157" t="s">
        <v>542</v>
      </c>
      <c r="E64" s="158"/>
      <c r="F64" s="158"/>
      <c r="G64" s="158"/>
      <c r="H64" s="158"/>
      <c r="I64" s="159"/>
      <c r="J64" s="160">
        <f>J133</f>
        <v>0</v>
      </c>
      <c r="K64" s="161"/>
    </row>
    <row r="65" spans="2:12" s="1" customFormat="1" ht="21.75" customHeight="1">
      <c r="B65" s="40"/>
      <c r="C65" s="41"/>
      <c r="D65" s="41"/>
      <c r="E65" s="41"/>
      <c r="F65" s="41"/>
      <c r="G65" s="41"/>
      <c r="H65" s="41"/>
      <c r="I65" s="117"/>
      <c r="J65" s="41"/>
      <c r="K65" s="44"/>
    </row>
    <row r="66" spans="2:12" s="1" customFormat="1" ht="6.95" customHeight="1">
      <c r="B66" s="55"/>
      <c r="C66" s="56"/>
      <c r="D66" s="56"/>
      <c r="E66" s="56"/>
      <c r="F66" s="56"/>
      <c r="G66" s="56"/>
      <c r="H66" s="56"/>
      <c r="I66" s="138"/>
      <c r="J66" s="56"/>
      <c r="K66" s="57"/>
    </row>
    <row r="70" spans="2:12" s="1" customFormat="1" ht="6.95" customHeight="1">
      <c r="B70" s="58"/>
      <c r="C70" s="59"/>
      <c r="D70" s="59"/>
      <c r="E70" s="59"/>
      <c r="F70" s="59"/>
      <c r="G70" s="59"/>
      <c r="H70" s="59"/>
      <c r="I70" s="141"/>
      <c r="J70" s="59"/>
      <c r="K70" s="59"/>
      <c r="L70" s="60"/>
    </row>
    <row r="71" spans="2:12" s="1" customFormat="1" ht="36.950000000000003" customHeight="1">
      <c r="B71" s="40"/>
      <c r="C71" s="61" t="s">
        <v>111</v>
      </c>
      <c r="D71" s="62"/>
      <c r="E71" s="62"/>
      <c r="F71" s="62"/>
      <c r="G71" s="62"/>
      <c r="H71" s="62"/>
      <c r="I71" s="162"/>
      <c r="J71" s="62"/>
      <c r="K71" s="62"/>
      <c r="L71" s="60"/>
    </row>
    <row r="72" spans="2:12" s="1" customFormat="1" ht="6.95" customHeight="1">
      <c r="B72" s="40"/>
      <c r="C72" s="62"/>
      <c r="D72" s="62"/>
      <c r="E72" s="62"/>
      <c r="F72" s="62"/>
      <c r="G72" s="62"/>
      <c r="H72" s="62"/>
      <c r="I72" s="162"/>
      <c r="J72" s="62"/>
      <c r="K72" s="62"/>
      <c r="L72" s="60"/>
    </row>
    <row r="73" spans="2:12" s="1" customFormat="1" ht="14.45" customHeight="1">
      <c r="B73" s="40"/>
      <c r="C73" s="64" t="s">
        <v>18</v>
      </c>
      <c r="D73" s="62"/>
      <c r="E73" s="62"/>
      <c r="F73" s="62"/>
      <c r="G73" s="62"/>
      <c r="H73" s="62"/>
      <c r="I73" s="162"/>
      <c r="J73" s="62"/>
      <c r="K73" s="62"/>
      <c r="L73" s="60"/>
    </row>
    <row r="74" spans="2:12" s="1" customFormat="1" ht="22.5" customHeight="1">
      <c r="B74" s="40"/>
      <c r="C74" s="62"/>
      <c r="D74" s="62"/>
      <c r="E74" s="384" t="str">
        <f>E7</f>
        <v>RS Husova-Jiráskova I.etapa_parkoviště, zpevněné plochy a dodávka mobiliáře</v>
      </c>
      <c r="F74" s="385"/>
      <c r="G74" s="385"/>
      <c r="H74" s="385"/>
      <c r="I74" s="162"/>
      <c r="J74" s="62"/>
      <c r="K74" s="62"/>
      <c r="L74" s="60"/>
    </row>
    <row r="75" spans="2:12" s="1" customFormat="1" ht="14.45" customHeight="1">
      <c r="B75" s="40"/>
      <c r="C75" s="64" t="s">
        <v>95</v>
      </c>
      <c r="D75" s="62"/>
      <c r="E75" s="62"/>
      <c r="F75" s="62"/>
      <c r="G75" s="62"/>
      <c r="H75" s="62"/>
      <c r="I75" s="162"/>
      <c r="J75" s="62"/>
      <c r="K75" s="62"/>
      <c r="L75" s="60"/>
    </row>
    <row r="76" spans="2:12" s="1" customFormat="1" ht="23.25" customHeight="1">
      <c r="B76" s="40"/>
      <c r="C76" s="62"/>
      <c r="D76" s="62"/>
      <c r="E76" s="360" t="str">
        <f>E9</f>
        <v>04-2017a_3 - Zpevněné plochy - chodník č.p. 822-826 a mobiliář</v>
      </c>
      <c r="F76" s="386"/>
      <c r="G76" s="386"/>
      <c r="H76" s="386"/>
      <c r="I76" s="162"/>
      <c r="J76" s="62"/>
      <c r="K76" s="62"/>
      <c r="L76" s="60"/>
    </row>
    <row r="77" spans="2:12" s="1" customFormat="1" ht="6.95" customHeight="1">
      <c r="B77" s="40"/>
      <c r="C77" s="62"/>
      <c r="D77" s="62"/>
      <c r="E77" s="62"/>
      <c r="F77" s="62"/>
      <c r="G77" s="62"/>
      <c r="H77" s="62"/>
      <c r="I77" s="162"/>
      <c r="J77" s="62"/>
      <c r="K77" s="62"/>
      <c r="L77" s="60"/>
    </row>
    <row r="78" spans="2:12" s="1" customFormat="1" ht="18" customHeight="1">
      <c r="B78" s="40"/>
      <c r="C78" s="64" t="s">
        <v>25</v>
      </c>
      <c r="D78" s="62"/>
      <c r="E78" s="62"/>
      <c r="F78" s="163" t="str">
        <f>F12</f>
        <v xml:space="preserve"> </v>
      </c>
      <c r="G78" s="62"/>
      <c r="H78" s="62"/>
      <c r="I78" s="164" t="s">
        <v>27</v>
      </c>
      <c r="J78" s="72" t="str">
        <f>IF(J12="","",J12)</f>
        <v>5. 4. 2017</v>
      </c>
      <c r="K78" s="62"/>
      <c r="L78" s="60"/>
    </row>
    <row r="79" spans="2:12" s="1" customFormat="1" ht="6.95" customHeight="1">
      <c r="B79" s="40"/>
      <c r="C79" s="62"/>
      <c r="D79" s="62"/>
      <c r="E79" s="62"/>
      <c r="F79" s="62"/>
      <c r="G79" s="62"/>
      <c r="H79" s="62"/>
      <c r="I79" s="162"/>
      <c r="J79" s="62"/>
      <c r="K79" s="62"/>
      <c r="L79" s="60"/>
    </row>
    <row r="80" spans="2:12" s="1" customFormat="1">
      <c r="B80" s="40"/>
      <c r="C80" s="64" t="s">
        <v>31</v>
      </c>
      <c r="D80" s="62"/>
      <c r="E80" s="62"/>
      <c r="F80" s="163" t="str">
        <f>E15</f>
        <v xml:space="preserve"> </v>
      </c>
      <c r="G80" s="62"/>
      <c r="H80" s="62"/>
      <c r="I80" s="164" t="s">
        <v>36</v>
      </c>
      <c r="J80" s="163" t="str">
        <f>E21</f>
        <v xml:space="preserve"> </v>
      </c>
      <c r="K80" s="62"/>
      <c r="L80" s="60"/>
    </row>
    <row r="81" spans="2:65" s="1" customFormat="1" ht="14.45" customHeight="1">
      <c r="B81" s="40"/>
      <c r="C81" s="64" t="s">
        <v>34</v>
      </c>
      <c r="D81" s="62"/>
      <c r="E81" s="62"/>
      <c r="F81" s="163" t="str">
        <f>IF(E18="","",E18)</f>
        <v/>
      </c>
      <c r="G81" s="62"/>
      <c r="H81" s="62"/>
      <c r="I81" s="162"/>
      <c r="J81" s="62"/>
      <c r="K81" s="62"/>
      <c r="L81" s="60"/>
    </row>
    <row r="82" spans="2:65" s="1" customFormat="1" ht="10.35" customHeight="1">
      <c r="B82" s="40"/>
      <c r="C82" s="62"/>
      <c r="D82" s="62"/>
      <c r="E82" s="62"/>
      <c r="F82" s="62"/>
      <c r="G82" s="62"/>
      <c r="H82" s="62"/>
      <c r="I82" s="162"/>
      <c r="J82" s="62"/>
      <c r="K82" s="62"/>
      <c r="L82" s="60"/>
    </row>
    <row r="83" spans="2:65" s="9" customFormat="1" ht="29.25" customHeight="1">
      <c r="B83" s="165"/>
      <c r="C83" s="166" t="s">
        <v>112</v>
      </c>
      <c r="D83" s="167" t="s">
        <v>58</v>
      </c>
      <c r="E83" s="167" t="s">
        <v>54</v>
      </c>
      <c r="F83" s="167" t="s">
        <v>113</v>
      </c>
      <c r="G83" s="167" t="s">
        <v>114</v>
      </c>
      <c r="H83" s="167" t="s">
        <v>115</v>
      </c>
      <c r="I83" s="168" t="s">
        <v>116</v>
      </c>
      <c r="J83" s="167" t="s">
        <v>99</v>
      </c>
      <c r="K83" s="169" t="s">
        <v>117</v>
      </c>
      <c r="L83" s="170"/>
      <c r="M83" s="80" t="s">
        <v>118</v>
      </c>
      <c r="N83" s="81" t="s">
        <v>43</v>
      </c>
      <c r="O83" s="81" t="s">
        <v>119</v>
      </c>
      <c r="P83" s="81" t="s">
        <v>120</v>
      </c>
      <c r="Q83" s="81" t="s">
        <v>121</v>
      </c>
      <c r="R83" s="81" t="s">
        <v>122</v>
      </c>
      <c r="S83" s="81" t="s">
        <v>123</v>
      </c>
      <c r="T83" s="82" t="s">
        <v>124</v>
      </c>
    </row>
    <row r="84" spans="2:65" s="1" customFormat="1" ht="29.25" customHeight="1">
      <c r="B84" s="40"/>
      <c r="C84" s="86" t="s">
        <v>100</v>
      </c>
      <c r="D84" s="62"/>
      <c r="E84" s="62"/>
      <c r="F84" s="62"/>
      <c r="G84" s="62"/>
      <c r="H84" s="62"/>
      <c r="I84" s="162"/>
      <c r="J84" s="171">
        <f>BK84</f>
        <v>0</v>
      </c>
      <c r="K84" s="62"/>
      <c r="L84" s="60"/>
      <c r="M84" s="83"/>
      <c r="N84" s="84"/>
      <c r="O84" s="84"/>
      <c r="P84" s="172">
        <f>P85</f>
        <v>0</v>
      </c>
      <c r="Q84" s="84"/>
      <c r="R84" s="172">
        <f>R85</f>
        <v>9.0264992999999993</v>
      </c>
      <c r="S84" s="84"/>
      <c r="T84" s="173">
        <f>T85</f>
        <v>25.712540000000001</v>
      </c>
      <c r="AT84" s="23" t="s">
        <v>72</v>
      </c>
      <c r="AU84" s="23" t="s">
        <v>101</v>
      </c>
      <c r="BK84" s="174">
        <f>BK85</f>
        <v>0</v>
      </c>
    </row>
    <row r="85" spans="2:65" s="10" customFormat="1" ht="37.35" customHeight="1">
      <c r="B85" s="175"/>
      <c r="C85" s="176"/>
      <c r="D85" s="177" t="s">
        <v>72</v>
      </c>
      <c r="E85" s="178" t="s">
        <v>125</v>
      </c>
      <c r="F85" s="178" t="s">
        <v>126</v>
      </c>
      <c r="G85" s="176"/>
      <c r="H85" s="176"/>
      <c r="I85" s="179"/>
      <c r="J85" s="180">
        <f>BK85</f>
        <v>0</v>
      </c>
      <c r="K85" s="176"/>
      <c r="L85" s="181"/>
      <c r="M85" s="182"/>
      <c r="N85" s="183"/>
      <c r="O85" s="183"/>
      <c r="P85" s="184">
        <f>P86+P95+P102+P106+P118+P126+P133</f>
        <v>0</v>
      </c>
      <c r="Q85" s="183"/>
      <c r="R85" s="184">
        <f>R86+R95+R102+R106+R118+R126+R133</f>
        <v>9.0264992999999993</v>
      </c>
      <c r="S85" s="183"/>
      <c r="T85" s="185">
        <f>T86+T95+T102+T106+T118+T126+T133</f>
        <v>25.712540000000001</v>
      </c>
      <c r="AR85" s="186" t="s">
        <v>24</v>
      </c>
      <c r="AT85" s="187" t="s">
        <v>72</v>
      </c>
      <c r="AU85" s="187" t="s">
        <v>73</v>
      </c>
      <c r="AY85" s="186" t="s">
        <v>127</v>
      </c>
      <c r="BK85" s="188">
        <f>BK86+BK95+BK102+BK106+BK118+BK126+BK133</f>
        <v>0</v>
      </c>
    </row>
    <row r="86" spans="2:65" s="10" customFormat="1" ht="19.899999999999999" customHeight="1">
      <c r="B86" s="175"/>
      <c r="C86" s="176"/>
      <c r="D86" s="189" t="s">
        <v>72</v>
      </c>
      <c r="E86" s="190" t="s">
        <v>24</v>
      </c>
      <c r="F86" s="190" t="s">
        <v>175</v>
      </c>
      <c r="G86" s="176"/>
      <c r="H86" s="176"/>
      <c r="I86" s="179"/>
      <c r="J86" s="191">
        <f>BK86</f>
        <v>0</v>
      </c>
      <c r="K86" s="176"/>
      <c r="L86" s="181"/>
      <c r="M86" s="182"/>
      <c r="N86" s="183"/>
      <c r="O86" s="183"/>
      <c r="P86" s="184">
        <f>SUM(P87:P94)</f>
        <v>0</v>
      </c>
      <c r="Q86" s="183"/>
      <c r="R86" s="184">
        <f>SUM(R87:R94)</f>
        <v>0</v>
      </c>
      <c r="S86" s="183"/>
      <c r="T86" s="185">
        <f>SUM(T87:T94)</f>
        <v>0</v>
      </c>
      <c r="AR86" s="186" t="s">
        <v>24</v>
      </c>
      <c r="AT86" s="187" t="s">
        <v>72</v>
      </c>
      <c r="AU86" s="187" t="s">
        <v>24</v>
      </c>
      <c r="AY86" s="186" t="s">
        <v>127</v>
      </c>
      <c r="BK86" s="188">
        <f>SUM(BK87:BK94)</f>
        <v>0</v>
      </c>
    </row>
    <row r="87" spans="2:65" s="1" customFormat="1" ht="57" customHeight="1">
      <c r="B87" s="40"/>
      <c r="C87" s="192" t="s">
        <v>24</v>
      </c>
      <c r="D87" s="192" t="s">
        <v>131</v>
      </c>
      <c r="E87" s="193" t="s">
        <v>543</v>
      </c>
      <c r="F87" s="194" t="s">
        <v>544</v>
      </c>
      <c r="G87" s="195" t="s">
        <v>431</v>
      </c>
      <c r="H87" s="196">
        <v>153.5</v>
      </c>
      <c r="I87" s="197"/>
      <c r="J87" s="198">
        <f>ROUND(I87*H87,2)</f>
        <v>0</v>
      </c>
      <c r="K87" s="194" t="s">
        <v>432</v>
      </c>
      <c r="L87" s="60"/>
      <c r="M87" s="199" t="s">
        <v>22</v>
      </c>
      <c r="N87" s="200" t="s">
        <v>44</v>
      </c>
      <c r="O87" s="41"/>
      <c r="P87" s="201">
        <f>O87*H87</f>
        <v>0</v>
      </c>
      <c r="Q87" s="201">
        <v>0</v>
      </c>
      <c r="R87" s="201">
        <f>Q87*H87</f>
        <v>0</v>
      </c>
      <c r="S87" s="201">
        <v>0</v>
      </c>
      <c r="T87" s="202">
        <f>S87*H87</f>
        <v>0</v>
      </c>
      <c r="AR87" s="23" t="s">
        <v>130</v>
      </c>
      <c r="AT87" s="23" t="s">
        <v>131</v>
      </c>
      <c r="AU87" s="23" t="s">
        <v>82</v>
      </c>
      <c r="AY87" s="23" t="s">
        <v>127</v>
      </c>
      <c r="BE87" s="203">
        <f>IF(N87="základní",J87,0)</f>
        <v>0</v>
      </c>
      <c r="BF87" s="203">
        <f>IF(N87="snížená",J87,0)</f>
        <v>0</v>
      </c>
      <c r="BG87" s="203">
        <f>IF(N87="zákl. přenesená",J87,0)</f>
        <v>0</v>
      </c>
      <c r="BH87" s="203">
        <f>IF(N87="sníž. přenesená",J87,0)</f>
        <v>0</v>
      </c>
      <c r="BI87" s="203">
        <f>IF(N87="nulová",J87,0)</f>
        <v>0</v>
      </c>
      <c r="BJ87" s="23" t="s">
        <v>24</v>
      </c>
      <c r="BK87" s="203">
        <f>ROUND(I87*H87,2)</f>
        <v>0</v>
      </c>
      <c r="BL87" s="23" t="s">
        <v>130</v>
      </c>
      <c r="BM87" s="23" t="s">
        <v>82</v>
      </c>
    </row>
    <row r="88" spans="2:65" s="1" customFormat="1" ht="189">
      <c r="B88" s="40"/>
      <c r="C88" s="62"/>
      <c r="D88" s="206" t="s">
        <v>433</v>
      </c>
      <c r="E88" s="62"/>
      <c r="F88" s="247" t="s">
        <v>545</v>
      </c>
      <c r="G88" s="62"/>
      <c r="H88" s="62"/>
      <c r="I88" s="162"/>
      <c r="J88" s="62"/>
      <c r="K88" s="62"/>
      <c r="L88" s="60"/>
      <c r="M88" s="243"/>
      <c r="N88" s="41"/>
      <c r="O88" s="41"/>
      <c r="P88" s="41"/>
      <c r="Q88" s="41"/>
      <c r="R88" s="41"/>
      <c r="S88" s="41"/>
      <c r="T88" s="77"/>
      <c r="AT88" s="23" t="s">
        <v>433</v>
      </c>
      <c r="AU88" s="23" t="s">
        <v>82</v>
      </c>
    </row>
    <row r="89" spans="2:65" s="1" customFormat="1" ht="44.25" customHeight="1">
      <c r="B89" s="40"/>
      <c r="C89" s="192" t="s">
        <v>82</v>
      </c>
      <c r="D89" s="192" t="s">
        <v>131</v>
      </c>
      <c r="E89" s="193" t="s">
        <v>429</v>
      </c>
      <c r="F89" s="194" t="s">
        <v>430</v>
      </c>
      <c r="G89" s="195" t="s">
        <v>431</v>
      </c>
      <c r="H89" s="196">
        <v>56.3</v>
      </c>
      <c r="I89" s="197"/>
      <c r="J89" s="198">
        <f>ROUND(I89*H89,2)</f>
        <v>0</v>
      </c>
      <c r="K89" s="194" t="s">
        <v>432</v>
      </c>
      <c r="L89" s="60"/>
      <c r="M89" s="199" t="s">
        <v>22</v>
      </c>
      <c r="N89" s="200" t="s">
        <v>44</v>
      </c>
      <c r="O89" s="41"/>
      <c r="P89" s="201">
        <f>O89*H89</f>
        <v>0</v>
      </c>
      <c r="Q89" s="201">
        <v>0</v>
      </c>
      <c r="R89" s="201">
        <f>Q89*H89</f>
        <v>0</v>
      </c>
      <c r="S89" s="201">
        <v>0</v>
      </c>
      <c r="T89" s="202">
        <f>S89*H89</f>
        <v>0</v>
      </c>
      <c r="AR89" s="23" t="s">
        <v>130</v>
      </c>
      <c r="AT89" s="23" t="s">
        <v>131</v>
      </c>
      <c r="AU89" s="23" t="s">
        <v>82</v>
      </c>
      <c r="AY89" s="23" t="s">
        <v>127</v>
      </c>
      <c r="BE89" s="203">
        <f>IF(N89="základní",J89,0)</f>
        <v>0</v>
      </c>
      <c r="BF89" s="203">
        <f>IF(N89="snížená",J89,0)</f>
        <v>0</v>
      </c>
      <c r="BG89" s="203">
        <f>IF(N89="zákl. přenesená",J89,0)</f>
        <v>0</v>
      </c>
      <c r="BH89" s="203">
        <f>IF(N89="sníž. přenesená",J89,0)</f>
        <v>0</v>
      </c>
      <c r="BI89" s="203">
        <f>IF(N89="nulová",J89,0)</f>
        <v>0</v>
      </c>
      <c r="BJ89" s="23" t="s">
        <v>24</v>
      </c>
      <c r="BK89" s="203">
        <f>ROUND(I89*H89,2)</f>
        <v>0</v>
      </c>
      <c r="BL89" s="23" t="s">
        <v>130</v>
      </c>
      <c r="BM89" s="23" t="s">
        <v>130</v>
      </c>
    </row>
    <row r="90" spans="2:65" s="1" customFormat="1" ht="270">
      <c r="B90" s="40"/>
      <c r="C90" s="62"/>
      <c r="D90" s="206" t="s">
        <v>433</v>
      </c>
      <c r="E90" s="62"/>
      <c r="F90" s="247" t="s">
        <v>434</v>
      </c>
      <c r="G90" s="62"/>
      <c r="H90" s="62"/>
      <c r="I90" s="162"/>
      <c r="J90" s="62"/>
      <c r="K90" s="62"/>
      <c r="L90" s="60"/>
      <c r="M90" s="243"/>
      <c r="N90" s="41"/>
      <c r="O90" s="41"/>
      <c r="P90" s="41"/>
      <c r="Q90" s="41"/>
      <c r="R90" s="41"/>
      <c r="S90" s="41"/>
      <c r="T90" s="77"/>
      <c r="AT90" s="23" t="s">
        <v>433</v>
      </c>
      <c r="AU90" s="23" t="s">
        <v>82</v>
      </c>
    </row>
    <row r="91" spans="2:65" s="1" customFormat="1" ht="44.25" customHeight="1">
      <c r="B91" s="40"/>
      <c r="C91" s="192" t="s">
        <v>138</v>
      </c>
      <c r="D91" s="192" t="s">
        <v>131</v>
      </c>
      <c r="E91" s="193" t="s">
        <v>435</v>
      </c>
      <c r="F91" s="194" t="s">
        <v>436</v>
      </c>
      <c r="G91" s="195" t="s">
        <v>431</v>
      </c>
      <c r="H91" s="196">
        <v>56.3</v>
      </c>
      <c r="I91" s="197"/>
      <c r="J91" s="198">
        <f>ROUND(I91*H91,2)</f>
        <v>0</v>
      </c>
      <c r="K91" s="194" t="s">
        <v>432</v>
      </c>
      <c r="L91" s="60"/>
      <c r="M91" s="199" t="s">
        <v>22</v>
      </c>
      <c r="N91" s="200" t="s">
        <v>44</v>
      </c>
      <c r="O91" s="41"/>
      <c r="P91" s="201">
        <f>O91*H91</f>
        <v>0</v>
      </c>
      <c r="Q91" s="201">
        <v>0</v>
      </c>
      <c r="R91" s="201">
        <f>Q91*H91</f>
        <v>0</v>
      </c>
      <c r="S91" s="201">
        <v>0</v>
      </c>
      <c r="T91" s="202">
        <f>S91*H91</f>
        <v>0</v>
      </c>
      <c r="AR91" s="23" t="s">
        <v>130</v>
      </c>
      <c r="AT91" s="23" t="s">
        <v>131</v>
      </c>
      <c r="AU91" s="23" t="s">
        <v>82</v>
      </c>
      <c r="AY91" s="23" t="s">
        <v>127</v>
      </c>
      <c r="BE91" s="203">
        <f>IF(N91="základní",J91,0)</f>
        <v>0</v>
      </c>
      <c r="BF91" s="203">
        <f>IF(N91="snížená",J91,0)</f>
        <v>0</v>
      </c>
      <c r="BG91" s="203">
        <f>IF(N91="zákl. přenesená",J91,0)</f>
        <v>0</v>
      </c>
      <c r="BH91" s="203">
        <f>IF(N91="sníž. přenesená",J91,0)</f>
        <v>0</v>
      </c>
      <c r="BI91" s="203">
        <f>IF(N91="nulová",J91,0)</f>
        <v>0</v>
      </c>
      <c r="BJ91" s="23" t="s">
        <v>24</v>
      </c>
      <c r="BK91" s="203">
        <f>ROUND(I91*H91,2)</f>
        <v>0</v>
      </c>
      <c r="BL91" s="23" t="s">
        <v>130</v>
      </c>
      <c r="BM91" s="23" t="s">
        <v>141</v>
      </c>
    </row>
    <row r="92" spans="2:65" s="1" customFormat="1" ht="270">
      <c r="B92" s="40"/>
      <c r="C92" s="62"/>
      <c r="D92" s="206" t="s">
        <v>433</v>
      </c>
      <c r="E92" s="62"/>
      <c r="F92" s="247" t="s">
        <v>434</v>
      </c>
      <c r="G92" s="62"/>
      <c r="H92" s="62"/>
      <c r="I92" s="162"/>
      <c r="J92" s="62"/>
      <c r="K92" s="62"/>
      <c r="L92" s="60"/>
      <c r="M92" s="243"/>
      <c r="N92" s="41"/>
      <c r="O92" s="41"/>
      <c r="P92" s="41"/>
      <c r="Q92" s="41"/>
      <c r="R92" s="41"/>
      <c r="S92" s="41"/>
      <c r="T92" s="77"/>
      <c r="AT92" s="23" t="s">
        <v>433</v>
      </c>
      <c r="AU92" s="23" t="s">
        <v>82</v>
      </c>
    </row>
    <row r="93" spans="2:65" s="1" customFormat="1" ht="31.5" customHeight="1">
      <c r="B93" s="40"/>
      <c r="C93" s="192" t="s">
        <v>130</v>
      </c>
      <c r="D93" s="192" t="s">
        <v>131</v>
      </c>
      <c r="E93" s="193" t="s">
        <v>446</v>
      </c>
      <c r="F93" s="194" t="s">
        <v>447</v>
      </c>
      <c r="G93" s="195" t="s">
        <v>444</v>
      </c>
      <c r="H93" s="196">
        <v>280.5</v>
      </c>
      <c r="I93" s="197"/>
      <c r="J93" s="198">
        <f>ROUND(I93*H93,2)</f>
        <v>0</v>
      </c>
      <c r="K93" s="194" t="s">
        <v>432</v>
      </c>
      <c r="L93" s="60"/>
      <c r="M93" s="199" t="s">
        <v>22</v>
      </c>
      <c r="N93" s="200" t="s">
        <v>44</v>
      </c>
      <c r="O93" s="41"/>
      <c r="P93" s="201">
        <f>O93*H93</f>
        <v>0</v>
      </c>
      <c r="Q93" s="201">
        <v>0</v>
      </c>
      <c r="R93" s="201">
        <f>Q93*H93</f>
        <v>0</v>
      </c>
      <c r="S93" s="201">
        <v>0</v>
      </c>
      <c r="T93" s="202">
        <f>S93*H93</f>
        <v>0</v>
      </c>
      <c r="AR93" s="23" t="s">
        <v>130</v>
      </c>
      <c r="AT93" s="23" t="s">
        <v>131</v>
      </c>
      <c r="AU93" s="23" t="s">
        <v>82</v>
      </c>
      <c r="AY93" s="23" t="s">
        <v>127</v>
      </c>
      <c r="BE93" s="203">
        <f>IF(N93="základní",J93,0)</f>
        <v>0</v>
      </c>
      <c r="BF93" s="203">
        <f>IF(N93="snížená",J93,0)</f>
        <v>0</v>
      </c>
      <c r="BG93" s="203">
        <f>IF(N93="zákl. přenesená",J93,0)</f>
        <v>0</v>
      </c>
      <c r="BH93" s="203">
        <f>IF(N93="sníž. přenesená",J93,0)</f>
        <v>0</v>
      </c>
      <c r="BI93" s="203">
        <f>IF(N93="nulová",J93,0)</f>
        <v>0</v>
      </c>
      <c r="BJ93" s="23" t="s">
        <v>24</v>
      </c>
      <c r="BK93" s="203">
        <f>ROUND(I93*H93,2)</f>
        <v>0</v>
      </c>
      <c r="BL93" s="23" t="s">
        <v>130</v>
      </c>
      <c r="BM93" s="23" t="s">
        <v>144</v>
      </c>
    </row>
    <row r="94" spans="2:65" s="1" customFormat="1" ht="162">
      <c r="B94" s="40"/>
      <c r="C94" s="62"/>
      <c r="D94" s="218" t="s">
        <v>433</v>
      </c>
      <c r="E94" s="62"/>
      <c r="F94" s="242" t="s">
        <v>445</v>
      </c>
      <c r="G94" s="62"/>
      <c r="H94" s="62"/>
      <c r="I94" s="162"/>
      <c r="J94" s="62"/>
      <c r="K94" s="62"/>
      <c r="L94" s="60"/>
      <c r="M94" s="243"/>
      <c r="N94" s="41"/>
      <c r="O94" s="41"/>
      <c r="P94" s="41"/>
      <c r="Q94" s="41"/>
      <c r="R94" s="41"/>
      <c r="S94" s="41"/>
      <c r="T94" s="77"/>
      <c r="AT94" s="23" t="s">
        <v>433</v>
      </c>
      <c r="AU94" s="23" t="s">
        <v>82</v>
      </c>
    </row>
    <row r="95" spans="2:65" s="10" customFormat="1" ht="29.85" customHeight="1">
      <c r="B95" s="175"/>
      <c r="C95" s="176"/>
      <c r="D95" s="189" t="s">
        <v>72</v>
      </c>
      <c r="E95" s="190" t="s">
        <v>145</v>
      </c>
      <c r="F95" s="190" t="s">
        <v>283</v>
      </c>
      <c r="G95" s="176"/>
      <c r="H95" s="176"/>
      <c r="I95" s="179"/>
      <c r="J95" s="191">
        <f>BK95</f>
        <v>0</v>
      </c>
      <c r="K95" s="176"/>
      <c r="L95" s="181"/>
      <c r="M95" s="182"/>
      <c r="N95" s="183"/>
      <c r="O95" s="183"/>
      <c r="P95" s="184">
        <f>SUM(P96:P101)</f>
        <v>0</v>
      </c>
      <c r="Q95" s="183"/>
      <c r="R95" s="184">
        <f>SUM(R96:R101)</f>
        <v>0</v>
      </c>
      <c r="S95" s="183"/>
      <c r="T95" s="185">
        <f>SUM(T96:T101)</f>
        <v>0</v>
      </c>
      <c r="AR95" s="186" t="s">
        <v>24</v>
      </c>
      <c r="AT95" s="187" t="s">
        <v>72</v>
      </c>
      <c r="AU95" s="187" t="s">
        <v>24</v>
      </c>
      <c r="AY95" s="186" t="s">
        <v>127</v>
      </c>
      <c r="BK95" s="188">
        <f>SUM(BK96:BK101)</f>
        <v>0</v>
      </c>
    </row>
    <row r="96" spans="2:65" s="1" customFormat="1" ht="22.5" customHeight="1">
      <c r="B96" s="40"/>
      <c r="C96" s="192" t="s">
        <v>145</v>
      </c>
      <c r="D96" s="192" t="s">
        <v>131</v>
      </c>
      <c r="E96" s="193" t="s">
        <v>468</v>
      </c>
      <c r="F96" s="194" t="s">
        <v>469</v>
      </c>
      <c r="G96" s="195" t="s">
        <v>431</v>
      </c>
      <c r="H96" s="196">
        <v>56.3</v>
      </c>
      <c r="I96" s="197"/>
      <c r="J96" s="198">
        <f>ROUND(I96*H96,2)</f>
        <v>0</v>
      </c>
      <c r="K96" s="194" t="s">
        <v>432</v>
      </c>
      <c r="L96" s="60"/>
      <c r="M96" s="199" t="s">
        <v>22</v>
      </c>
      <c r="N96" s="200" t="s">
        <v>44</v>
      </c>
      <c r="O96" s="41"/>
      <c r="P96" s="201">
        <f>O96*H96</f>
        <v>0</v>
      </c>
      <c r="Q96" s="201">
        <v>0</v>
      </c>
      <c r="R96" s="201">
        <f>Q96*H96</f>
        <v>0</v>
      </c>
      <c r="S96" s="201">
        <v>0</v>
      </c>
      <c r="T96" s="202">
        <f>S96*H96</f>
        <v>0</v>
      </c>
      <c r="AR96" s="23" t="s">
        <v>130</v>
      </c>
      <c r="AT96" s="23" t="s">
        <v>131</v>
      </c>
      <c r="AU96" s="23" t="s">
        <v>82</v>
      </c>
      <c r="AY96" s="23" t="s">
        <v>127</v>
      </c>
      <c r="BE96" s="203">
        <f>IF(N96="základní",J96,0)</f>
        <v>0</v>
      </c>
      <c r="BF96" s="203">
        <f>IF(N96="snížená",J96,0)</f>
        <v>0</v>
      </c>
      <c r="BG96" s="203">
        <f>IF(N96="zákl. přenesená",J96,0)</f>
        <v>0</v>
      </c>
      <c r="BH96" s="203">
        <f>IF(N96="sníž. přenesená",J96,0)</f>
        <v>0</v>
      </c>
      <c r="BI96" s="203">
        <f>IF(N96="nulová",J96,0)</f>
        <v>0</v>
      </c>
      <c r="BJ96" s="23" t="s">
        <v>24</v>
      </c>
      <c r="BK96" s="203">
        <f>ROUND(I96*H96,2)</f>
        <v>0</v>
      </c>
      <c r="BL96" s="23" t="s">
        <v>130</v>
      </c>
      <c r="BM96" s="23" t="s">
        <v>29</v>
      </c>
    </row>
    <row r="97" spans="2:65" s="1" customFormat="1" ht="57" customHeight="1">
      <c r="B97" s="40"/>
      <c r="C97" s="192" t="s">
        <v>141</v>
      </c>
      <c r="D97" s="192" t="s">
        <v>131</v>
      </c>
      <c r="E97" s="193" t="s">
        <v>546</v>
      </c>
      <c r="F97" s="194" t="s">
        <v>547</v>
      </c>
      <c r="G97" s="195" t="s">
        <v>431</v>
      </c>
      <c r="H97" s="196">
        <v>209.8</v>
      </c>
      <c r="I97" s="197"/>
      <c r="J97" s="198">
        <f>ROUND(I97*H97,2)</f>
        <v>0</v>
      </c>
      <c r="K97" s="194" t="s">
        <v>432</v>
      </c>
      <c r="L97" s="60"/>
      <c r="M97" s="199" t="s">
        <v>22</v>
      </c>
      <c r="N97" s="200" t="s">
        <v>44</v>
      </c>
      <c r="O97" s="41"/>
      <c r="P97" s="201">
        <f>O97*H97</f>
        <v>0</v>
      </c>
      <c r="Q97" s="201">
        <v>0</v>
      </c>
      <c r="R97" s="201">
        <f>Q97*H97</f>
        <v>0</v>
      </c>
      <c r="S97" s="201">
        <v>0</v>
      </c>
      <c r="T97" s="202">
        <f>S97*H97</f>
        <v>0</v>
      </c>
      <c r="AR97" s="23" t="s">
        <v>130</v>
      </c>
      <c r="AT97" s="23" t="s">
        <v>131</v>
      </c>
      <c r="AU97" s="23" t="s">
        <v>82</v>
      </c>
      <c r="AY97" s="23" t="s">
        <v>127</v>
      </c>
      <c r="BE97" s="203">
        <f>IF(N97="základní",J97,0)</f>
        <v>0</v>
      </c>
      <c r="BF97" s="203">
        <f>IF(N97="snížená",J97,0)</f>
        <v>0</v>
      </c>
      <c r="BG97" s="203">
        <f>IF(N97="zákl. přenesená",J97,0)</f>
        <v>0</v>
      </c>
      <c r="BH97" s="203">
        <f>IF(N97="sníž. přenesená",J97,0)</f>
        <v>0</v>
      </c>
      <c r="BI97" s="203">
        <f>IF(N97="nulová",J97,0)</f>
        <v>0</v>
      </c>
      <c r="BJ97" s="23" t="s">
        <v>24</v>
      </c>
      <c r="BK97" s="203">
        <f>ROUND(I97*H97,2)</f>
        <v>0</v>
      </c>
      <c r="BL97" s="23" t="s">
        <v>130</v>
      </c>
      <c r="BM97" s="23" t="s">
        <v>150</v>
      </c>
    </row>
    <row r="98" spans="2:65" s="1" customFormat="1" ht="121.5">
      <c r="B98" s="40"/>
      <c r="C98" s="62"/>
      <c r="D98" s="206" t="s">
        <v>433</v>
      </c>
      <c r="E98" s="62"/>
      <c r="F98" s="247" t="s">
        <v>486</v>
      </c>
      <c r="G98" s="62"/>
      <c r="H98" s="62"/>
      <c r="I98" s="162"/>
      <c r="J98" s="62"/>
      <c r="K98" s="62"/>
      <c r="L98" s="60"/>
      <c r="M98" s="243"/>
      <c r="N98" s="41"/>
      <c r="O98" s="41"/>
      <c r="P98" s="41"/>
      <c r="Q98" s="41"/>
      <c r="R98" s="41"/>
      <c r="S98" s="41"/>
      <c r="T98" s="77"/>
      <c r="AT98" s="23" t="s">
        <v>433</v>
      </c>
      <c r="AU98" s="23" t="s">
        <v>82</v>
      </c>
    </row>
    <row r="99" spans="2:65" s="1" customFormat="1" ht="22.5" customHeight="1">
      <c r="B99" s="40"/>
      <c r="C99" s="248" t="s">
        <v>151</v>
      </c>
      <c r="D99" s="248" t="s">
        <v>202</v>
      </c>
      <c r="E99" s="249" t="s">
        <v>487</v>
      </c>
      <c r="F99" s="250" t="s">
        <v>488</v>
      </c>
      <c r="G99" s="251" t="s">
        <v>431</v>
      </c>
      <c r="H99" s="252">
        <v>213.99600000000001</v>
      </c>
      <c r="I99" s="253"/>
      <c r="J99" s="254">
        <f>ROUND(I99*H99,2)</f>
        <v>0</v>
      </c>
      <c r="K99" s="250" t="s">
        <v>432</v>
      </c>
      <c r="L99" s="255"/>
      <c r="M99" s="256" t="s">
        <v>22</v>
      </c>
      <c r="N99" s="257" t="s">
        <v>44</v>
      </c>
      <c r="O99" s="41"/>
      <c r="P99" s="201">
        <f>O99*H99</f>
        <v>0</v>
      </c>
      <c r="Q99" s="201">
        <v>0</v>
      </c>
      <c r="R99" s="201">
        <f>Q99*H99</f>
        <v>0</v>
      </c>
      <c r="S99" s="201">
        <v>0</v>
      </c>
      <c r="T99" s="202">
        <f>S99*H99</f>
        <v>0</v>
      </c>
      <c r="AR99" s="23" t="s">
        <v>144</v>
      </c>
      <c r="AT99" s="23" t="s">
        <v>202</v>
      </c>
      <c r="AU99" s="23" t="s">
        <v>82</v>
      </c>
      <c r="AY99" s="23" t="s">
        <v>127</v>
      </c>
      <c r="BE99" s="203">
        <f>IF(N99="základní",J99,0)</f>
        <v>0</v>
      </c>
      <c r="BF99" s="203">
        <f>IF(N99="snížená",J99,0)</f>
        <v>0</v>
      </c>
      <c r="BG99" s="203">
        <f>IF(N99="zákl. přenesená",J99,0)</f>
        <v>0</v>
      </c>
      <c r="BH99" s="203">
        <f>IF(N99="sníž. přenesená",J99,0)</f>
        <v>0</v>
      </c>
      <c r="BI99" s="203">
        <f>IF(N99="nulová",J99,0)</f>
        <v>0</v>
      </c>
      <c r="BJ99" s="23" t="s">
        <v>24</v>
      </c>
      <c r="BK99" s="203">
        <f>ROUND(I99*H99,2)</f>
        <v>0</v>
      </c>
      <c r="BL99" s="23" t="s">
        <v>130</v>
      </c>
      <c r="BM99" s="23" t="s">
        <v>154</v>
      </c>
    </row>
    <row r="100" spans="2:65" s="11" customFormat="1" ht="13.5">
      <c r="B100" s="204"/>
      <c r="C100" s="205"/>
      <c r="D100" s="218" t="s">
        <v>159</v>
      </c>
      <c r="E100" s="228" t="s">
        <v>22</v>
      </c>
      <c r="F100" s="229" t="s">
        <v>548</v>
      </c>
      <c r="G100" s="205"/>
      <c r="H100" s="230">
        <v>213.99600000000001</v>
      </c>
      <c r="I100" s="210"/>
      <c r="J100" s="205"/>
      <c r="K100" s="205"/>
      <c r="L100" s="211"/>
      <c r="M100" s="212"/>
      <c r="N100" s="213"/>
      <c r="O100" s="213"/>
      <c r="P100" s="213"/>
      <c r="Q100" s="213"/>
      <c r="R100" s="213"/>
      <c r="S100" s="213"/>
      <c r="T100" s="214"/>
      <c r="AT100" s="215" t="s">
        <v>159</v>
      </c>
      <c r="AU100" s="215" t="s">
        <v>82</v>
      </c>
      <c r="AV100" s="11" t="s">
        <v>82</v>
      </c>
      <c r="AW100" s="11" t="s">
        <v>161</v>
      </c>
      <c r="AX100" s="11" t="s">
        <v>73</v>
      </c>
      <c r="AY100" s="215" t="s">
        <v>127</v>
      </c>
    </row>
    <row r="101" spans="2:65" s="13" customFormat="1" ht="13.5">
      <c r="B101" s="231"/>
      <c r="C101" s="232"/>
      <c r="D101" s="218" t="s">
        <v>159</v>
      </c>
      <c r="E101" s="258" t="s">
        <v>22</v>
      </c>
      <c r="F101" s="259" t="s">
        <v>199</v>
      </c>
      <c r="G101" s="232"/>
      <c r="H101" s="260">
        <v>213.99600000000001</v>
      </c>
      <c r="I101" s="236"/>
      <c r="J101" s="232"/>
      <c r="K101" s="232"/>
      <c r="L101" s="237"/>
      <c r="M101" s="238"/>
      <c r="N101" s="239"/>
      <c r="O101" s="239"/>
      <c r="P101" s="239"/>
      <c r="Q101" s="239"/>
      <c r="R101" s="239"/>
      <c r="S101" s="239"/>
      <c r="T101" s="240"/>
      <c r="AT101" s="241" t="s">
        <v>159</v>
      </c>
      <c r="AU101" s="241" t="s">
        <v>82</v>
      </c>
      <c r="AV101" s="13" t="s">
        <v>130</v>
      </c>
      <c r="AW101" s="13" t="s">
        <v>161</v>
      </c>
      <c r="AX101" s="13" t="s">
        <v>24</v>
      </c>
      <c r="AY101" s="241" t="s">
        <v>127</v>
      </c>
    </row>
    <row r="102" spans="2:65" s="10" customFormat="1" ht="29.85" customHeight="1">
      <c r="B102" s="175"/>
      <c r="C102" s="176"/>
      <c r="D102" s="189" t="s">
        <v>72</v>
      </c>
      <c r="E102" s="190" t="s">
        <v>162</v>
      </c>
      <c r="F102" s="190" t="s">
        <v>353</v>
      </c>
      <c r="G102" s="176"/>
      <c r="H102" s="176"/>
      <c r="I102" s="179"/>
      <c r="J102" s="191">
        <f>BK102</f>
        <v>0</v>
      </c>
      <c r="K102" s="176"/>
      <c r="L102" s="181"/>
      <c r="M102" s="182"/>
      <c r="N102" s="183"/>
      <c r="O102" s="183"/>
      <c r="P102" s="184">
        <f>SUM(P103:P105)</f>
        <v>0</v>
      </c>
      <c r="Q102" s="183"/>
      <c r="R102" s="184">
        <f>SUM(R103:R105)</f>
        <v>0</v>
      </c>
      <c r="S102" s="183"/>
      <c r="T102" s="185">
        <f>SUM(T103:T105)</f>
        <v>0</v>
      </c>
      <c r="AR102" s="186" t="s">
        <v>24</v>
      </c>
      <c r="AT102" s="187" t="s">
        <v>72</v>
      </c>
      <c r="AU102" s="187" t="s">
        <v>24</v>
      </c>
      <c r="AY102" s="186" t="s">
        <v>127</v>
      </c>
      <c r="BK102" s="188">
        <f>SUM(BK103:BK105)</f>
        <v>0</v>
      </c>
    </row>
    <row r="103" spans="2:65" s="1" customFormat="1" ht="31.5" customHeight="1">
      <c r="B103" s="40"/>
      <c r="C103" s="192" t="s">
        <v>144</v>
      </c>
      <c r="D103" s="192" t="s">
        <v>131</v>
      </c>
      <c r="E103" s="193" t="s">
        <v>504</v>
      </c>
      <c r="F103" s="194" t="s">
        <v>505</v>
      </c>
      <c r="G103" s="195" t="s">
        <v>444</v>
      </c>
      <c r="H103" s="196">
        <v>280.5</v>
      </c>
      <c r="I103" s="197"/>
      <c r="J103" s="198">
        <f>ROUND(I103*H103,2)</f>
        <v>0</v>
      </c>
      <c r="K103" s="194" t="s">
        <v>432</v>
      </c>
      <c r="L103" s="60"/>
      <c r="M103" s="199" t="s">
        <v>22</v>
      </c>
      <c r="N103" s="200" t="s">
        <v>44</v>
      </c>
      <c r="O103" s="41"/>
      <c r="P103" s="201">
        <f>O103*H103</f>
        <v>0</v>
      </c>
      <c r="Q103" s="201">
        <v>0</v>
      </c>
      <c r="R103" s="201">
        <f>Q103*H103</f>
        <v>0</v>
      </c>
      <c r="S103" s="201">
        <v>0</v>
      </c>
      <c r="T103" s="202">
        <f>S103*H103</f>
        <v>0</v>
      </c>
      <c r="AR103" s="23" t="s">
        <v>130</v>
      </c>
      <c r="AT103" s="23" t="s">
        <v>131</v>
      </c>
      <c r="AU103" s="23" t="s">
        <v>82</v>
      </c>
      <c r="AY103" s="23" t="s">
        <v>127</v>
      </c>
      <c r="BE103" s="203">
        <f>IF(N103="základní",J103,0)</f>
        <v>0</v>
      </c>
      <c r="BF103" s="203">
        <f>IF(N103="snížená",J103,0)</f>
        <v>0</v>
      </c>
      <c r="BG103" s="203">
        <f>IF(N103="zákl. přenesená",J103,0)</f>
        <v>0</v>
      </c>
      <c r="BH103" s="203">
        <f>IF(N103="sníž. přenesená",J103,0)</f>
        <v>0</v>
      </c>
      <c r="BI103" s="203">
        <f>IF(N103="nulová",J103,0)</f>
        <v>0</v>
      </c>
      <c r="BJ103" s="23" t="s">
        <v>24</v>
      </c>
      <c r="BK103" s="203">
        <f>ROUND(I103*H103,2)</f>
        <v>0</v>
      </c>
      <c r="BL103" s="23" t="s">
        <v>130</v>
      </c>
      <c r="BM103" s="23" t="s">
        <v>158</v>
      </c>
    </row>
    <row r="104" spans="2:65" s="1" customFormat="1" ht="67.5">
      <c r="B104" s="40"/>
      <c r="C104" s="62"/>
      <c r="D104" s="206" t="s">
        <v>433</v>
      </c>
      <c r="E104" s="62"/>
      <c r="F104" s="247" t="s">
        <v>506</v>
      </c>
      <c r="G104" s="62"/>
      <c r="H104" s="62"/>
      <c r="I104" s="162"/>
      <c r="J104" s="62"/>
      <c r="K104" s="62"/>
      <c r="L104" s="60"/>
      <c r="M104" s="243"/>
      <c r="N104" s="41"/>
      <c r="O104" s="41"/>
      <c r="P104" s="41"/>
      <c r="Q104" s="41"/>
      <c r="R104" s="41"/>
      <c r="S104" s="41"/>
      <c r="T104" s="77"/>
      <c r="AT104" s="23" t="s">
        <v>433</v>
      </c>
      <c r="AU104" s="23" t="s">
        <v>82</v>
      </c>
    </row>
    <row r="105" spans="2:65" s="1" customFormat="1" ht="22.5" customHeight="1">
      <c r="B105" s="40"/>
      <c r="C105" s="248" t="s">
        <v>162</v>
      </c>
      <c r="D105" s="248" t="s">
        <v>202</v>
      </c>
      <c r="E105" s="249" t="s">
        <v>507</v>
      </c>
      <c r="F105" s="250" t="s">
        <v>508</v>
      </c>
      <c r="G105" s="251" t="s">
        <v>493</v>
      </c>
      <c r="H105" s="252">
        <v>280.5</v>
      </c>
      <c r="I105" s="253"/>
      <c r="J105" s="254">
        <f>ROUND(I105*H105,2)</f>
        <v>0</v>
      </c>
      <c r="K105" s="250" t="s">
        <v>432</v>
      </c>
      <c r="L105" s="255"/>
      <c r="M105" s="256" t="s">
        <v>22</v>
      </c>
      <c r="N105" s="257" t="s">
        <v>44</v>
      </c>
      <c r="O105" s="41"/>
      <c r="P105" s="201">
        <f>O105*H105</f>
        <v>0</v>
      </c>
      <c r="Q105" s="201">
        <v>0</v>
      </c>
      <c r="R105" s="201">
        <f>Q105*H105</f>
        <v>0</v>
      </c>
      <c r="S105" s="201">
        <v>0</v>
      </c>
      <c r="T105" s="202">
        <f>S105*H105</f>
        <v>0</v>
      </c>
      <c r="AR105" s="23" t="s">
        <v>144</v>
      </c>
      <c r="AT105" s="23" t="s">
        <v>202</v>
      </c>
      <c r="AU105" s="23" t="s">
        <v>82</v>
      </c>
      <c r="AY105" s="23" t="s">
        <v>127</v>
      </c>
      <c r="BE105" s="203">
        <f>IF(N105="základní",J105,0)</f>
        <v>0</v>
      </c>
      <c r="BF105" s="203">
        <f>IF(N105="snížená",J105,0)</f>
        <v>0</v>
      </c>
      <c r="BG105" s="203">
        <f>IF(N105="zákl. přenesená",J105,0)</f>
        <v>0</v>
      </c>
      <c r="BH105" s="203">
        <f>IF(N105="sníž. přenesená",J105,0)</f>
        <v>0</v>
      </c>
      <c r="BI105" s="203">
        <f>IF(N105="nulová",J105,0)</f>
        <v>0</v>
      </c>
      <c r="BJ105" s="23" t="s">
        <v>24</v>
      </c>
      <c r="BK105" s="203">
        <f>ROUND(I105*H105,2)</f>
        <v>0</v>
      </c>
      <c r="BL105" s="23" t="s">
        <v>130</v>
      </c>
      <c r="BM105" s="23" t="s">
        <v>166</v>
      </c>
    </row>
    <row r="106" spans="2:65" s="10" customFormat="1" ht="29.85" customHeight="1">
      <c r="B106" s="175"/>
      <c r="C106" s="176"/>
      <c r="D106" s="189" t="s">
        <v>72</v>
      </c>
      <c r="E106" s="190" t="s">
        <v>518</v>
      </c>
      <c r="F106" s="190" t="s">
        <v>519</v>
      </c>
      <c r="G106" s="176"/>
      <c r="H106" s="176"/>
      <c r="I106" s="179"/>
      <c r="J106" s="191">
        <f>BK106</f>
        <v>0</v>
      </c>
      <c r="K106" s="176"/>
      <c r="L106" s="181"/>
      <c r="M106" s="182"/>
      <c r="N106" s="183"/>
      <c r="O106" s="183"/>
      <c r="P106" s="184">
        <f>SUM(P107:P117)</f>
        <v>0</v>
      </c>
      <c r="Q106" s="183"/>
      <c r="R106" s="184">
        <f>SUM(R107:R117)</f>
        <v>0</v>
      </c>
      <c r="S106" s="183"/>
      <c r="T106" s="185">
        <f>SUM(T107:T117)</f>
        <v>0</v>
      </c>
      <c r="AR106" s="186" t="s">
        <v>24</v>
      </c>
      <c r="AT106" s="187" t="s">
        <v>72</v>
      </c>
      <c r="AU106" s="187" t="s">
        <v>24</v>
      </c>
      <c r="AY106" s="186" t="s">
        <v>127</v>
      </c>
      <c r="BK106" s="188">
        <f>SUM(BK107:BK117)</f>
        <v>0</v>
      </c>
    </row>
    <row r="107" spans="2:65" s="1" customFormat="1" ht="31.5" customHeight="1">
      <c r="B107" s="40"/>
      <c r="C107" s="192" t="s">
        <v>29</v>
      </c>
      <c r="D107" s="192" t="s">
        <v>131</v>
      </c>
      <c r="E107" s="193" t="s">
        <v>520</v>
      </c>
      <c r="F107" s="194" t="s">
        <v>521</v>
      </c>
      <c r="G107" s="195" t="s">
        <v>460</v>
      </c>
      <c r="H107" s="196">
        <v>116.74</v>
      </c>
      <c r="I107" s="197"/>
      <c r="J107" s="198">
        <f>ROUND(I107*H107,2)</f>
        <v>0</v>
      </c>
      <c r="K107" s="194" t="s">
        <v>432</v>
      </c>
      <c r="L107" s="60"/>
      <c r="M107" s="199" t="s">
        <v>22</v>
      </c>
      <c r="N107" s="200" t="s">
        <v>44</v>
      </c>
      <c r="O107" s="41"/>
      <c r="P107" s="201">
        <f>O107*H107</f>
        <v>0</v>
      </c>
      <c r="Q107" s="201">
        <v>0</v>
      </c>
      <c r="R107" s="201">
        <f>Q107*H107</f>
        <v>0</v>
      </c>
      <c r="S107" s="201">
        <v>0</v>
      </c>
      <c r="T107" s="202">
        <f>S107*H107</f>
        <v>0</v>
      </c>
      <c r="AR107" s="23" t="s">
        <v>130</v>
      </c>
      <c r="AT107" s="23" t="s">
        <v>131</v>
      </c>
      <c r="AU107" s="23" t="s">
        <v>82</v>
      </c>
      <c r="AY107" s="23" t="s">
        <v>127</v>
      </c>
      <c r="BE107" s="203">
        <f>IF(N107="základní",J107,0)</f>
        <v>0</v>
      </c>
      <c r="BF107" s="203">
        <f>IF(N107="snížená",J107,0)</f>
        <v>0</v>
      </c>
      <c r="BG107" s="203">
        <f>IF(N107="zákl. přenesená",J107,0)</f>
        <v>0</v>
      </c>
      <c r="BH107" s="203">
        <f>IF(N107="sníž. přenesená",J107,0)</f>
        <v>0</v>
      </c>
      <c r="BI107" s="203">
        <f>IF(N107="nulová",J107,0)</f>
        <v>0</v>
      </c>
      <c r="BJ107" s="23" t="s">
        <v>24</v>
      </c>
      <c r="BK107" s="203">
        <f>ROUND(I107*H107,2)</f>
        <v>0</v>
      </c>
      <c r="BL107" s="23" t="s">
        <v>130</v>
      </c>
      <c r="BM107" s="23" t="s">
        <v>170</v>
      </c>
    </row>
    <row r="108" spans="2:65" s="1" customFormat="1" ht="94.5">
      <c r="B108" s="40"/>
      <c r="C108" s="62"/>
      <c r="D108" s="206" t="s">
        <v>433</v>
      </c>
      <c r="E108" s="62"/>
      <c r="F108" s="247" t="s">
        <v>522</v>
      </c>
      <c r="G108" s="62"/>
      <c r="H108" s="62"/>
      <c r="I108" s="162"/>
      <c r="J108" s="62"/>
      <c r="K108" s="62"/>
      <c r="L108" s="60"/>
      <c r="M108" s="243"/>
      <c r="N108" s="41"/>
      <c r="O108" s="41"/>
      <c r="P108" s="41"/>
      <c r="Q108" s="41"/>
      <c r="R108" s="41"/>
      <c r="S108" s="41"/>
      <c r="T108" s="77"/>
      <c r="AT108" s="23" t="s">
        <v>433</v>
      </c>
      <c r="AU108" s="23" t="s">
        <v>82</v>
      </c>
    </row>
    <row r="109" spans="2:65" s="1" customFormat="1" ht="31.5" customHeight="1">
      <c r="B109" s="40"/>
      <c r="C109" s="192" t="s">
        <v>176</v>
      </c>
      <c r="D109" s="192" t="s">
        <v>131</v>
      </c>
      <c r="E109" s="193" t="s">
        <v>523</v>
      </c>
      <c r="F109" s="194" t="s">
        <v>524</v>
      </c>
      <c r="G109" s="195" t="s">
        <v>460</v>
      </c>
      <c r="H109" s="196">
        <v>1167.4000000000001</v>
      </c>
      <c r="I109" s="197"/>
      <c r="J109" s="198">
        <f>ROUND(I109*H109,2)</f>
        <v>0</v>
      </c>
      <c r="K109" s="194" t="s">
        <v>432</v>
      </c>
      <c r="L109" s="60"/>
      <c r="M109" s="199" t="s">
        <v>22</v>
      </c>
      <c r="N109" s="200" t="s">
        <v>44</v>
      </c>
      <c r="O109" s="41"/>
      <c r="P109" s="201">
        <f>O109*H109</f>
        <v>0</v>
      </c>
      <c r="Q109" s="201">
        <v>0</v>
      </c>
      <c r="R109" s="201">
        <f>Q109*H109</f>
        <v>0</v>
      </c>
      <c r="S109" s="201">
        <v>0</v>
      </c>
      <c r="T109" s="202">
        <f>S109*H109</f>
        <v>0</v>
      </c>
      <c r="AR109" s="23" t="s">
        <v>130</v>
      </c>
      <c r="AT109" s="23" t="s">
        <v>131</v>
      </c>
      <c r="AU109" s="23" t="s">
        <v>82</v>
      </c>
      <c r="AY109" s="23" t="s">
        <v>127</v>
      </c>
      <c r="BE109" s="203">
        <f>IF(N109="základní",J109,0)</f>
        <v>0</v>
      </c>
      <c r="BF109" s="203">
        <f>IF(N109="snížená",J109,0)</f>
        <v>0</v>
      </c>
      <c r="BG109" s="203">
        <f>IF(N109="zákl. přenesená",J109,0)</f>
        <v>0</v>
      </c>
      <c r="BH109" s="203">
        <f>IF(N109="sníž. přenesená",J109,0)</f>
        <v>0</v>
      </c>
      <c r="BI109" s="203">
        <f>IF(N109="nulová",J109,0)</f>
        <v>0</v>
      </c>
      <c r="BJ109" s="23" t="s">
        <v>24</v>
      </c>
      <c r="BK109" s="203">
        <f>ROUND(I109*H109,2)</f>
        <v>0</v>
      </c>
      <c r="BL109" s="23" t="s">
        <v>130</v>
      </c>
      <c r="BM109" s="23" t="s">
        <v>174</v>
      </c>
    </row>
    <row r="110" spans="2:65" s="1" customFormat="1" ht="94.5">
      <c r="B110" s="40"/>
      <c r="C110" s="62"/>
      <c r="D110" s="218" t="s">
        <v>433</v>
      </c>
      <c r="E110" s="62"/>
      <c r="F110" s="242" t="s">
        <v>522</v>
      </c>
      <c r="G110" s="62"/>
      <c r="H110" s="62"/>
      <c r="I110" s="162"/>
      <c r="J110" s="62"/>
      <c r="K110" s="62"/>
      <c r="L110" s="60"/>
      <c r="M110" s="243"/>
      <c r="N110" s="41"/>
      <c r="O110" s="41"/>
      <c r="P110" s="41"/>
      <c r="Q110" s="41"/>
      <c r="R110" s="41"/>
      <c r="S110" s="41"/>
      <c r="T110" s="77"/>
      <c r="AT110" s="23" t="s">
        <v>433</v>
      </c>
      <c r="AU110" s="23" t="s">
        <v>82</v>
      </c>
    </row>
    <row r="111" spans="2:65" s="11" customFormat="1" ht="13.5">
      <c r="B111" s="204"/>
      <c r="C111" s="205"/>
      <c r="D111" s="218" t="s">
        <v>159</v>
      </c>
      <c r="E111" s="228" t="s">
        <v>22</v>
      </c>
      <c r="F111" s="229" t="s">
        <v>549</v>
      </c>
      <c r="G111" s="205"/>
      <c r="H111" s="230">
        <v>1167.4000000000001</v>
      </c>
      <c r="I111" s="210"/>
      <c r="J111" s="205"/>
      <c r="K111" s="205"/>
      <c r="L111" s="211"/>
      <c r="M111" s="212"/>
      <c r="N111" s="213"/>
      <c r="O111" s="213"/>
      <c r="P111" s="213"/>
      <c r="Q111" s="213"/>
      <c r="R111" s="213"/>
      <c r="S111" s="213"/>
      <c r="T111" s="214"/>
      <c r="AT111" s="215" t="s">
        <v>159</v>
      </c>
      <c r="AU111" s="215" t="s">
        <v>82</v>
      </c>
      <c r="AV111" s="11" t="s">
        <v>82</v>
      </c>
      <c r="AW111" s="11" t="s">
        <v>161</v>
      </c>
      <c r="AX111" s="11" t="s">
        <v>73</v>
      </c>
      <c r="AY111" s="215" t="s">
        <v>127</v>
      </c>
    </row>
    <row r="112" spans="2:65" s="13" customFormat="1" ht="13.5">
      <c r="B112" s="231"/>
      <c r="C112" s="232"/>
      <c r="D112" s="206" t="s">
        <v>159</v>
      </c>
      <c r="E112" s="233" t="s">
        <v>22</v>
      </c>
      <c r="F112" s="234" t="s">
        <v>199</v>
      </c>
      <c r="G112" s="232"/>
      <c r="H112" s="235">
        <v>1167.4000000000001</v>
      </c>
      <c r="I112" s="236"/>
      <c r="J112" s="232"/>
      <c r="K112" s="232"/>
      <c r="L112" s="237"/>
      <c r="M112" s="238"/>
      <c r="N112" s="239"/>
      <c r="O112" s="239"/>
      <c r="P112" s="239"/>
      <c r="Q112" s="239"/>
      <c r="R112" s="239"/>
      <c r="S112" s="239"/>
      <c r="T112" s="240"/>
      <c r="AT112" s="241" t="s">
        <v>159</v>
      </c>
      <c r="AU112" s="241" t="s">
        <v>82</v>
      </c>
      <c r="AV112" s="13" t="s">
        <v>130</v>
      </c>
      <c r="AW112" s="13" t="s">
        <v>161</v>
      </c>
      <c r="AX112" s="13" t="s">
        <v>24</v>
      </c>
      <c r="AY112" s="241" t="s">
        <v>127</v>
      </c>
    </row>
    <row r="113" spans="2:65" s="1" customFormat="1" ht="22.5" customHeight="1">
      <c r="B113" s="40"/>
      <c r="C113" s="192" t="s">
        <v>150</v>
      </c>
      <c r="D113" s="192" t="s">
        <v>131</v>
      </c>
      <c r="E113" s="193" t="s">
        <v>525</v>
      </c>
      <c r="F113" s="194" t="s">
        <v>526</v>
      </c>
      <c r="G113" s="195" t="s">
        <v>460</v>
      </c>
      <c r="H113" s="196">
        <v>111.224</v>
      </c>
      <c r="I113" s="197"/>
      <c r="J113" s="198">
        <f>ROUND(I113*H113,2)</f>
        <v>0</v>
      </c>
      <c r="K113" s="194" t="s">
        <v>432</v>
      </c>
      <c r="L113" s="60"/>
      <c r="M113" s="199" t="s">
        <v>22</v>
      </c>
      <c r="N113" s="200" t="s">
        <v>44</v>
      </c>
      <c r="O113" s="41"/>
      <c r="P113" s="201">
        <f>O113*H113</f>
        <v>0</v>
      </c>
      <c r="Q113" s="201">
        <v>0</v>
      </c>
      <c r="R113" s="201">
        <f>Q113*H113</f>
        <v>0</v>
      </c>
      <c r="S113" s="201">
        <v>0</v>
      </c>
      <c r="T113" s="202">
        <f>S113*H113</f>
        <v>0</v>
      </c>
      <c r="AR113" s="23" t="s">
        <v>130</v>
      </c>
      <c r="AT113" s="23" t="s">
        <v>131</v>
      </c>
      <c r="AU113" s="23" t="s">
        <v>82</v>
      </c>
      <c r="AY113" s="23" t="s">
        <v>127</v>
      </c>
      <c r="BE113" s="203">
        <f>IF(N113="základní",J113,0)</f>
        <v>0</v>
      </c>
      <c r="BF113" s="203">
        <f>IF(N113="snížená",J113,0)</f>
        <v>0</v>
      </c>
      <c r="BG113" s="203">
        <f>IF(N113="zákl. přenesená",J113,0)</f>
        <v>0</v>
      </c>
      <c r="BH113" s="203">
        <f>IF(N113="sníž. přenesená",J113,0)</f>
        <v>0</v>
      </c>
      <c r="BI113" s="203">
        <f>IF(N113="nulová",J113,0)</f>
        <v>0</v>
      </c>
      <c r="BJ113" s="23" t="s">
        <v>24</v>
      </c>
      <c r="BK113" s="203">
        <f>ROUND(I113*H113,2)</f>
        <v>0</v>
      </c>
      <c r="BL113" s="23" t="s">
        <v>130</v>
      </c>
      <c r="BM113" s="23" t="s">
        <v>179</v>
      </c>
    </row>
    <row r="114" spans="2:65" s="1" customFormat="1" ht="81">
      <c r="B114" s="40"/>
      <c r="C114" s="62"/>
      <c r="D114" s="218" t="s">
        <v>433</v>
      </c>
      <c r="E114" s="62"/>
      <c r="F114" s="242" t="s">
        <v>527</v>
      </c>
      <c r="G114" s="62"/>
      <c r="H114" s="62"/>
      <c r="I114" s="162"/>
      <c r="J114" s="62"/>
      <c r="K114" s="62"/>
      <c r="L114" s="60"/>
      <c r="M114" s="243"/>
      <c r="N114" s="41"/>
      <c r="O114" s="41"/>
      <c r="P114" s="41"/>
      <c r="Q114" s="41"/>
      <c r="R114" s="41"/>
      <c r="S114" s="41"/>
      <c r="T114" s="77"/>
      <c r="AT114" s="23" t="s">
        <v>433</v>
      </c>
      <c r="AU114" s="23" t="s">
        <v>82</v>
      </c>
    </row>
    <row r="115" spans="2:65" s="11" customFormat="1" ht="13.5">
      <c r="B115" s="204"/>
      <c r="C115" s="205"/>
      <c r="D115" s="218" t="s">
        <v>159</v>
      </c>
      <c r="E115" s="228" t="s">
        <v>22</v>
      </c>
      <c r="F115" s="229" t="s">
        <v>550</v>
      </c>
      <c r="G115" s="205"/>
      <c r="H115" s="230">
        <v>111.224</v>
      </c>
      <c r="I115" s="210"/>
      <c r="J115" s="205"/>
      <c r="K115" s="205"/>
      <c r="L115" s="211"/>
      <c r="M115" s="212"/>
      <c r="N115" s="213"/>
      <c r="O115" s="213"/>
      <c r="P115" s="213"/>
      <c r="Q115" s="213"/>
      <c r="R115" s="213"/>
      <c r="S115" s="213"/>
      <c r="T115" s="214"/>
      <c r="AT115" s="215" t="s">
        <v>159</v>
      </c>
      <c r="AU115" s="215" t="s">
        <v>82</v>
      </c>
      <c r="AV115" s="11" t="s">
        <v>82</v>
      </c>
      <c r="AW115" s="11" t="s">
        <v>161</v>
      </c>
      <c r="AX115" s="11" t="s">
        <v>73</v>
      </c>
      <c r="AY115" s="215" t="s">
        <v>127</v>
      </c>
    </row>
    <row r="116" spans="2:65" s="13" customFormat="1" ht="13.5">
      <c r="B116" s="231"/>
      <c r="C116" s="232"/>
      <c r="D116" s="206" t="s">
        <v>159</v>
      </c>
      <c r="E116" s="233" t="s">
        <v>22</v>
      </c>
      <c r="F116" s="234" t="s">
        <v>199</v>
      </c>
      <c r="G116" s="232"/>
      <c r="H116" s="235">
        <v>111.224</v>
      </c>
      <c r="I116" s="236"/>
      <c r="J116" s="232"/>
      <c r="K116" s="232"/>
      <c r="L116" s="237"/>
      <c r="M116" s="238"/>
      <c r="N116" s="239"/>
      <c r="O116" s="239"/>
      <c r="P116" s="239"/>
      <c r="Q116" s="239"/>
      <c r="R116" s="239"/>
      <c r="S116" s="239"/>
      <c r="T116" s="240"/>
      <c r="AT116" s="241" t="s">
        <v>159</v>
      </c>
      <c r="AU116" s="241" t="s">
        <v>82</v>
      </c>
      <c r="AV116" s="13" t="s">
        <v>130</v>
      </c>
      <c r="AW116" s="13" t="s">
        <v>161</v>
      </c>
      <c r="AX116" s="13" t="s">
        <v>24</v>
      </c>
      <c r="AY116" s="241" t="s">
        <v>127</v>
      </c>
    </row>
    <row r="117" spans="2:65" s="1" customFormat="1" ht="31.5" customHeight="1">
      <c r="B117" s="40"/>
      <c r="C117" s="192" t="s">
        <v>185</v>
      </c>
      <c r="D117" s="192" t="s">
        <v>131</v>
      </c>
      <c r="E117" s="193" t="s">
        <v>531</v>
      </c>
      <c r="F117" s="194" t="s">
        <v>532</v>
      </c>
      <c r="G117" s="195" t="s">
        <v>460</v>
      </c>
      <c r="H117" s="196">
        <v>5.5170000000000003</v>
      </c>
      <c r="I117" s="197"/>
      <c r="J117" s="198">
        <f>ROUND(I117*H117,2)</f>
        <v>0</v>
      </c>
      <c r="K117" s="194" t="s">
        <v>22</v>
      </c>
      <c r="L117" s="60"/>
      <c r="M117" s="199" t="s">
        <v>22</v>
      </c>
      <c r="N117" s="200" t="s">
        <v>44</v>
      </c>
      <c r="O117" s="41"/>
      <c r="P117" s="201">
        <f>O117*H117</f>
        <v>0</v>
      </c>
      <c r="Q117" s="201">
        <v>0</v>
      </c>
      <c r="R117" s="201">
        <f>Q117*H117</f>
        <v>0</v>
      </c>
      <c r="S117" s="201">
        <v>0</v>
      </c>
      <c r="T117" s="202">
        <f>S117*H117</f>
        <v>0</v>
      </c>
      <c r="AR117" s="23" t="s">
        <v>130</v>
      </c>
      <c r="AT117" s="23" t="s">
        <v>131</v>
      </c>
      <c r="AU117" s="23" t="s">
        <v>82</v>
      </c>
      <c r="AY117" s="23" t="s">
        <v>127</v>
      </c>
      <c r="BE117" s="203">
        <f>IF(N117="základní",J117,0)</f>
        <v>0</v>
      </c>
      <c r="BF117" s="203">
        <f>IF(N117="snížená",J117,0)</f>
        <v>0</v>
      </c>
      <c r="BG117" s="203">
        <f>IF(N117="zákl. přenesená",J117,0)</f>
        <v>0</v>
      </c>
      <c r="BH117" s="203">
        <f>IF(N117="sníž. přenesená",J117,0)</f>
        <v>0</v>
      </c>
      <c r="BI117" s="203">
        <f>IF(N117="nulová",J117,0)</f>
        <v>0</v>
      </c>
      <c r="BJ117" s="23" t="s">
        <v>24</v>
      </c>
      <c r="BK117" s="203">
        <f>ROUND(I117*H117,2)</f>
        <v>0</v>
      </c>
      <c r="BL117" s="23" t="s">
        <v>130</v>
      </c>
      <c r="BM117" s="23" t="s">
        <v>184</v>
      </c>
    </row>
    <row r="118" spans="2:65" s="10" customFormat="1" ht="29.85" customHeight="1">
      <c r="B118" s="175"/>
      <c r="C118" s="176"/>
      <c r="D118" s="189" t="s">
        <v>72</v>
      </c>
      <c r="E118" s="190" t="s">
        <v>535</v>
      </c>
      <c r="F118" s="190" t="s">
        <v>536</v>
      </c>
      <c r="G118" s="176"/>
      <c r="H118" s="176"/>
      <c r="I118" s="179"/>
      <c r="J118" s="191">
        <f>BK118</f>
        <v>0</v>
      </c>
      <c r="K118" s="176"/>
      <c r="L118" s="181"/>
      <c r="M118" s="182"/>
      <c r="N118" s="183"/>
      <c r="O118" s="183"/>
      <c r="P118" s="184">
        <f>SUM(P119:P125)</f>
        <v>0</v>
      </c>
      <c r="Q118" s="183"/>
      <c r="R118" s="184">
        <f>SUM(R119:R125)</f>
        <v>0</v>
      </c>
      <c r="S118" s="183"/>
      <c r="T118" s="185">
        <f>SUM(T119:T125)</f>
        <v>0</v>
      </c>
      <c r="AR118" s="186" t="s">
        <v>24</v>
      </c>
      <c r="AT118" s="187" t="s">
        <v>72</v>
      </c>
      <c r="AU118" s="187" t="s">
        <v>24</v>
      </c>
      <c r="AY118" s="186" t="s">
        <v>127</v>
      </c>
      <c r="BK118" s="188">
        <f>SUM(BK119:BK125)</f>
        <v>0</v>
      </c>
    </row>
    <row r="119" spans="2:65" s="1" customFormat="1" ht="22.5" customHeight="1">
      <c r="B119" s="40"/>
      <c r="C119" s="192" t="s">
        <v>9</v>
      </c>
      <c r="D119" s="192" t="s">
        <v>131</v>
      </c>
      <c r="E119" s="193" t="s">
        <v>551</v>
      </c>
      <c r="F119" s="194" t="s">
        <v>552</v>
      </c>
      <c r="G119" s="195" t="s">
        <v>460</v>
      </c>
      <c r="H119" s="196">
        <v>19.177</v>
      </c>
      <c r="I119" s="197"/>
      <c r="J119" s="198">
        <f>ROUND(I119*H119,2)</f>
        <v>0</v>
      </c>
      <c r="K119" s="194" t="s">
        <v>432</v>
      </c>
      <c r="L119" s="60"/>
      <c r="M119" s="199" t="s">
        <v>22</v>
      </c>
      <c r="N119" s="200" t="s">
        <v>44</v>
      </c>
      <c r="O119" s="41"/>
      <c r="P119" s="201">
        <f>O119*H119</f>
        <v>0</v>
      </c>
      <c r="Q119" s="201">
        <v>0</v>
      </c>
      <c r="R119" s="201">
        <f>Q119*H119</f>
        <v>0</v>
      </c>
      <c r="S119" s="201">
        <v>0</v>
      </c>
      <c r="T119" s="202">
        <f>S119*H119</f>
        <v>0</v>
      </c>
      <c r="AR119" s="23" t="s">
        <v>130</v>
      </c>
      <c r="AT119" s="23" t="s">
        <v>131</v>
      </c>
      <c r="AU119" s="23" t="s">
        <v>82</v>
      </c>
      <c r="AY119" s="23" t="s">
        <v>127</v>
      </c>
      <c r="BE119" s="203">
        <f>IF(N119="základní",J119,0)</f>
        <v>0</v>
      </c>
      <c r="BF119" s="203">
        <f>IF(N119="snížená",J119,0)</f>
        <v>0</v>
      </c>
      <c r="BG119" s="203">
        <f>IF(N119="zákl. přenesená",J119,0)</f>
        <v>0</v>
      </c>
      <c r="BH119" s="203">
        <f>IF(N119="sníž. přenesená",J119,0)</f>
        <v>0</v>
      </c>
      <c r="BI119" s="203">
        <f>IF(N119="nulová",J119,0)</f>
        <v>0</v>
      </c>
      <c r="BJ119" s="23" t="s">
        <v>24</v>
      </c>
      <c r="BK119" s="203">
        <f>ROUND(I119*H119,2)</f>
        <v>0</v>
      </c>
      <c r="BL119" s="23" t="s">
        <v>130</v>
      </c>
      <c r="BM119" s="23" t="s">
        <v>553</v>
      </c>
    </row>
    <row r="120" spans="2:65" s="11" customFormat="1" ht="13.5">
      <c r="B120" s="204"/>
      <c r="C120" s="205"/>
      <c r="D120" s="218" t="s">
        <v>159</v>
      </c>
      <c r="E120" s="228" t="s">
        <v>22</v>
      </c>
      <c r="F120" s="229" t="s">
        <v>554</v>
      </c>
      <c r="G120" s="205"/>
      <c r="H120" s="230">
        <v>19.177</v>
      </c>
      <c r="I120" s="210"/>
      <c r="J120" s="205"/>
      <c r="K120" s="205"/>
      <c r="L120" s="211"/>
      <c r="M120" s="212"/>
      <c r="N120" s="213"/>
      <c r="O120" s="213"/>
      <c r="P120" s="213"/>
      <c r="Q120" s="213"/>
      <c r="R120" s="213"/>
      <c r="S120" s="213"/>
      <c r="T120" s="214"/>
      <c r="AT120" s="215" t="s">
        <v>159</v>
      </c>
      <c r="AU120" s="215" t="s">
        <v>82</v>
      </c>
      <c r="AV120" s="11" t="s">
        <v>82</v>
      </c>
      <c r="AW120" s="11" t="s">
        <v>161</v>
      </c>
      <c r="AX120" s="11" t="s">
        <v>73</v>
      </c>
      <c r="AY120" s="215" t="s">
        <v>127</v>
      </c>
    </row>
    <row r="121" spans="2:65" s="13" customFormat="1" ht="13.5">
      <c r="B121" s="231"/>
      <c r="C121" s="232"/>
      <c r="D121" s="206" t="s">
        <v>159</v>
      </c>
      <c r="E121" s="233" t="s">
        <v>22</v>
      </c>
      <c r="F121" s="234" t="s">
        <v>199</v>
      </c>
      <c r="G121" s="232"/>
      <c r="H121" s="235">
        <v>19.177</v>
      </c>
      <c r="I121" s="236"/>
      <c r="J121" s="232"/>
      <c r="K121" s="232"/>
      <c r="L121" s="237"/>
      <c r="M121" s="238"/>
      <c r="N121" s="239"/>
      <c r="O121" s="239"/>
      <c r="P121" s="239"/>
      <c r="Q121" s="239"/>
      <c r="R121" s="239"/>
      <c r="S121" s="239"/>
      <c r="T121" s="240"/>
      <c r="AT121" s="241" t="s">
        <v>159</v>
      </c>
      <c r="AU121" s="241" t="s">
        <v>82</v>
      </c>
      <c r="AV121" s="13" t="s">
        <v>130</v>
      </c>
      <c r="AW121" s="13" t="s">
        <v>161</v>
      </c>
      <c r="AX121" s="13" t="s">
        <v>24</v>
      </c>
      <c r="AY121" s="241" t="s">
        <v>127</v>
      </c>
    </row>
    <row r="122" spans="2:65" s="1" customFormat="1" ht="31.5" customHeight="1">
      <c r="B122" s="40"/>
      <c r="C122" s="192" t="s">
        <v>154</v>
      </c>
      <c r="D122" s="192" t="s">
        <v>131</v>
      </c>
      <c r="E122" s="193" t="s">
        <v>555</v>
      </c>
      <c r="F122" s="194" t="s">
        <v>556</v>
      </c>
      <c r="G122" s="195" t="s">
        <v>460</v>
      </c>
      <c r="H122" s="196">
        <v>108.273</v>
      </c>
      <c r="I122" s="197"/>
      <c r="J122" s="198">
        <f>ROUND(I122*H122,2)</f>
        <v>0</v>
      </c>
      <c r="K122" s="194" t="s">
        <v>432</v>
      </c>
      <c r="L122" s="60"/>
      <c r="M122" s="199" t="s">
        <v>22</v>
      </c>
      <c r="N122" s="200" t="s">
        <v>44</v>
      </c>
      <c r="O122" s="41"/>
      <c r="P122" s="201">
        <f>O122*H122</f>
        <v>0</v>
      </c>
      <c r="Q122" s="201">
        <v>0</v>
      </c>
      <c r="R122" s="201">
        <f>Q122*H122</f>
        <v>0</v>
      </c>
      <c r="S122" s="201">
        <v>0</v>
      </c>
      <c r="T122" s="202">
        <f>S122*H122</f>
        <v>0</v>
      </c>
      <c r="AR122" s="23" t="s">
        <v>130</v>
      </c>
      <c r="AT122" s="23" t="s">
        <v>131</v>
      </c>
      <c r="AU122" s="23" t="s">
        <v>82</v>
      </c>
      <c r="AY122" s="23" t="s">
        <v>127</v>
      </c>
      <c r="BE122" s="203">
        <f>IF(N122="základní",J122,0)</f>
        <v>0</v>
      </c>
      <c r="BF122" s="203">
        <f>IF(N122="snížená",J122,0)</f>
        <v>0</v>
      </c>
      <c r="BG122" s="203">
        <f>IF(N122="zákl. přenesená",J122,0)</f>
        <v>0</v>
      </c>
      <c r="BH122" s="203">
        <f>IF(N122="sníž. přenesená",J122,0)</f>
        <v>0</v>
      </c>
      <c r="BI122" s="203">
        <f>IF(N122="nulová",J122,0)</f>
        <v>0</v>
      </c>
      <c r="BJ122" s="23" t="s">
        <v>24</v>
      </c>
      <c r="BK122" s="203">
        <f>ROUND(I122*H122,2)</f>
        <v>0</v>
      </c>
      <c r="BL122" s="23" t="s">
        <v>130</v>
      </c>
      <c r="BM122" s="23" t="s">
        <v>189</v>
      </c>
    </row>
    <row r="123" spans="2:65" s="1" customFormat="1" ht="44.25" customHeight="1">
      <c r="B123" s="40"/>
      <c r="C123" s="192" t="s">
        <v>284</v>
      </c>
      <c r="D123" s="192" t="s">
        <v>131</v>
      </c>
      <c r="E123" s="193" t="s">
        <v>557</v>
      </c>
      <c r="F123" s="194" t="s">
        <v>558</v>
      </c>
      <c r="G123" s="195" t="s">
        <v>460</v>
      </c>
      <c r="H123" s="196">
        <v>6.5270000000000001</v>
      </c>
      <c r="I123" s="197"/>
      <c r="J123" s="198">
        <f>ROUND(I123*H123,2)</f>
        <v>0</v>
      </c>
      <c r="K123" s="194" t="s">
        <v>432</v>
      </c>
      <c r="L123" s="60"/>
      <c r="M123" s="199" t="s">
        <v>22</v>
      </c>
      <c r="N123" s="200" t="s">
        <v>44</v>
      </c>
      <c r="O123" s="41"/>
      <c r="P123" s="201">
        <f>O123*H123</f>
        <v>0</v>
      </c>
      <c r="Q123" s="201">
        <v>0</v>
      </c>
      <c r="R123" s="201">
        <f>Q123*H123</f>
        <v>0</v>
      </c>
      <c r="S123" s="201">
        <v>0</v>
      </c>
      <c r="T123" s="202">
        <f>S123*H123</f>
        <v>0</v>
      </c>
      <c r="AR123" s="23" t="s">
        <v>130</v>
      </c>
      <c r="AT123" s="23" t="s">
        <v>131</v>
      </c>
      <c r="AU123" s="23" t="s">
        <v>82</v>
      </c>
      <c r="AY123" s="23" t="s">
        <v>127</v>
      </c>
      <c r="BE123" s="203">
        <f>IF(N123="základní",J123,0)</f>
        <v>0</v>
      </c>
      <c r="BF123" s="203">
        <f>IF(N123="snížená",J123,0)</f>
        <v>0</v>
      </c>
      <c r="BG123" s="203">
        <f>IF(N123="zákl. přenesená",J123,0)</f>
        <v>0</v>
      </c>
      <c r="BH123" s="203">
        <f>IF(N123="sníž. přenesená",J123,0)</f>
        <v>0</v>
      </c>
      <c r="BI123" s="203">
        <f>IF(N123="nulová",J123,0)</f>
        <v>0</v>
      </c>
      <c r="BJ123" s="23" t="s">
        <v>24</v>
      </c>
      <c r="BK123" s="203">
        <f>ROUND(I123*H123,2)</f>
        <v>0</v>
      </c>
      <c r="BL123" s="23" t="s">
        <v>130</v>
      </c>
      <c r="BM123" s="23" t="s">
        <v>559</v>
      </c>
    </row>
    <row r="124" spans="2:65" s="11" customFormat="1" ht="13.5">
      <c r="B124" s="204"/>
      <c r="C124" s="205"/>
      <c r="D124" s="218" t="s">
        <v>159</v>
      </c>
      <c r="E124" s="228" t="s">
        <v>22</v>
      </c>
      <c r="F124" s="229" t="s">
        <v>560</v>
      </c>
      <c r="G124" s="205"/>
      <c r="H124" s="230">
        <v>6.5270000000000001</v>
      </c>
      <c r="I124" s="210"/>
      <c r="J124" s="205"/>
      <c r="K124" s="205"/>
      <c r="L124" s="211"/>
      <c r="M124" s="212"/>
      <c r="N124" s="213"/>
      <c r="O124" s="213"/>
      <c r="P124" s="213"/>
      <c r="Q124" s="213"/>
      <c r="R124" s="213"/>
      <c r="S124" s="213"/>
      <c r="T124" s="214"/>
      <c r="AT124" s="215" t="s">
        <v>159</v>
      </c>
      <c r="AU124" s="215" t="s">
        <v>82</v>
      </c>
      <c r="AV124" s="11" t="s">
        <v>82</v>
      </c>
      <c r="AW124" s="11" t="s">
        <v>161</v>
      </c>
      <c r="AX124" s="11" t="s">
        <v>73</v>
      </c>
      <c r="AY124" s="215" t="s">
        <v>127</v>
      </c>
    </row>
    <row r="125" spans="2:65" s="13" customFormat="1" ht="13.5">
      <c r="B125" s="231"/>
      <c r="C125" s="232"/>
      <c r="D125" s="218" t="s">
        <v>159</v>
      </c>
      <c r="E125" s="258" t="s">
        <v>22</v>
      </c>
      <c r="F125" s="259" t="s">
        <v>199</v>
      </c>
      <c r="G125" s="232"/>
      <c r="H125" s="260">
        <v>6.5270000000000001</v>
      </c>
      <c r="I125" s="236"/>
      <c r="J125" s="232"/>
      <c r="K125" s="232"/>
      <c r="L125" s="237"/>
      <c r="M125" s="238"/>
      <c r="N125" s="239"/>
      <c r="O125" s="239"/>
      <c r="P125" s="239"/>
      <c r="Q125" s="239"/>
      <c r="R125" s="239"/>
      <c r="S125" s="239"/>
      <c r="T125" s="240"/>
      <c r="AT125" s="241" t="s">
        <v>159</v>
      </c>
      <c r="AU125" s="241" t="s">
        <v>82</v>
      </c>
      <c r="AV125" s="13" t="s">
        <v>130</v>
      </c>
      <c r="AW125" s="13" t="s">
        <v>161</v>
      </c>
      <c r="AX125" s="13" t="s">
        <v>24</v>
      </c>
      <c r="AY125" s="241" t="s">
        <v>127</v>
      </c>
    </row>
    <row r="126" spans="2:65" s="10" customFormat="1" ht="29.85" customHeight="1">
      <c r="B126" s="175"/>
      <c r="C126" s="176"/>
      <c r="D126" s="189" t="s">
        <v>72</v>
      </c>
      <c r="E126" s="190" t="s">
        <v>128</v>
      </c>
      <c r="F126" s="190" t="s">
        <v>561</v>
      </c>
      <c r="G126" s="176"/>
      <c r="H126" s="176"/>
      <c r="I126" s="179"/>
      <c r="J126" s="191">
        <f>BK126</f>
        <v>0</v>
      </c>
      <c r="K126" s="176"/>
      <c r="L126" s="181"/>
      <c r="M126" s="182"/>
      <c r="N126" s="183"/>
      <c r="O126" s="183"/>
      <c r="P126" s="184">
        <f>SUM(P127:P132)</f>
        <v>0</v>
      </c>
      <c r="Q126" s="183"/>
      <c r="R126" s="184">
        <f>SUM(R127:R132)</f>
        <v>6.5264093000000001</v>
      </c>
      <c r="S126" s="183"/>
      <c r="T126" s="185">
        <f>SUM(T127:T132)</f>
        <v>13.896940000000001</v>
      </c>
      <c r="AR126" s="186" t="s">
        <v>130</v>
      </c>
      <c r="AT126" s="187" t="s">
        <v>72</v>
      </c>
      <c r="AU126" s="187" t="s">
        <v>24</v>
      </c>
      <c r="AY126" s="186" t="s">
        <v>127</v>
      </c>
      <c r="BK126" s="188">
        <f>SUM(BK127:BK132)</f>
        <v>0</v>
      </c>
    </row>
    <row r="127" spans="2:65" s="1" customFormat="1" ht="44.25" customHeight="1">
      <c r="B127" s="40"/>
      <c r="C127" s="192" t="s">
        <v>10</v>
      </c>
      <c r="D127" s="192" t="s">
        <v>131</v>
      </c>
      <c r="E127" s="193" t="s">
        <v>562</v>
      </c>
      <c r="F127" s="194" t="s">
        <v>563</v>
      </c>
      <c r="G127" s="195" t="s">
        <v>431</v>
      </c>
      <c r="H127" s="196">
        <v>15.632</v>
      </c>
      <c r="I127" s="197"/>
      <c r="J127" s="198">
        <f>ROUND(I127*H127,2)</f>
        <v>0</v>
      </c>
      <c r="K127" s="194" t="s">
        <v>432</v>
      </c>
      <c r="L127" s="60"/>
      <c r="M127" s="199" t="s">
        <v>22</v>
      </c>
      <c r="N127" s="200" t="s">
        <v>44</v>
      </c>
      <c r="O127" s="41"/>
      <c r="P127" s="201">
        <f>O127*H127</f>
        <v>0</v>
      </c>
      <c r="Q127" s="201">
        <v>0.35283999999999999</v>
      </c>
      <c r="R127" s="201">
        <f>Q127*H127</f>
        <v>5.5155948800000001</v>
      </c>
      <c r="S127" s="201">
        <v>0</v>
      </c>
      <c r="T127" s="202">
        <f>S127*H127</f>
        <v>0</v>
      </c>
      <c r="AR127" s="23" t="s">
        <v>130</v>
      </c>
      <c r="AT127" s="23" t="s">
        <v>131</v>
      </c>
      <c r="AU127" s="23" t="s">
        <v>82</v>
      </c>
      <c r="AY127" s="23" t="s">
        <v>127</v>
      </c>
      <c r="BE127" s="203">
        <f>IF(N127="základní",J127,0)</f>
        <v>0</v>
      </c>
      <c r="BF127" s="203">
        <f>IF(N127="snížená",J127,0)</f>
        <v>0</v>
      </c>
      <c r="BG127" s="203">
        <f>IF(N127="zákl. přenesená",J127,0)</f>
        <v>0</v>
      </c>
      <c r="BH127" s="203">
        <f>IF(N127="sníž. přenesená",J127,0)</f>
        <v>0</v>
      </c>
      <c r="BI127" s="203">
        <f>IF(N127="nulová",J127,0)</f>
        <v>0</v>
      </c>
      <c r="BJ127" s="23" t="s">
        <v>24</v>
      </c>
      <c r="BK127" s="203">
        <f>ROUND(I127*H127,2)</f>
        <v>0</v>
      </c>
      <c r="BL127" s="23" t="s">
        <v>130</v>
      </c>
      <c r="BM127" s="23" t="s">
        <v>564</v>
      </c>
    </row>
    <row r="128" spans="2:65" s="11" customFormat="1" ht="13.5">
      <c r="B128" s="204"/>
      <c r="C128" s="205"/>
      <c r="D128" s="206" t="s">
        <v>159</v>
      </c>
      <c r="E128" s="207" t="s">
        <v>22</v>
      </c>
      <c r="F128" s="208" t="s">
        <v>565</v>
      </c>
      <c r="G128" s="205"/>
      <c r="H128" s="209">
        <v>15.632</v>
      </c>
      <c r="I128" s="210"/>
      <c r="J128" s="205"/>
      <c r="K128" s="205"/>
      <c r="L128" s="211"/>
      <c r="M128" s="212"/>
      <c r="N128" s="213"/>
      <c r="O128" s="213"/>
      <c r="P128" s="213"/>
      <c r="Q128" s="213"/>
      <c r="R128" s="213"/>
      <c r="S128" s="213"/>
      <c r="T128" s="214"/>
      <c r="AT128" s="215" t="s">
        <v>159</v>
      </c>
      <c r="AU128" s="215" t="s">
        <v>82</v>
      </c>
      <c r="AV128" s="11" t="s">
        <v>82</v>
      </c>
      <c r="AW128" s="11" t="s">
        <v>161</v>
      </c>
      <c r="AX128" s="11" t="s">
        <v>24</v>
      </c>
      <c r="AY128" s="215" t="s">
        <v>127</v>
      </c>
    </row>
    <row r="129" spans="2:65" s="1" customFormat="1" ht="44.25" customHeight="1">
      <c r="B129" s="40"/>
      <c r="C129" s="192" t="s">
        <v>158</v>
      </c>
      <c r="D129" s="192" t="s">
        <v>131</v>
      </c>
      <c r="E129" s="193" t="s">
        <v>566</v>
      </c>
      <c r="F129" s="194" t="s">
        <v>567</v>
      </c>
      <c r="G129" s="195" t="s">
        <v>444</v>
      </c>
      <c r="H129" s="196">
        <v>21.812999999999999</v>
      </c>
      <c r="I129" s="197"/>
      <c r="J129" s="198">
        <f>ROUND(I129*H129,2)</f>
        <v>0</v>
      </c>
      <c r="K129" s="194" t="s">
        <v>432</v>
      </c>
      <c r="L129" s="60"/>
      <c r="M129" s="199" t="s">
        <v>22</v>
      </c>
      <c r="N129" s="200" t="s">
        <v>44</v>
      </c>
      <c r="O129" s="41"/>
      <c r="P129" s="201">
        <f>O129*H129</f>
        <v>0</v>
      </c>
      <c r="Q129" s="201">
        <v>4.6339999999999999E-2</v>
      </c>
      <c r="R129" s="201">
        <f>Q129*H129</f>
        <v>1.01081442</v>
      </c>
      <c r="S129" s="201">
        <v>0</v>
      </c>
      <c r="T129" s="202">
        <f>S129*H129</f>
        <v>0</v>
      </c>
      <c r="AR129" s="23" t="s">
        <v>130</v>
      </c>
      <c r="AT129" s="23" t="s">
        <v>131</v>
      </c>
      <c r="AU129" s="23" t="s">
        <v>82</v>
      </c>
      <c r="AY129" s="23" t="s">
        <v>127</v>
      </c>
      <c r="BE129" s="203">
        <f>IF(N129="základní",J129,0)</f>
        <v>0</v>
      </c>
      <c r="BF129" s="203">
        <f>IF(N129="snížená",J129,0)</f>
        <v>0</v>
      </c>
      <c r="BG129" s="203">
        <f>IF(N129="zákl. přenesená",J129,0)</f>
        <v>0</v>
      </c>
      <c r="BH129" s="203">
        <f>IF(N129="sníž. přenesená",J129,0)</f>
        <v>0</v>
      </c>
      <c r="BI129" s="203">
        <f>IF(N129="nulová",J129,0)</f>
        <v>0</v>
      </c>
      <c r="BJ129" s="23" t="s">
        <v>24</v>
      </c>
      <c r="BK129" s="203">
        <f>ROUND(I129*H129,2)</f>
        <v>0</v>
      </c>
      <c r="BL129" s="23" t="s">
        <v>130</v>
      </c>
      <c r="BM129" s="23" t="s">
        <v>568</v>
      </c>
    </row>
    <row r="130" spans="2:65" s="11" customFormat="1" ht="13.5">
      <c r="B130" s="204"/>
      <c r="C130" s="205"/>
      <c r="D130" s="206" t="s">
        <v>159</v>
      </c>
      <c r="E130" s="207" t="s">
        <v>22</v>
      </c>
      <c r="F130" s="208" t="s">
        <v>569</v>
      </c>
      <c r="G130" s="205"/>
      <c r="H130" s="209">
        <v>21.812999999999999</v>
      </c>
      <c r="I130" s="210"/>
      <c r="J130" s="205"/>
      <c r="K130" s="205"/>
      <c r="L130" s="211"/>
      <c r="M130" s="212"/>
      <c r="N130" s="213"/>
      <c r="O130" s="213"/>
      <c r="P130" s="213"/>
      <c r="Q130" s="213"/>
      <c r="R130" s="213"/>
      <c r="S130" s="213"/>
      <c r="T130" s="214"/>
      <c r="AT130" s="215" t="s">
        <v>159</v>
      </c>
      <c r="AU130" s="215" t="s">
        <v>82</v>
      </c>
      <c r="AV130" s="11" t="s">
        <v>82</v>
      </c>
      <c r="AW130" s="11" t="s">
        <v>161</v>
      </c>
      <c r="AX130" s="11" t="s">
        <v>24</v>
      </c>
      <c r="AY130" s="215" t="s">
        <v>127</v>
      </c>
    </row>
    <row r="131" spans="2:65" s="1" customFormat="1" ht="44.25" customHeight="1">
      <c r="B131" s="40"/>
      <c r="C131" s="192" t="s">
        <v>209</v>
      </c>
      <c r="D131" s="192" t="s">
        <v>131</v>
      </c>
      <c r="E131" s="193" t="s">
        <v>570</v>
      </c>
      <c r="F131" s="194" t="s">
        <v>571</v>
      </c>
      <c r="G131" s="195" t="s">
        <v>450</v>
      </c>
      <c r="H131" s="196">
        <v>6.1219999999999999</v>
      </c>
      <c r="I131" s="197"/>
      <c r="J131" s="198">
        <f>ROUND(I131*H131,2)</f>
        <v>0</v>
      </c>
      <c r="K131" s="194" t="s">
        <v>432</v>
      </c>
      <c r="L131" s="60"/>
      <c r="M131" s="199" t="s">
        <v>22</v>
      </c>
      <c r="N131" s="200" t="s">
        <v>44</v>
      </c>
      <c r="O131" s="41"/>
      <c r="P131" s="201">
        <f>O131*H131</f>
        <v>0</v>
      </c>
      <c r="Q131" s="201">
        <v>0</v>
      </c>
      <c r="R131" s="201">
        <f>Q131*H131</f>
        <v>0</v>
      </c>
      <c r="S131" s="201">
        <v>2.27</v>
      </c>
      <c r="T131" s="202">
        <f>S131*H131</f>
        <v>13.896940000000001</v>
      </c>
      <c r="AR131" s="23" t="s">
        <v>130</v>
      </c>
      <c r="AT131" s="23" t="s">
        <v>131</v>
      </c>
      <c r="AU131" s="23" t="s">
        <v>82</v>
      </c>
      <c r="AY131" s="23" t="s">
        <v>127</v>
      </c>
      <c r="BE131" s="203">
        <f>IF(N131="základní",J131,0)</f>
        <v>0</v>
      </c>
      <c r="BF131" s="203">
        <f>IF(N131="snížená",J131,0)</f>
        <v>0</v>
      </c>
      <c r="BG131" s="203">
        <f>IF(N131="zákl. přenesená",J131,0)</f>
        <v>0</v>
      </c>
      <c r="BH131" s="203">
        <f>IF(N131="sníž. přenesená",J131,0)</f>
        <v>0</v>
      </c>
      <c r="BI131" s="203">
        <f>IF(N131="nulová",J131,0)</f>
        <v>0</v>
      </c>
      <c r="BJ131" s="23" t="s">
        <v>24</v>
      </c>
      <c r="BK131" s="203">
        <f>ROUND(I131*H131,2)</f>
        <v>0</v>
      </c>
      <c r="BL131" s="23" t="s">
        <v>130</v>
      </c>
      <c r="BM131" s="23" t="s">
        <v>572</v>
      </c>
    </row>
    <row r="132" spans="2:65" s="11" customFormat="1" ht="13.5">
      <c r="B132" s="204"/>
      <c r="C132" s="205"/>
      <c r="D132" s="218" t="s">
        <v>159</v>
      </c>
      <c r="E132" s="228" t="s">
        <v>22</v>
      </c>
      <c r="F132" s="229" t="s">
        <v>573</v>
      </c>
      <c r="G132" s="205"/>
      <c r="H132" s="230">
        <v>6.1222500000000002</v>
      </c>
      <c r="I132" s="210"/>
      <c r="J132" s="205"/>
      <c r="K132" s="205"/>
      <c r="L132" s="211"/>
      <c r="M132" s="212"/>
      <c r="N132" s="213"/>
      <c r="O132" s="213"/>
      <c r="P132" s="213"/>
      <c r="Q132" s="213"/>
      <c r="R132" s="213"/>
      <c r="S132" s="213"/>
      <c r="T132" s="214"/>
      <c r="AT132" s="215" t="s">
        <v>159</v>
      </c>
      <c r="AU132" s="215" t="s">
        <v>82</v>
      </c>
      <c r="AV132" s="11" t="s">
        <v>82</v>
      </c>
      <c r="AW132" s="11" t="s">
        <v>161</v>
      </c>
      <c r="AX132" s="11" t="s">
        <v>24</v>
      </c>
      <c r="AY132" s="215" t="s">
        <v>127</v>
      </c>
    </row>
    <row r="133" spans="2:65" s="10" customFormat="1" ht="29.85" customHeight="1">
      <c r="B133" s="175"/>
      <c r="C133" s="176"/>
      <c r="D133" s="189" t="s">
        <v>72</v>
      </c>
      <c r="E133" s="190" t="s">
        <v>574</v>
      </c>
      <c r="F133" s="190" t="s">
        <v>575</v>
      </c>
      <c r="G133" s="176"/>
      <c r="H133" s="176"/>
      <c r="I133" s="179"/>
      <c r="J133" s="191">
        <f>BK133</f>
        <v>0</v>
      </c>
      <c r="K133" s="176"/>
      <c r="L133" s="181"/>
      <c r="M133" s="182"/>
      <c r="N133" s="183"/>
      <c r="O133" s="183"/>
      <c r="P133" s="184">
        <f>SUM(P134:P147)</f>
        <v>0</v>
      </c>
      <c r="Q133" s="183"/>
      <c r="R133" s="184">
        <f>SUM(R134:R147)</f>
        <v>2.5000899999999997</v>
      </c>
      <c r="S133" s="183"/>
      <c r="T133" s="185">
        <f>SUM(T134:T147)</f>
        <v>11.8156</v>
      </c>
      <c r="AR133" s="186" t="s">
        <v>130</v>
      </c>
      <c r="AT133" s="187" t="s">
        <v>72</v>
      </c>
      <c r="AU133" s="187" t="s">
        <v>24</v>
      </c>
      <c r="AY133" s="186" t="s">
        <v>127</v>
      </c>
      <c r="BK133" s="188">
        <f>SUM(BK134:BK147)</f>
        <v>0</v>
      </c>
    </row>
    <row r="134" spans="2:65" s="1" customFormat="1" ht="31.5" customHeight="1">
      <c r="B134" s="40"/>
      <c r="C134" s="192" t="s">
        <v>235</v>
      </c>
      <c r="D134" s="192" t="s">
        <v>131</v>
      </c>
      <c r="E134" s="193" t="s">
        <v>576</v>
      </c>
      <c r="F134" s="194" t="s">
        <v>577</v>
      </c>
      <c r="G134" s="195" t="s">
        <v>431</v>
      </c>
      <c r="H134" s="196">
        <v>15.54</v>
      </c>
      <c r="I134" s="197"/>
      <c r="J134" s="198">
        <f>ROUND(I134*H134,2)</f>
        <v>0</v>
      </c>
      <c r="K134" s="194" t="s">
        <v>432</v>
      </c>
      <c r="L134" s="60"/>
      <c r="M134" s="199" t="s">
        <v>22</v>
      </c>
      <c r="N134" s="200" t="s">
        <v>44</v>
      </c>
      <c r="O134" s="41"/>
      <c r="P134" s="201">
        <f>O134*H134</f>
        <v>0</v>
      </c>
      <c r="Q134" s="201">
        <v>0</v>
      </c>
      <c r="R134" s="201">
        <f>Q134*H134</f>
        <v>0</v>
      </c>
      <c r="S134" s="201">
        <v>0</v>
      </c>
      <c r="T134" s="202">
        <f>S134*H134</f>
        <v>0</v>
      </c>
      <c r="AR134" s="23" t="s">
        <v>130</v>
      </c>
      <c r="AT134" s="23" t="s">
        <v>131</v>
      </c>
      <c r="AU134" s="23" t="s">
        <v>82</v>
      </c>
      <c r="AY134" s="23" t="s">
        <v>127</v>
      </c>
      <c r="BE134" s="203">
        <f>IF(N134="základní",J134,0)</f>
        <v>0</v>
      </c>
      <c r="BF134" s="203">
        <f>IF(N134="snížená",J134,0)</f>
        <v>0</v>
      </c>
      <c r="BG134" s="203">
        <f>IF(N134="zákl. přenesená",J134,0)</f>
        <v>0</v>
      </c>
      <c r="BH134" s="203">
        <f>IF(N134="sníž. přenesená",J134,0)</f>
        <v>0</v>
      </c>
      <c r="BI134" s="203">
        <f>IF(N134="nulová",J134,0)</f>
        <v>0</v>
      </c>
      <c r="BJ134" s="23" t="s">
        <v>24</v>
      </c>
      <c r="BK134" s="203">
        <f>ROUND(I134*H134,2)</f>
        <v>0</v>
      </c>
      <c r="BL134" s="23" t="s">
        <v>130</v>
      </c>
      <c r="BM134" s="23" t="s">
        <v>578</v>
      </c>
    </row>
    <row r="135" spans="2:65" s="11" customFormat="1" ht="13.5">
      <c r="B135" s="204"/>
      <c r="C135" s="205"/>
      <c r="D135" s="206" t="s">
        <v>159</v>
      </c>
      <c r="E135" s="207" t="s">
        <v>22</v>
      </c>
      <c r="F135" s="208" t="s">
        <v>579</v>
      </c>
      <c r="G135" s="205"/>
      <c r="H135" s="209">
        <v>15.54</v>
      </c>
      <c r="I135" s="210"/>
      <c r="J135" s="205"/>
      <c r="K135" s="205"/>
      <c r="L135" s="211"/>
      <c r="M135" s="212"/>
      <c r="N135" s="213"/>
      <c r="O135" s="213"/>
      <c r="P135" s="213"/>
      <c r="Q135" s="213"/>
      <c r="R135" s="213"/>
      <c r="S135" s="213"/>
      <c r="T135" s="214"/>
      <c r="AT135" s="215" t="s">
        <v>159</v>
      </c>
      <c r="AU135" s="215" t="s">
        <v>82</v>
      </c>
      <c r="AV135" s="11" t="s">
        <v>82</v>
      </c>
      <c r="AW135" s="11" t="s">
        <v>161</v>
      </c>
      <c r="AX135" s="11" t="s">
        <v>24</v>
      </c>
      <c r="AY135" s="215" t="s">
        <v>127</v>
      </c>
    </row>
    <row r="136" spans="2:65" s="1" customFormat="1" ht="22.5" customHeight="1">
      <c r="B136" s="40"/>
      <c r="C136" s="248" t="s">
        <v>179</v>
      </c>
      <c r="D136" s="248" t="s">
        <v>202</v>
      </c>
      <c r="E136" s="249" t="s">
        <v>580</v>
      </c>
      <c r="F136" s="250" t="s">
        <v>581</v>
      </c>
      <c r="G136" s="251" t="s">
        <v>582</v>
      </c>
      <c r="H136" s="252">
        <v>15.54</v>
      </c>
      <c r="I136" s="253"/>
      <c r="J136" s="254">
        <f>ROUND(I136*H136,2)</f>
        <v>0</v>
      </c>
      <c r="K136" s="250" t="s">
        <v>432</v>
      </c>
      <c r="L136" s="255"/>
      <c r="M136" s="256" t="s">
        <v>22</v>
      </c>
      <c r="N136" s="257" t="s">
        <v>44</v>
      </c>
      <c r="O136" s="41"/>
      <c r="P136" s="201">
        <f>O136*H136</f>
        <v>0</v>
      </c>
      <c r="Q136" s="201">
        <v>1E-3</v>
      </c>
      <c r="R136" s="201">
        <f>Q136*H136</f>
        <v>1.554E-2</v>
      </c>
      <c r="S136" s="201">
        <v>0</v>
      </c>
      <c r="T136" s="202">
        <f>S136*H136</f>
        <v>0</v>
      </c>
      <c r="AR136" s="23" t="s">
        <v>144</v>
      </c>
      <c r="AT136" s="23" t="s">
        <v>202</v>
      </c>
      <c r="AU136" s="23" t="s">
        <v>82</v>
      </c>
      <c r="AY136" s="23" t="s">
        <v>127</v>
      </c>
      <c r="BE136" s="203">
        <f>IF(N136="základní",J136,0)</f>
        <v>0</v>
      </c>
      <c r="BF136" s="203">
        <f>IF(N136="snížená",J136,0)</f>
        <v>0</v>
      </c>
      <c r="BG136" s="203">
        <f>IF(N136="zákl. přenesená",J136,0)</f>
        <v>0</v>
      </c>
      <c r="BH136" s="203">
        <f>IF(N136="sníž. přenesená",J136,0)</f>
        <v>0</v>
      </c>
      <c r="BI136" s="203">
        <f>IF(N136="nulová",J136,0)</f>
        <v>0</v>
      </c>
      <c r="BJ136" s="23" t="s">
        <v>24</v>
      </c>
      <c r="BK136" s="203">
        <f>ROUND(I136*H136,2)</f>
        <v>0</v>
      </c>
      <c r="BL136" s="23" t="s">
        <v>130</v>
      </c>
      <c r="BM136" s="23" t="s">
        <v>583</v>
      </c>
    </row>
    <row r="137" spans="2:65" s="1" customFormat="1" ht="31.5" customHeight="1">
      <c r="B137" s="40"/>
      <c r="C137" s="192" t="s">
        <v>243</v>
      </c>
      <c r="D137" s="192" t="s">
        <v>131</v>
      </c>
      <c r="E137" s="193" t="s">
        <v>584</v>
      </c>
      <c r="F137" s="194" t="s">
        <v>585</v>
      </c>
      <c r="G137" s="195" t="s">
        <v>493</v>
      </c>
      <c r="H137" s="196">
        <v>4</v>
      </c>
      <c r="I137" s="197"/>
      <c r="J137" s="198">
        <f>ROUND(I137*H137,2)</f>
        <v>0</v>
      </c>
      <c r="K137" s="194" t="s">
        <v>22</v>
      </c>
      <c r="L137" s="60"/>
      <c r="M137" s="199" t="s">
        <v>22</v>
      </c>
      <c r="N137" s="200" t="s">
        <v>44</v>
      </c>
      <c r="O137" s="41"/>
      <c r="P137" s="201">
        <f>O137*H137</f>
        <v>0</v>
      </c>
      <c r="Q137" s="201">
        <v>0</v>
      </c>
      <c r="R137" s="201">
        <f>Q137*H137</f>
        <v>0</v>
      </c>
      <c r="S137" s="201">
        <v>0</v>
      </c>
      <c r="T137" s="202">
        <f>S137*H137</f>
        <v>0</v>
      </c>
      <c r="AR137" s="23" t="s">
        <v>130</v>
      </c>
      <c r="AT137" s="23" t="s">
        <v>131</v>
      </c>
      <c r="AU137" s="23" t="s">
        <v>82</v>
      </c>
      <c r="AY137" s="23" t="s">
        <v>127</v>
      </c>
      <c r="BE137" s="203">
        <f>IF(N137="základní",J137,0)</f>
        <v>0</v>
      </c>
      <c r="BF137" s="203">
        <f>IF(N137="snížená",J137,0)</f>
        <v>0</v>
      </c>
      <c r="BG137" s="203">
        <f>IF(N137="zákl. přenesená",J137,0)</f>
        <v>0</v>
      </c>
      <c r="BH137" s="203">
        <f>IF(N137="sníž. přenesená",J137,0)</f>
        <v>0</v>
      </c>
      <c r="BI137" s="203">
        <f>IF(N137="nulová",J137,0)</f>
        <v>0</v>
      </c>
      <c r="BJ137" s="23" t="s">
        <v>24</v>
      </c>
      <c r="BK137" s="203">
        <f>ROUND(I137*H137,2)</f>
        <v>0</v>
      </c>
      <c r="BL137" s="23" t="s">
        <v>130</v>
      </c>
      <c r="BM137" s="23" t="s">
        <v>586</v>
      </c>
    </row>
    <row r="138" spans="2:65" s="1" customFormat="1" ht="31.5" customHeight="1">
      <c r="B138" s="40"/>
      <c r="C138" s="192" t="s">
        <v>184</v>
      </c>
      <c r="D138" s="192" t="s">
        <v>131</v>
      </c>
      <c r="E138" s="193" t="s">
        <v>587</v>
      </c>
      <c r="F138" s="194" t="s">
        <v>588</v>
      </c>
      <c r="G138" s="195" t="s">
        <v>444</v>
      </c>
      <c r="H138" s="196">
        <v>22.4</v>
      </c>
      <c r="I138" s="197"/>
      <c r="J138" s="198">
        <f>ROUND(I138*H138,2)</f>
        <v>0</v>
      </c>
      <c r="K138" s="194" t="s">
        <v>432</v>
      </c>
      <c r="L138" s="60"/>
      <c r="M138" s="199" t="s">
        <v>22</v>
      </c>
      <c r="N138" s="200" t="s">
        <v>44</v>
      </c>
      <c r="O138" s="41"/>
      <c r="P138" s="201">
        <f>O138*H138</f>
        <v>0</v>
      </c>
      <c r="Q138" s="201">
        <v>0</v>
      </c>
      <c r="R138" s="201">
        <f>Q138*H138</f>
        <v>0</v>
      </c>
      <c r="S138" s="201">
        <v>0.28999999999999998</v>
      </c>
      <c r="T138" s="202">
        <f>S138*H138</f>
        <v>6.4959999999999996</v>
      </c>
      <c r="AR138" s="23" t="s">
        <v>130</v>
      </c>
      <c r="AT138" s="23" t="s">
        <v>131</v>
      </c>
      <c r="AU138" s="23" t="s">
        <v>82</v>
      </c>
      <c r="AY138" s="23" t="s">
        <v>127</v>
      </c>
      <c r="BE138" s="203">
        <f>IF(N138="základní",J138,0)</f>
        <v>0</v>
      </c>
      <c r="BF138" s="203">
        <f>IF(N138="snížená",J138,0)</f>
        <v>0</v>
      </c>
      <c r="BG138" s="203">
        <f>IF(N138="zákl. přenesená",J138,0)</f>
        <v>0</v>
      </c>
      <c r="BH138" s="203">
        <f>IF(N138="sníž. přenesená",J138,0)</f>
        <v>0</v>
      </c>
      <c r="BI138" s="203">
        <f>IF(N138="nulová",J138,0)</f>
        <v>0</v>
      </c>
      <c r="BJ138" s="23" t="s">
        <v>24</v>
      </c>
      <c r="BK138" s="203">
        <f>ROUND(I138*H138,2)</f>
        <v>0</v>
      </c>
      <c r="BL138" s="23" t="s">
        <v>130</v>
      </c>
      <c r="BM138" s="23" t="s">
        <v>589</v>
      </c>
    </row>
    <row r="139" spans="2:65" s="11" customFormat="1" ht="13.5">
      <c r="B139" s="204"/>
      <c r="C139" s="205"/>
      <c r="D139" s="206" t="s">
        <v>159</v>
      </c>
      <c r="E139" s="207" t="s">
        <v>22</v>
      </c>
      <c r="F139" s="208" t="s">
        <v>590</v>
      </c>
      <c r="G139" s="205"/>
      <c r="H139" s="209">
        <v>22.4</v>
      </c>
      <c r="I139" s="210"/>
      <c r="J139" s="205"/>
      <c r="K139" s="205"/>
      <c r="L139" s="211"/>
      <c r="M139" s="212"/>
      <c r="N139" s="213"/>
      <c r="O139" s="213"/>
      <c r="P139" s="213"/>
      <c r="Q139" s="213"/>
      <c r="R139" s="213"/>
      <c r="S139" s="213"/>
      <c r="T139" s="214"/>
      <c r="AT139" s="215" t="s">
        <v>159</v>
      </c>
      <c r="AU139" s="215" t="s">
        <v>82</v>
      </c>
      <c r="AV139" s="11" t="s">
        <v>82</v>
      </c>
      <c r="AW139" s="11" t="s">
        <v>161</v>
      </c>
      <c r="AX139" s="11" t="s">
        <v>24</v>
      </c>
      <c r="AY139" s="215" t="s">
        <v>127</v>
      </c>
    </row>
    <row r="140" spans="2:65" s="1" customFormat="1" ht="31.5" customHeight="1">
      <c r="B140" s="40"/>
      <c r="C140" s="192" t="s">
        <v>252</v>
      </c>
      <c r="D140" s="192" t="s">
        <v>131</v>
      </c>
      <c r="E140" s="193" t="s">
        <v>591</v>
      </c>
      <c r="F140" s="194" t="s">
        <v>592</v>
      </c>
      <c r="G140" s="195" t="s">
        <v>582</v>
      </c>
      <c r="H140" s="196">
        <v>39.6</v>
      </c>
      <c r="I140" s="197"/>
      <c r="J140" s="198">
        <f>ROUND(I140*H140,2)</f>
        <v>0</v>
      </c>
      <c r="K140" s="194" t="s">
        <v>432</v>
      </c>
      <c r="L140" s="60"/>
      <c r="M140" s="199" t="s">
        <v>22</v>
      </c>
      <c r="N140" s="200" t="s">
        <v>44</v>
      </c>
      <c r="O140" s="41"/>
      <c r="P140" s="201">
        <f>O140*H140</f>
        <v>0</v>
      </c>
      <c r="Q140" s="201">
        <v>0</v>
      </c>
      <c r="R140" s="201">
        <f>Q140*H140</f>
        <v>0</v>
      </c>
      <c r="S140" s="201">
        <v>1E-3</v>
      </c>
      <c r="T140" s="202">
        <f>S140*H140</f>
        <v>3.9600000000000003E-2</v>
      </c>
      <c r="AR140" s="23" t="s">
        <v>130</v>
      </c>
      <c r="AT140" s="23" t="s">
        <v>131</v>
      </c>
      <c r="AU140" s="23" t="s">
        <v>82</v>
      </c>
      <c r="AY140" s="23" t="s">
        <v>127</v>
      </c>
      <c r="BE140" s="203">
        <f>IF(N140="základní",J140,0)</f>
        <v>0</v>
      </c>
      <c r="BF140" s="203">
        <f>IF(N140="snížená",J140,0)</f>
        <v>0</v>
      </c>
      <c r="BG140" s="203">
        <f>IF(N140="zákl. přenesená",J140,0)</f>
        <v>0</v>
      </c>
      <c r="BH140" s="203">
        <f>IF(N140="sníž. přenesená",J140,0)</f>
        <v>0</v>
      </c>
      <c r="BI140" s="203">
        <f>IF(N140="nulová",J140,0)</f>
        <v>0</v>
      </c>
      <c r="BJ140" s="23" t="s">
        <v>24</v>
      </c>
      <c r="BK140" s="203">
        <f>ROUND(I140*H140,2)</f>
        <v>0</v>
      </c>
      <c r="BL140" s="23" t="s">
        <v>130</v>
      </c>
      <c r="BM140" s="23" t="s">
        <v>593</v>
      </c>
    </row>
    <row r="141" spans="2:65" s="11" customFormat="1" ht="13.5">
      <c r="B141" s="204"/>
      <c r="C141" s="205"/>
      <c r="D141" s="206" t="s">
        <v>159</v>
      </c>
      <c r="E141" s="205"/>
      <c r="F141" s="208" t="s">
        <v>594</v>
      </c>
      <c r="G141" s="205"/>
      <c r="H141" s="209">
        <v>39.6</v>
      </c>
      <c r="I141" s="210"/>
      <c r="J141" s="205"/>
      <c r="K141" s="205"/>
      <c r="L141" s="211"/>
      <c r="M141" s="212"/>
      <c r="N141" s="213"/>
      <c r="O141" s="213"/>
      <c r="P141" s="213"/>
      <c r="Q141" s="213"/>
      <c r="R141" s="213"/>
      <c r="S141" s="213"/>
      <c r="T141" s="214"/>
      <c r="AT141" s="215" t="s">
        <v>159</v>
      </c>
      <c r="AU141" s="215" t="s">
        <v>82</v>
      </c>
      <c r="AV141" s="11" t="s">
        <v>82</v>
      </c>
      <c r="AW141" s="11" t="s">
        <v>6</v>
      </c>
      <c r="AX141" s="11" t="s">
        <v>24</v>
      </c>
      <c r="AY141" s="215" t="s">
        <v>127</v>
      </c>
    </row>
    <row r="142" spans="2:65" s="1" customFormat="1" ht="22.5" customHeight="1">
      <c r="B142" s="40"/>
      <c r="C142" s="192" t="s">
        <v>189</v>
      </c>
      <c r="D142" s="192" t="s">
        <v>131</v>
      </c>
      <c r="E142" s="193" t="s">
        <v>595</v>
      </c>
      <c r="F142" s="194" t="s">
        <v>596</v>
      </c>
      <c r="G142" s="195" t="s">
        <v>493</v>
      </c>
      <c r="H142" s="196">
        <v>5</v>
      </c>
      <c r="I142" s="197"/>
      <c r="J142" s="198">
        <f>ROUND(I142*H142,2)</f>
        <v>0</v>
      </c>
      <c r="K142" s="194" t="s">
        <v>432</v>
      </c>
      <c r="L142" s="60"/>
      <c r="M142" s="199" t="s">
        <v>22</v>
      </c>
      <c r="N142" s="200" t="s">
        <v>44</v>
      </c>
      <c r="O142" s="41"/>
      <c r="P142" s="201">
        <f>O142*H142</f>
        <v>0</v>
      </c>
      <c r="Q142" s="201">
        <v>7.2870000000000004E-2</v>
      </c>
      <c r="R142" s="201">
        <f>Q142*H142</f>
        <v>0.36435000000000001</v>
      </c>
      <c r="S142" s="201">
        <v>0</v>
      </c>
      <c r="T142" s="202">
        <f>S142*H142</f>
        <v>0</v>
      </c>
      <c r="AR142" s="23" t="s">
        <v>130</v>
      </c>
      <c r="AT142" s="23" t="s">
        <v>131</v>
      </c>
      <c r="AU142" s="23" t="s">
        <v>82</v>
      </c>
      <c r="AY142" s="23" t="s">
        <v>127</v>
      </c>
      <c r="BE142" s="203">
        <f>IF(N142="základní",J142,0)</f>
        <v>0</v>
      </c>
      <c r="BF142" s="203">
        <f>IF(N142="snížená",J142,0)</f>
        <v>0</v>
      </c>
      <c r="BG142" s="203">
        <f>IF(N142="zákl. přenesená",J142,0)</f>
        <v>0</v>
      </c>
      <c r="BH142" s="203">
        <f>IF(N142="sníž. přenesená",J142,0)</f>
        <v>0</v>
      </c>
      <c r="BI142" s="203">
        <f>IF(N142="nulová",J142,0)</f>
        <v>0</v>
      </c>
      <c r="BJ142" s="23" t="s">
        <v>24</v>
      </c>
      <c r="BK142" s="203">
        <f>ROUND(I142*H142,2)</f>
        <v>0</v>
      </c>
      <c r="BL142" s="23" t="s">
        <v>130</v>
      </c>
      <c r="BM142" s="23" t="s">
        <v>597</v>
      </c>
    </row>
    <row r="143" spans="2:65" s="1" customFormat="1" ht="31.5" customHeight="1">
      <c r="B143" s="40"/>
      <c r="C143" s="248" t="s">
        <v>262</v>
      </c>
      <c r="D143" s="248" t="s">
        <v>202</v>
      </c>
      <c r="E143" s="249" t="s">
        <v>598</v>
      </c>
      <c r="F143" s="250" t="s">
        <v>599</v>
      </c>
      <c r="G143" s="251" t="s">
        <v>493</v>
      </c>
      <c r="H143" s="252">
        <v>5</v>
      </c>
      <c r="I143" s="253"/>
      <c r="J143" s="254">
        <f>ROUND(I143*H143,2)</f>
        <v>0</v>
      </c>
      <c r="K143" s="250" t="s">
        <v>22</v>
      </c>
      <c r="L143" s="255"/>
      <c r="M143" s="256" t="s">
        <v>22</v>
      </c>
      <c r="N143" s="257" t="s">
        <v>44</v>
      </c>
      <c r="O143" s="41"/>
      <c r="P143" s="201">
        <f>O143*H143</f>
        <v>0</v>
      </c>
      <c r="Q143" s="201">
        <v>0.01</v>
      </c>
      <c r="R143" s="201">
        <f>Q143*H143</f>
        <v>0.05</v>
      </c>
      <c r="S143" s="201">
        <v>0</v>
      </c>
      <c r="T143" s="202">
        <f>S143*H143</f>
        <v>0</v>
      </c>
      <c r="AR143" s="23" t="s">
        <v>144</v>
      </c>
      <c r="AT143" s="23" t="s">
        <v>202</v>
      </c>
      <c r="AU143" s="23" t="s">
        <v>82</v>
      </c>
      <c r="AY143" s="23" t="s">
        <v>127</v>
      </c>
      <c r="BE143" s="203">
        <f>IF(N143="základní",J143,0)</f>
        <v>0</v>
      </c>
      <c r="BF143" s="203">
        <f>IF(N143="snížená",J143,0)</f>
        <v>0</v>
      </c>
      <c r="BG143" s="203">
        <f>IF(N143="zákl. přenesená",J143,0)</f>
        <v>0</v>
      </c>
      <c r="BH143" s="203">
        <f>IF(N143="sníž. přenesená",J143,0)</f>
        <v>0</v>
      </c>
      <c r="BI143" s="203">
        <f>IF(N143="nulová",J143,0)</f>
        <v>0</v>
      </c>
      <c r="BJ143" s="23" t="s">
        <v>24</v>
      </c>
      <c r="BK143" s="203">
        <f>ROUND(I143*H143,2)</f>
        <v>0</v>
      </c>
      <c r="BL143" s="23" t="s">
        <v>130</v>
      </c>
      <c r="BM143" s="23" t="s">
        <v>600</v>
      </c>
    </row>
    <row r="144" spans="2:65" s="1" customFormat="1" ht="22.5" customHeight="1">
      <c r="B144" s="40"/>
      <c r="C144" s="192" t="s">
        <v>192</v>
      </c>
      <c r="D144" s="192" t="s">
        <v>131</v>
      </c>
      <c r="E144" s="193" t="s">
        <v>601</v>
      </c>
      <c r="F144" s="194" t="s">
        <v>602</v>
      </c>
      <c r="G144" s="195" t="s">
        <v>493</v>
      </c>
      <c r="H144" s="196">
        <v>5</v>
      </c>
      <c r="I144" s="197"/>
      <c r="J144" s="198">
        <f>ROUND(I144*H144,2)</f>
        <v>0</v>
      </c>
      <c r="K144" s="194" t="s">
        <v>432</v>
      </c>
      <c r="L144" s="60"/>
      <c r="M144" s="199" t="s">
        <v>22</v>
      </c>
      <c r="N144" s="200" t="s">
        <v>44</v>
      </c>
      <c r="O144" s="41"/>
      <c r="P144" s="201">
        <f>O144*H144</f>
        <v>0</v>
      </c>
      <c r="Q144" s="201">
        <v>0.35743999999999998</v>
      </c>
      <c r="R144" s="201">
        <f>Q144*H144</f>
        <v>1.7871999999999999</v>
      </c>
      <c r="S144" s="201">
        <v>0</v>
      </c>
      <c r="T144" s="202">
        <f>S144*H144</f>
        <v>0</v>
      </c>
      <c r="AR144" s="23" t="s">
        <v>130</v>
      </c>
      <c r="AT144" s="23" t="s">
        <v>131</v>
      </c>
      <c r="AU144" s="23" t="s">
        <v>82</v>
      </c>
      <c r="AY144" s="23" t="s">
        <v>127</v>
      </c>
      <c r="BE144" s="203">
        <f>IF(N144="základní",J144,0)</f>
        <v>0</v>
      </c>
      <c r="BF144" s="203">
        <f>IF(N144="snížená",J144,0)</f>
        <v>0</v>
      </c>
      <c r="BG144" s="203">
        <f>IF(N144="zákl. přenesená",J144,0)</f>
        <v>0</v>
      </c>
      <c r="BH144" s="203">
        <f>IF(N144="sníž. přenesená",J144,0)</f>
        <v>0</v>
      </c>
      <c r="BI144" s="203">
        <f>IF(N144="nulová",J144,0)</f>
        <v>0</v>
      </c>
      <c r="BJ144" s="23" t="s">
        <v>24</v>
      </c>
      <c r="BK144" s="203">
        <f>ROUND(I144*H144,2)</f>
        <v>0</v>
      </c>
      <c r="BL144" s="23" t="s">
        <v>130</v>
      </c>
      <c r="BM144" s="23" t="s">
        <v>603</v>
      </c>
    </row>
    <row r="145" spans="2:65" s="1" customFormat="1" ht="31.5" customHeight="1">
      <c r="B145" s="40"/>
      <c r="C145" s="248" t="s">
        <v>272</v>
      </c>
      <c r="D145" s="248" t="s">
        <v>202</v>
      </c>
      <c r="E145" s="249" t="s">
        <v>604</v>
      </c>
      <c r="F145" s="250" t="s">
        <v>605</v>
      </c>
      <c r="G145" s="251" t="s">
        <v>493</v>
      </c>
      <c r="H145" s="252">
        <v>5</v>
      </c>
      <c r="I145" s="253"/>
      <c r="J145" s="254">
        <f>ROUND(I145*H145,2)</f>
        <v>0</v>
      </c>
      <c r="K145" s="250" t="s">
        <v>22</v>
      </c>
      <c r="L145" s="255"/>
      <c r="M145" s="256" t="s">
        <v>22</v>
      </c>
      <c r="N145" s="257" t="s">
        <v>44</v>
      </c>
      <c r="O145" s="41"/>
      <c r="P145" s="201">
        <f>O145*H145</f>
        <v>0</v>
      </c>
      <c r="Q145" s="201">
        <v>5.6599999999999998E-2</v>
      </c>
      <c r="R145" s="201">
        <f>Q145*H145</f>
        <v>0.28299999999999997</v>
      </c>
      <c r="S145" s="201">
        <v>0</v>
      </c>
      <c r="T145" s="202">
        <f>S145*H145</f>
        <v>0</v>
      </c>
      <c r="AR145" s="23" t="s">
        <v>144</v>
      </c>
      <c r="AT145" s="23" t="s">
        <v>202</v>
      </c>
      <c r="AU145" s="23" t="s">
        <v>82</v>
      </c>
      <c r="AY145" s="23" t="s">
        <v>127</v>
      </c>
      <c r="BE145" s="203">
        <f>IF(N145="základní",J145,0)</f>
        <v>0</v>
      </c>
      <c r="BF145" s="203">
        <f>IF(N145="snížená",J145,0)</f>
        <v>0</v>
      </c>
      <c r="BG145" s="203">
        <f>IF(N145="zákl. přenesená",J145,0)</f>
        <v>0</v>
      </c>
      <c r="BH145" s="203">
        <f>IF(N145="sníž. přenesená",J145,0)</f>
        <v>0</v>
      </c>
      <c r="BI145" s="203">
        <f>IF(N145="nulová",J145,0)</f>
        <v>0</v>
      </c>
      <c r="BJ145" s="23" t="s">
        <v>24</v>
      </c>
      <c r="BK145" s="203">
        <f>ROUND(I145*H145,2)</f>
        <v>0</v>
      </c>
      <c r="BL145" s="23" t="s">
        <v>130</v>
      </c>
      <c r="BM145" s="23" t="s">
        <v>606</v>
      </c>
    </row>
    <row r="146" spans="2:65" s="1" customFormat="1" ht="22.5" customHeight="1">
      <c r="B146" s="40"/>
      <c r="C146" s="192" t="s">
        <v>203</v>
      </c>
      <c r="D146" s="192" t="s">
        <v>131</v>
      </c>
      <c r="E146" s="193" t="s">
        <v>607</v>
      </c>
      <c r="F146" s="194" t="s">
        <v>608</v>
      </c>
      <c r="G146" s="195" t="s">
        <v>450</v>
      </c>
      <c r="H146" s="196">
        <v>2.64</v>
      </c>
      <c r="I146" s="197"/>
      <c r="J146" s="198">
        <f>ROUND(I146*H146,2)</f>
        <v>0</v>
      </c>
      <c r="K146" s="194" t="s">
        <v>432</v>
      </c>
      <c r="L146" s="60"/>
      <c r="M146" s="199" t="s">
        <v>22</v>
      </c>
      <c r="N146" s="200" t="s">
        <v>44</v>
      </c>
      <c r="O146" s="41"/>
      <c r="P146" s="201">
        <f>O146*H146</f>
        <v>0</v>
      </c>
      <c r="Q146" s="201">
        <v>0</v>
      </c>
      <c r="R146" s="201">
        <f>Q146*H146</f>
        <v>0</v>
      </c>
      <c r="S146" s="201">
        <v>2</v>
      </c>
      <c r="T146" s="202">
        <f>S146*H146</f>
        <v>5.28</v>
      </c>
      <c r="AR146" s="23" t="s">
        <v>130</v>
      </c>
      <c r="AT146" s="23" t="s">
        <v>131</v>
      </c>
      <c r="AU146" s="23" t="s">
        <v>82</v>
      </c>
      <c r="AY146" s="23" t="s">
        <v>127</v>
      </c>
      <c r="BE146" s="203">
        <f>IF(N146="základní",J146,0)</f>
        <v>0</v>
      </c>
      <c r="BF146" s="203">
        <f>IF(N146="snížená",J146,0)</f>
        <v>0</v>
      </c>
      <c r="BG146" s="203">
        <f>IF(N146="zákl. přenesená",J146,0)</f>
        <v>0</v>
      </c>
      <c r="BH146" s="203">
        <f>IF(N146="sníž. přenesená",J146,0)</f>
        <v>0</v>
      </c>
      <c r="BI146" s="203">
        <f>IF(N146="nulová",J146,0)</f>
        <v>0</v>
      </c>
      <c r="BJ146" s="23" t="s">
        <v>24</v>
      </c>
      <c r="BK146" s="203">
        <f>ROUND(I146*H146,2)</f>
        <v>0</v>
      </c>
      <c r="BL146" s="23" t="s">
        <v>130</v>
      </c>
      <c r="BM146" s="23" t="s">
        <v>609</v>
      </c>
    </row>
    <row r="147" spans="2:65" s="11" customFormat="1" ht="13.5">
      <c r="B147" s="204"/>
      <c r="C147" s="205"/>
      <c r="D147" s="218" t="s">
        <v>159</v>
      </c>
      <c r="E147" s="228" t="s">
        <v>22</v>
      </c>
      <c r="F147" s="229" t="s">
        <v>610</v>
      </c>
      <c r="G147" s="205"/>
      <c r="H147" s="230">
        <v>2.64</v>
      </c>
      <c r="I147" s="210"/>
      <c r="J147" s="205"/>
      <c r="K147" s="205"/>
      <c r="L147" s="211"/>
      <c r="M147" s="244"/>
      <c r="N147" s="245"/>
      <c r="O147" s="245"/>
      <c r="P147" s="245"/>
      <c r="Q147" s="245"/>
      <c r="R147" s="245"/>
      <c r="S147" s="245"/>
      <c r="T147" s="246"/>
      <c r="AT147" s="215" t="s">
        <v>159</v>
      </c>
      <c r="AU147" s="215" t="s">
        <v>82</v>
      </c>
      <c r="AV147" s="11" t="s">
        <v>82</v>
      </c>
      <c r="AW147" s="11" t="s">
        <v>161</v>
      </c>
      <c r="AX147" s="11" t="s">
        <v>24</v>
      </c>
      <c r="AY147" s="215" t="s">
        <v>127</v>
      </c>
    </row>
    <row r="148" spans="2:65" s="1" customFormat="1" ht="6.95" customHeight="1">
      <c r="B148" s="55"/>
      <c r="C148" s="56"/>
      <c r="D148" s="56"/>
      <c r="E148" s="56"/>
      <c r="F148" s="56"/>
      <c r="G148" s="56"/>
      <c r="H148" s="56"/>
      <c r="I148" s="138"/>
      <c r="J148" s="56"/>
      <c r="K148" s="56"/>
      <c r="L148" s="60"/>
    </row>
  </sheetData>
  <sheetProtection password="CC35" sheet="1" objects="1" scenarios="1" formatCells="0" formatColumns="0" formatRows="0" sort="0" autoFilter="0"/>
  <autoFilter ref="C83:K147"/>
  <mergeCells count="9">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64" customWidth="1"/>
    <col min="2" max="2" width="1.6640625" style="264" customWidth="1"/>
    <col min="3" max="4" width="5" style="264" customWidth="1"/>
    <col min="5" max="5" width="11.6640625" style="264" customWidth="1"/>
    <col min="6" max="6" width="9.1640625" style="264" customWidth="1"/>
    <col min="7" max="7" width="5" style="264" customWidth="1"/>
    <col min="8" max="8" width="77.83203125" style="264" customWidth="1"/>
    <col min="9" max="10" width="20" style="264" customWidth="1"/>
    <col min="11" max="11" width="1.6640625" style="264" customWidth="1"/>
  </cols>
  <sheetData>
    <row r="1" spans="2:11" ht="37.5" customHeight="1"/>
    <row r="2" spans="2:11" ht="7.5" customHeight="1">
      <c r="B2" s="265"/>
      <c r="C2" s="266"/>
      <c r="D2" s="266"/>
      <c r="E2" s="266"/>
      <c r="F2" s="266"/>
      <c r="G2" s="266"/>
      <c r="H2" s="266"/>
      <c r="I2" s="266"/>
      <c r="J2" s="266"/>
      <c r="K2" s="267"/>
    </row>
    <row r="3" spans="2:11" s="14" customFormat="1" ht="45" customHeight="1">
      <c r="B3" s="268"/>
      <c r="C3" s="391" t="s">
        <v>611</v>
      </c>
      <c r="D3" s="391"/>
      <c r="E3" s="391"/>
      <c r="F3" s="391"/>
      <c r="G3" s="391"/>
      <c r="H3" s="391"/>
      <c r="I3" s="391"/>
      <c r="J3" s="391"/>
      <c r="K3" s="269"/>
    </row>
    <row r="4" spans="2:11" ht="25.5" customHeight="1">
      <c r="B4" s="270"/>
      <c r="C4" s="395" t="s">
        <v>612</v>
      </c>
      <c r="D4" s="395"/>
      <c r="E4" s="395"/>
      <c r="F4" s="395"/>
      <c r="G4" s="395"/>
      <c r="H4" s="395"/>
      <c r="I4" s="395"/>
      <c r="J4" s="395"/>
      <c r="K4" s="271"/>
    </row>
    <row r="5" spans="2:11" ht="5.25" customHeight="1">
      <c r="B5" s="270"/>
      <c r="C5" s="272"/>
      <c r="D5" s="272"/>
      <c r="E5" s="272"/>
      <c r="F5" s="272"/>
      <c r="G5" s="272"/>
      <c r="H5" s="272"/>
      <c r="I5" s="272"/>
      <c r="J5" s="272"/>
      <c r="K5" s="271"/>
    </row>
    <row r="6" spans="2:11" ht="15" customHeight="1">
      <c r="B6" s="270"/>
      <c r="C6" s="394" t="s">
        <v>613</v>
      </c>
      <c r="D6" s="394"/>
      <c r="E6" s="394"/>
      <c r="F6" s="394"/>
      <c r="G6" s="394"/>
      <c r="H6" s="394"/>
      <c r="I6" s="394"/>
      <c r="J6" s="394"/>
      <c r="K6" s="271"/>
    </row>
    <row r="7" spans="2:11" ht="15" customHeight="1">
      <c r="B7" s="274"/>
      <c r="C7" s="394" t="s">
        <v>614</v>
      </c>
      <c r="D7" s="394"/>
      <c r="E7" s="394"/>
      <c r="F7" s="394"/>
      <c r="G7" s="394"/>
      <c r="H7" s="394"/>
      <c r="I7" s="394"/>
      <c r="J7" s="394"/>
      <c r="K7" s="271"/>
    </row>
    <row r="8" spans="2:11" ht="12.75" customHeight="1">
      <c r="B8" s="274"/>
      <c r="C8" s="273"/>
      <c r="D8" s="273"/>
      <c r="E8" s="273"/>
      <c r="F8" s="273"/>
      <c r="G8" s="273"/>
      <c r="H8" s="273"/>
      <c r="I8" s="273"/>
      <c r="J8" s="273"/>
      <c r="K8" s="271"/>
    </row>
    <row r="9" spans="2:11" ht="15" customHeight="1">
      <c r="B9" s="274"/>
      <c r="C9" s="394" t="s">
        <v>615</v>
      </c>
      <c r="D9" s="394"/>
      <c r="E9" s="394"/>
      <c r="F9" s="394"/>
      <c r="G9" s="394"/>
      <c r="H9" s="394"/>
      <c r="I9" s="394"/>
      <c r="J9" s="394"/>
      <c r="K9" s="271"/>
    </row>
    <row r="10" spans="2:11" ht="15" customHeight="1">
      <c r="B10" s="274"/>
      <c r="C10" s="273"/>
      <c r="D10" s="394" t="s">
        <v>616</v>
      </c>
      <c r="E10" s="394"/>
      <c r="F10" s="394"/>
      <c r="G10" s="394"/>
      <c r="H10" s="394"/>
      <c r="I10" s="394"/>
      <c r="J10" s="394"/>
      <c r="K10" s="271"/>
    </row>
    <row r="11" spans="2:11" ht="15" customHeight="1">
      <c r="B11" s="274"/>
      <c r="C11" s="275"/>
      <c r="D11" s="394" t="s">
        <v>617</v>
      </c>
      <c r="E11" s="394"/>
      <c r="F11" s="394"/>
      <c r="G11" s="394"/>
      <c r="H11" s="394"/>
      <c r="I11" s="394"/>
      <c r="J11" s="394"/>
      <c r="K11" s="271"/>
    </row>
    <row r="12" spans="2:11" ht="12.75" customHeight="1">
      <c r="B12" s="274"/>
      <c r="C12" s="275"/>
      <c r="D12" s="275"/>
      <c r="E12" s="275"/>
      <c r="F12" s="275"/>
      <c r="G12" s="275"/>
      <c r="H12" s="275"/>
      <c r="I12" s="275"/>
      <c r="J12" s="275"/>
      <c r="K12" s="271"/>
    </row>
    <row r="13" spans="2:11" ht="15" customHeight="1">
      <c r="B13" s="274"/>
      <c r="C13" s="275"/>
      <c r="D13" s="394" t="s">
        <v>618</v>
      </c>
      <c r="E13" s="394"/>
      <c r="F13" s="394"/>
      <c r="G13" s="394"/>
      <c r="H13" s="394"/>
      <c r="I13" s="394"/>
      <c r="J13" s="394"/>
      <c r="K13" s="271"/>
    </row>
    <row r="14" spans="2:11" ht="15" customHeight="1">
      <c r="B14" s="274"/>
      <c r="C14" s="275"/>
      <c r="D14" s="394" t="s">
        <v>619</v>
      </c>
      <c r="E14" s="394"/>
      <c r="F14" s="394"/>
      <c r="G14" s="394"/>
      <c r="H14" s="394"/>
      <c r="I14" s="394"/>
      <c r="J14" s="394"/>
      <c r="K14" s="271"/>
    </row>
    <row r="15" spans="2:11" ht="15" customHeight="1">
      <c r="B15" s="274"/>
      <c r="C15" s="275"/>
      <c r="D15" s="394" t="s">
        <v>620</v>
      </c>
      <c r="E15" s="394"/>
      <c r="F15" s="394"/>
      <c r="G15" s="394"/>
      <c r="H15" s="394"/>
      <c r="I15" s="394"/>
      <c r="J15" s="394"/>
      <c r="K15" s="271"/>
    </row>
    <row r="16" spans="2:11" ht="15" customHeight="1">
      <c r="B16" s="274"/>
      <c r="C16" s="275"/>
      <c r="D16" s="275"/>
      <c r="E16" s="276" t="s">
        <v>80</v>
      </c>
      <c r="F16" s="394" t="s">
        <v>621</v>
      </c>
      <c r="G16" s="394"/>
      <c r="H16" s="394"/>
      <c r="I16" s="394"/>
      <c r="J16" s="394"/>
      <c r="K16" s="271"/>
    </row>
    <row r="17" spans="2:11" ht="15" customHeight="1">
      <c r="B17" s="274"/>
      <c r="C17" s="275"/>
      <c r="D17" s="275"/>
      <c r="E17" s="276" t="s">
        <v>622</v>
      </c>
      <c r="F17" s="394" t="s">
        <v>623</v>
      </c>
      <c r="G17" s="394"/>
      <c r="H17" s="394"/>
      <c r="I17" s="394"/>
      <c r="J17" s="394"/>
      <c r="K17" s="271"/>
    </row>
    <row r="18" spans="2:11" ht="15" customHeight="1">
      <c r="B18" s="274"/>
      <c r="C18" s="275"/>
      <c r="D18" s="275"/>
      <c r="E18" s="276" t="s">
        <v>624</v>
      </c>
      <c r="F18" s="394" t="s">
        <v>625</v>
      </c>
      <c r="G18" s="394"/>
      <c r="H18" s="394"/>
      <c r="I18" s="394"/>
      <c r="J18" s="394"/>
      <c r="K18" s="271"/>
    </row>
    <row r="19" spans="2:11" ht="15" customHeight="1">
      <c r="B19" s="274"/>
      <c r="C19" s="275"/>
      <c r="D19" s="275"/>
      <c r="E19" s="276" t="s">
        <v>626</v>
      </c>
      <c r="F19" s="394" t="s">
        <v>627</v>
      </c>
      <c r="G19" s="394"/>
      <c r="H19" s="394"/>
      <c r="I19" s="394"/>
      <c r="J19" s="394"/>
      <c r="K19" s="271"/>
    </row>
    <row r="20" spans="2:11" ht="15" customHeight="1">
      <c r="B20" s="274"/>
      <c r="C20" s="275"/>
      <c r="D20" s="275"/>
      <c r="E20" s="276" t="s">
        <v>128</v>
      </c>
      <c r="F20" s="394" t="s">
        <v>129</v>
      </c>
      <c r="G20" s="394"/>
      <c r="H20" s="394"/>
      <c r="I20" s="394"/>
      <c r="J20" s="394"/>
      <c r="K20" s="271"/>
    </row>
    <row r="21" spans="2:11" ht="15" customHeight="1">
      <c r="B21" s="274"/>
      <c r="C21" s="275"/>
      <c r="D21" s="275"/>
      <c r="E21" s="276" t="s">
        <v>628</v>
      </c>
      <c r="F21" s="394" t="s">
        <v>629</v>
      </c>
      <c r="G21" s="394"/>
      <c r="H21" s="394"/>
      <c r="I21" s="394"/>
      <c r="J21" s="394"/>
      <c r="K21" s="271"/>
    </row>
    <row r="22" spans="2:11" ht="12.75" customHeight="1">
      <c r="B22" s="274"/>
      <c r="C22" s="275"/>
      <c r="D22" s="275"/>
      <c r="E22" s="275"/>
      <c r="F22" s="275"/>
      <c r="G22" s="275"/>
      <c r="H22" s="275"/>
      <c r="I22" s="275"/>
      <c r="J22" s="275"/>
      <c r="K22" s="271"/>
    </row>
    <row r="23" spans="2:11" ht="15" customHeight="1">
      <c r="B23" s="274"/>
      <c r="C23" s="394" t="s">
        <v>630</v>
      </c>
      <c r="D23" s="394"/>
      <c r="E23" s="394"/>
      <c r="F23" s="394"/>
      <c r="G23" s="394"/>
      <c r="H23" s="394"/>
      <c r="I23" s="394"/>
      <c r="J23" s="394"/>
      <c r="K23" s="271"/>
    </row>
    <row r="24" spans="2:11" ht="15" customHeight="1">
      <c r="B24" s="274"/>
      <c r="C24" s="394" t="s">
        <v>631</v>
      </c>
      <c r="D24" s="394"/>
      <c r="E24" s="394"/>
      <c r="F24" s="394"/>
      <c r="G24" s="394"/>
      <c r="H24" s="394"/>
      <c r="I24" s="394"/>
      <c r="J24" s="394"/>
      <c r="K24" s="271"/>
    </row>
    <row r="25" spans="2:11" ht="15" customHeight="1">
      <c r="B25" s="274"/>
      <c r="C25" s="273"/>
      <c r="D25" s="394" t="s">
        <v>632</v>
      </c>
      <c r="E25" s="394"/>
      <c r="F25" s="394"/>
      <c r="G25" s="394"/>
      <c r="H25" s="394"/>
      <c r="I25" s="394"/>
      <c r="J25" s="394"/>
      <c r="K25" s="271"/>
    </row>
    <row r="26" spans="2:11" ht="15" customHeight="1">
      <c r="B26" s="274"/>
      <c r="C26" s="275"/>
      <c r="D26" s="394" t="s">
        <v>633</v>
      </c>
      <c r="E26" s="394"/>
      <c r="F26" s="394"/>
      <c r="G26" s="394"/>
      <c r="H26" s="394"/>
      <c r="I26" s="394"/>
      <c r="J26" s="394"/>
      <c r="K26" s="271"/>
    </row>
    <row r="27" spans="2:11" ht="12.75" customHeight="1">
      <c r="B27" s="274"/>
      <c r="C27" s="275"/>
      <c r="D27" s="275"/>
      <c r="E27" s="275"/>
      <c r="F27" s="275"/>
      <c r="G27" s="275"/>
      <c r="H27" s="275"/>
      <c r="I27" s="275"/>
      <c r="J27" s="275"/>
      <c r="K27" s="271"/>
    </row>
    <row r="28" spans="2:11" ht="15" customHeight="1">
      <c r="B28" s="274"/>
      <c r="C28" s="275"/>
      <c r="D28" s="394" t="s">
        <v>634</v>
      </c>
      <c r="E28" s="394"/>
      <c r="F28" s="394"/>
      <c r="G28" s="394"/>
      <c r="H28" s="394"/>
      <c r="I28" s="394"/>
      <c r="J28" s="394"/>
      <c r="K28" s="271"/>
    </row>
    <row r="29" spans="2:11" ht="15" customHeight="1">
      <c r="B29" s="274"/>
      <c r="C29" s="275"/>
      <c r="D29" s="394" t="s">
        <v>635</v>
      </c>
      <c r="E29" s="394"/>
      <c r="F29" s="394"/>
      <c r="G29" s="394"/>
      <c r="H29" s="394"/>
      <c r="I29" s="394"/>
      <c r="J29" s="394"/>
      <c r="K29" s="271"/>
    </row>
    <row r="30" spans="2:11" ht="12.75" customHeight="1">
      <c r="B30" s="274"/>
      <c r="C30" s="275"/>
      <c r="D30" s="275"/>
      <c r="E30" s="275"/>
      <c r="F30" s="275"/>
      <c r="G30" s="275"/>
      <c r="H30" s="275"/>
      <c r="I30" s="275"/>
      <c r="J30" s="275"/>
      <c r="K30" s="271"/>
    </row>
    <row r="31" spans="2:11" ht="15" customHeight="1">
      <c r="B31" s="274"/>
      <c r="C31" s="275"/>
      <c r="D31" s="394" t="s">
        <v>636</v>
      </c>
      <c r="E31" s="394"/>
      <c r="F31" s="394"/>
      <c r="G31" s="394"/>
      <c r="H31" s="394"/>
      <c r="I31" s="394"/>
      <c r="J31" s="394"/>
      <c r="K31" s="271"/>
    </row>
    <row r="32" spans="2:11" ht="15" customHeight="1">
      <c r="B32" s="274"/>
      <c r="C32" s="275"/>
      <c r="D32" s="394" t="s">
        <v>637</v>
      </c>
      <c r="E32" s="394"/>
      <c r="F32" s="394"/>
      <c r="G32" s="394"/>
      <c r="H32" s="394"/>
      <c r="I32" s="394"/>
      <c r="J32" s="394"/>
      <c r="K32" s="271"/>
    </row>
    <row r="33" spans="2:11" ht="15" customHeight="1">
      <c r="B33" s="274"/>
      <c r="C33" s="275"/>
      <c r="D33" s="394" t="s">
        <v>638</v>
      </c>
      <c r="E33" s="394"/>
      <c r="F33" s="394"/>
      <c r="G33" s="394"/>
      <c r="H33" s="394"/>
      <c r="I33" s="394"/>
      <c r="J33" s="394"/>
      <c r="K33" s="271"/>
    </row>
    <row r="34" spans="2:11" ht="15" customHeight="1">
      <c r="B34" s="274"/>
      <c r="C34" s="275"/>
      <c r="D34" s="273"/>
      <c r="E34" s="277" t="s">
        <v>112</v>
      </c>
      <c r="F34" s="273"/>
      <c r="G34" s="394" t="s">
        <v>639</v>
      </c>
      <c r="H34" s="394"/>
      <c r="I34" s="394"/>
      <c r="J34" s="394"/>
      <c r="K34" s="271"/>
    </row>
    <row r="35" spans="2:11" ht="30.75" customHeight="1">
      <c r="B35" s="274"/>
      <c r="C35" s="275"/>
      <c r="D35" s="273"/>
      <c r="E35" s="277" t="s">
        <v>640</v>
      </c>
      <c r="F35" s="273"/>
      <c r="G35" s="394" t="s">
        <v>641</v>
      </c>
      <c r="H35" s="394"/>
      <c r="I35" s="394"/>
      <c r="J35" s="394"/>
      <c r="K35" s="271"/>
    </row>
    <row r="36" spans="2:11" ht="15" customHeight="1">
      <c r="B36" s="274"/>
      <c r="C36" s="275"/>
      <c r="D36" s="273"/>
      <c r="E36" s="277" t="s">
        <v>54</v>
      </c>
      <c r="F36" s="273"/>
      <c r="G36" s="394" t="s">
        <v>642</v>
      </c>
      <c r="H36" s="394"/>
      <c r="I36" s="394"/>
      <c r="J36" s="394"/>
      <c r="K36" s="271"/>
    </row>
    <row r="37" spans="2:11" ht="15" customHeight="1">
      <c r="B37" s="274"/>
      <c r="C37" s="275"/>
      <c r="D37" s="273"/>
      <c r="E37" s="277" t="s">
        <v>113</v>
      </c>
      <c r="F37" s="273"/>
      <c r="G37" s="394" t="s">
        <v>643</v>
      </c>
      <c r="H37" s="394"/>
      <c r="I37" s="394"/>
      <c r="J37" s="394"/>
      <c r="K37" s="271"/>
    </row>
    <row r="38" spans="2:11" ht="15" customHeight="1">
      <c r="B38" s="274"/>
      <c r="C38" s="275"/>
      <c r="D38" s="273"/>
      <c r="E38" s="277" t="s">
        <v>114</v>
      </c>
      <c r="F38" s="273"/>
      <c r="G38" s="394" t="s">
        <v>644</v>
      </c>
      <c r="H38" s="394"/>
      <c r="I38" s="394"/>
      <c r="J38" s="394"/>
      <c r="K38" s="271"/>
    </row>
    <row r="39" spans="2:11" ht="15" customHeight="1">
      <c r="B39" s="274"/>
      <c r="C39" s="275"/>
      <c r="D39" s="273"/>
      <c r="E39" s="277" t="s">
        <v>115</v>
      </c>
      <c r="F39" s="273"/>
      <c r="G39" s="394" t="s">
        <v>645</v>
      </c>
      <c r="H39" s="394"/>
      <c r="I39" s="394"/>
      <c r="J39" s="394"/>
      <c r="K39" s="271"/>
    </row>
    <row r="40" spans="2:11" ht="15" customHeight="1">
      <c r="B40" s="274"/>
      <c r="C40" s="275"/>
      <c r="D40" s="273"/>
      <c r="E40" s="277" t="s">
        <v>646</v>
      </c>
      <c r="F40" s="273"/>
      <c r="G40" s="394" t="s">
        <v>647</v>
      </c>
      <c r="H40" s="394"/>
      <c r="I40" s="394"/>
      <c r="J40" s="394"/>
      <c r="K40" s="271"/>
    </row>
    <row r="41" spans="2:11" ht="15" customHeight="1">
      <c r="B41" s="274"/>
      <c r="C41" s="275"/>
      <c r="D41" s="273"/>
      <c r="E41" s="277"/>
      <c r="F41" s="273"/>
      <c r="G41" s="394" t="s">
        <v>648</v>
      </c>
      <c r="H41" s="394"/>
      <c r="I41" s="394"/>
      <c r="J41" s="394"/>
      <c r="K41" s="271"/>
    </row>
    <row r="42" spans="2:11" ht="15" customHeight="1">
      <c r="B42" s="274"/>
      <c r="C42" s="275"/>
      <c r="D42" s="273"/>
      <c r="E42" s="277" t="s">
        <v>649</v>
      </c>
      <c r="F42" s="273"/>
      <c r="G42" s="394" t="s">
        <v>650</v>
      </c>
      <c r="H42" s="394"/>
      <c r="I42" s="394"/>
      <c r="J42" s="394"/>
      <c r="K42" s="271"/>
    </row>
    <row r="43" spans="2:11" ht="15" customHeight="1">
      <c r="B43" s="274"/>
      <c r="C43" s="275"/>
      <c r="D43" s="273"/>
      <c r="E43" s="277" t="s">
        <v>117</v>
      </c>
      <c r="F43" s="273"/>
      <c r="G43" s="394" t="s">
        <v>651</v>
      </c>
      <c r="H43" s="394"/>
      <c r="I43" s="394"/>
      <c r="J43" s="394"/>
      <c r="K43" s="271"/>
    </row>
    <row r="44" spans="2:11" ht="12.75" customHeight="1">
      <c r="B44" s="274"/>
      <c r="C44" s="275"/>
      <c r="D44" s="273"/>
      <c r="E44" s="273"/>
      <c r="F44" s="273"/>
      <c r="G44" s="273"/>
      <c r="H44" s="273"/>
      <c r="I44" s="273"/>
      <c r="J44" s="273"/>
      <c r="K44" s="271"/>
    </row>
    <row r="45" spans="2:11" ht="15" customHeight="1">
      <c r="B45" s="274"/>
      <c r="C45" s="275"/>
      <c r="D45" s="394" t="s">
        <v>652</v>
      </c>
      <c r="E45" s="394"/>
      <c r="F45" s="394"/>
      <c r="G45" s="394"/>
      <c r="H45" s="394"/>
      <c r="I45" s="394"/>
      <c r="J45" s="394"/>
      <c r="K45" s="271"/>
    </row>
    <row r="46" spans="2:11" ht="15" customHeight="1">
      <c r="B46" s="274"/>
      <c r="C46" s="275"/>
      <c r="D46" s="275"/>
      <c r="E46" s="394" t="s">
        <v>653</v>
      </c>
      <c r="F46" s="394"/>
      <c r="G46" s="394"/>
      <c r="H46" s="394"/>
      <c r="I46" s="394"/>
      <c r="J46" s="394"/>
      <c r="K46" s="271"/>
    </row>
    <row r="47" spans="2:11" ht="15" customHeight="1">
      <c r="B47" s="274"/>
      <c r="C47" s="275"/>
      <c r="D47" s="275"/>
      <c r="E47" s="394" t="s">
        <v>654</v>
      </c>
      <c r="F47" s="394"/>
      <c r="G47" s="394"/>
      <c r="H47" s="394"/>
      <c r="I47" s="394"/>
      <c r="J47" s="394"/>
      <c r="K47" s="271"/>
    </row>
    <row r="48" spans="2:11" ht="15" customHeight="1">
      <c r="B48" s="274"/>
      <c r="C48" s="275"/>
      <c r="D48" s="275"/>
      <c r="E48" s="394" t="s">
        <v>655</v>
      </c>
      <c r="F48" s="394"/>
      <c r="G48" s="394"/>
      <c r="H48" s="394"/>
      <c r="I48" s="394"/>
      <c r="J48" s="394"/>
      <c r="K48" s="271"/>
    </row>
    <row r="49" spans="2:11" ht="15" customHeight="1">
      <c r="B49" s="274"/>
      <c r="C49" s="275"/>
      <c r="D49" s="394" t="s">
        <v>656</v>
      </c>
      <c r="E49" s="394"/>
      <c r="F49" s="394"/>
      <c r="G49" s="394"/>
      <c r="H49" s="394"/>
      <c r="I49" s="394"/>
      <c r="J49" s="394"/>
      <c r="K49" s="271"/>
    </row>
    <row r="50" spans="2:11" ht="25.5" customHeight="1">
      <c r="B50" s="270"/>
      <c r="C50" s="395" t="s">
        <v>657</v>
      </c>
      <c r="D50" s="395"/>
      <c r="E50" s="395"/>
      <c r="F50" s="395"/>
      <c r="G50" s="395"/>
      <c r="H50" s="395"/>
      <c r="I50" s="395"/>
      <c r="J50" s="395"/>
      <c r="K50" s="271"/>
    </row>
    <row r="51" spans="2:11" ht="5.25" customHeight="1">
      <c r="B51" s="270"/>
      <c r="C51" s="272"/>
      <c r="D51" s="272"/>
      <c r="E51" s="272"/>
      <c r="F51" s="272"/>
      <c r="G51" s="272"/>
      <c r="H51" s="272"/>
      <c r="I51" s="272"/>
      <c r="J51" s="272"/>
      <c r="K51" s="271"/>
    </row>
    <row r="52" spans="2:11" ht="15" customHeight="1">
      <c r="B52" s="270"/>
      <c r="C52" s="394" t="s">
        <v>658</v>
      </c>
      <c r="D52" s="394"/>
      <c r="E52" s="394"/>
      <c r="F52" s="394"/>
      <c r="G52" s="394"/>
      <c r="H52" s="394"/>
      <c r="I52" s="394"/>
      <c r="J52" s="394"/>
      <c r="K52" s="271"/>
    </row>
    <row r="53" spans="2:11" ht="15" customHeight="1">
      <c r="B53" s="270"/>
      <c r="C53" s="394" t="s">
        <v>659</v>
      </c>
      <c r="D53" s="394"/>
      <c r="E53" s="394"/>
      <c r="F53" s="394"/>
      <c r="G53" s="394"/>
      <c r="H53" s="394"/>
      <c r="I53" s="394"/>
      <c r="J53" s="394"/>
      <c r="K53" s="271"/>
    </row>
    <row r="54" spans="2:11" ht="12.75" customHeight="1">
      <c r="B54" s="270"/>
      <c r="C54" s="273"/>
      <c r="D54" s="273"/>
      <c r="E54" s="273"/>
      <c r="F54" s="273"/>
      <c r="G54" s="273"/>
      <c r="H54" s="273"/>
      <c r="I54" s="273"/>
      <c r="J54" s="273"/>
      <c r="K54" s="271"/>
    </row>
    <row r="55" spans="2:11" ht="15" customHeight="1">
      <c r="B55" s="270"/>
      <c r="C55" s="394" t="s">
        <v>660</v>
      </c>
      <c r="D55" s="394"/>
      <c r="E55" s="394"/>
      <c r="F55" s="394"/>
      <c r="G55" s="394"/>
      <c r="H55" s="394"/>
      <c r="I55" s="394"/>
      <c r="J55" s="394"/>
      <c r="K55" s="271"/>
    </row>
    <row r="56" spans="2:11" ht="15" customHeight="1">
      <c r="B56" s="270"/>
      <c r="C56" s="275"/>
      <c r="D56" s="394" t="s">
        <v>661</v>
      </c>
      <c r="E56" s="394"/>
      <c r="F56" s="394"/>
      <c r="G56" s="394"/>
      <c r="H56" s="394"/>
      <c r="I56" s="394"/>
      <c r="J56" s="394"/>
      <c r="K56" s="271"/>
    </row>
    <row r="57" spans="2:11" ht="15" customHeight="1">
      <c r="B57" s="270"/>
      <c r="C57" s="275"/>
      <c r="D57" s="394" t="s">
        <v>662</v>
      </c>
      <c r="E57" s="394"/>
      <c r="F57" s="394"/>
      <c r="G57" s="394"/>
      <c r="H57" s="394"/>
      <c r="I57" s="394"/>
      <c r="J57" s="394"/>
      <c r="K57" s="271"/>
    </row>
    <row r="58" spans="2:11" ht="15" customHeight="1">
      <c r="B58" s="270"/>
      <c r="C58" s="275"/>
      <c r="D58" s="394" t="s">
        <v>663</v>
      </c>
      <c r="E58" s="394"/>
      <c r="F58" s="394"/>
      <c r="G58" s="394"/>
      <c r="H58" s="394"/>
      <c r="I58" s="394"/>
      <c r="J58" s="394"/>
      <c r="K58" s="271"/>
    </row>
    <row r="59" spans="2:11" ht="15" customHeight="1">
      <c r="B59" s="270"/>
      <c r="C59" s="275"/>
      <c r="D59" s="394" t="s">
        <v>664</v>
      </c>
      <c r="E59" s="394"/>
      <c r="F59" s="394"/>
      <c r="G59" s="394"/>
      <c r="H59" s="394"/>
      <c r="I59" s="394"/>
      <c r="J59" s="394"/>
      <c r="K59" s="271"/>
    </row>
    <row r="60" spans="2:11" ht="15" customHeight="1">
      <c r="B60" s="270"/>
      <c r="C60" s="275"/>
      <c r="D60" s="393" t="s">
        <v>665</v>
      </c>
      <c r="E60" s="393"/>
      <c r="F60" s="393"/>
      <c r="G60" s="393"/>
      <c r="H60" s="393"/>
      <c r="I60" s="393"/>
      <c r="J60" s="393"/>
      <c r="K60" s="271"/>
    </row>
    <row r="61" spans="2:11" ht="15" customHeight="1">
      <c r="B61" s="270"/>
      <c r="C61" s="275"/>
      <c r="D61" s="394" t="s">
        <v>666</v>
      </c>
      <c r="E61" s="394"/>
      <c r="F61" s="394"/>
      <c r="G61" s="394"/>
      <c r="H61" s="394"/>
      <c r="I61" s="394"/>
      <c r="J61" s="394"/>
      <c r="K61" s="271"/>
    </row>
    <row r="62" spans="2:11" ht="12.75" customHeight="1">
      <c r="B62" s="270"/>
      <c r="C62" s="275"/>
      <c r="D62" s="275"/>
      <c r="E62" s="278"/>
      <c r="F62" s="275"/>
      <c r="G62" s="275"/>
      <c r="H62" s="275"/>
      <c r="I62" s="275"/>
      <c r="J62" s="275"/>
      <c r="K62" s="271"/>
    </row>
    <row r="63" spans="2:11" ht="15" customHeight="1">
      <c r="B63" s="270"/>
      <c r="C63" s="275"/>
      <c r="D63" s="394" t="s">
        <v>667</v>
      </c>
      <c r="E63" s="394"/>
      <c r="F63" s="394"/>
      <c r="G63" s="394"/>
      <c r="H63" s="394"/>
      <c r="I63" s="394"/>
      <c r="J63" s="394"/>
      <c r="K63" s="271"/>
    </row>
    <row r="64" spans="2:11" ht="15" customHeight="1">
      <c r="B64" s="270"/>
      <c r="C64" s="275"/>
      <c r="D64" s="393" t="s">
        <v>668</v>
      </c>
      <c r="E64" s="393"/>
      <c r="F64" s="393"/>
      <c r="G64" s="393"/>
      <c r="H64" s="393"/>
      <c r="I64" s="393"/>
      <c r="J64" s="393"/>
      <c r="K64" s="271"/>
    </row>
    <row r="65" spans="2:11" ht="15" customHeight="1">
      <c r="B65" s="270"/>
      <c r="C65" s="275"/>
      <c r="D65" s="394" t="s">
        <v>669</v>
      </c>
      <c r="E65" s="394"/>
      <c r="F65" s="394"/>
      <c r="G65" s="394"/>
      <c r="H65" s="394"/>
      <c r="I65" s="394"/>
      <c r="J65" s="394"/>
      <c r="K65" s="271"/>
    </row>
    <row r="66" spans="2:11" ht="15" customHeight="1">
      <c r="B66" s="270"/>
      <c r="C66" s="275"/>
      <c r="D66" s="394" t="s">
        <v>670</v>
      </c>
      <c r="E66" s="394"/>
      <c r="F66" s="394"/>
      <c r="G66" s="394"/>
      <c r="H66" s="394"/>
      <c r="I66" s="394"/>
      <c r="J66" s="394"/>
      <c r="K66" s="271"/>
    </row>
    <row r="67" spans="2:11" ht="15" customHeight="1">
      <c r="B67" s="270"/>
      <c r="C67" s="275"/>
      <c r="D67" s="394" t="s">
        <v>671</v>
      </c>
      <c r="E67" s="394"/>
      <c r="F67" s="394"/>
      <c r="G67" s="394"/>
      <c r="H67" s="394"/>
      <c r="I67" s="394"/>
      <c r="J67" s="394"/>
      <c r="K67" s="271"/>
    </row>
    <row r="68" spans="2:11" ht="15" customHeight="1">
      <c r="B68" s="270"/>
      <c r="C68" s="275"/>
      <c r="D68" s="394" t="s">
        <v>672</v>
      </c>
      <c r="E68" s="394"/>
      <c r="F68" s="394"/>
      <c r="G68" s="394"/>
      <c r="H68" s="394"/>
      <c r="I68" s="394"/>
      <c r="J68" s="394"/>
      <c r="K68" s="271"/>
    </row>
    <row r="69" spans="2:11" ht="12.75" customHeight="1">
      <c r="B69" s="279"/>
      <c r="C69" s="280"/>
      <c r="D69" s="280"/>
      <c r="E69" s="280"/>
      <c r="F69" s="280"/>
      <c r="G69" s="280"/>
      <c r="H69" s="280"/>
      <c r="I69" s="280"/>
      <c r="J69" s="280"/>
      <c r="K69" s="281"/>
    </row>
    <row r="70" spans="2:11" ht="18.75" customHeight="1">
      <c r="B70" s="282"/>
      <c r="C70" s="282"/>
      <c r="D70" s="282"/>
      <c r="E70" s="282"/>
      <c r="F70" s="282"/>
      <c r="G70" s="282"/>
      <c r="H70" s="282"/>
      <c r="I70" s="282"/>
      <c r="J70" s="282"/>
      <c r="K70" s="283"/>
    </row>
    <row r="71" spans="2:11" ht="18.75" customHeight="1">
      <c r="B71" s="283"/>
      <c r="C71" s="283"/>
      <c r="D71" s="283"/>
      <c r="E71" s="283"/>
      <c r="F71" s="283"/>
      <c r="G71" s="283"/>
      <c r="H71" s="283"/>
      <c r="I71" s="283"/>
      <c r="J71" s="283"/>
      <c r="K71" s="283"/>
    </row>
    <row r="72" spans="2:11" ht="7.5" customHeight="1">
      <c r="B72" s="284"/>
      <c r="C72" s="285"/>
      <c r="D72" s="285"/>
      <c r="E72" s="285"/>
      <c r="F72" s="285"/>
      <c r="G72" s="285"/>
      <c r="H72" s="285"/>
      <c r="I72" s="285"/>
      <c r="J72" s="285"/>
      <c r="K72" s="286"/>
    </row>
    <row r="73" spans="2:11" ht="45" customHeight="1">
      <c r="B73" s="287"/>
      <c r="C73" s="392" t="s">
        <v>93</v>
      </c>
      <c r="D73" s="392"/>
      <c r="E73" s="392"/>
      <c r="F73" s="392"/>
      <c r="G73" s="392"/>
      <c r="H73" s="392"/>
      <c r="I73" s="392"/>
      <c r="J73" s="392"/>
      <c r="K73" s="288"/>
    </row>
    <row r="74" spans="2:11" ht="17.25" customHeight="1">
      <c r="B74" s="287"/>
      <c r="C74" s="289" t="s">
        <v>673</v>
      </c>
      <c r="D74" s="289"/>
      <c r="E74" s="289"/>
      <c r="F74" s="289" t="s">
        <v>674</v>
      </c>
      <c r="G74" s="290"/>
      <c r="H74" s="289" t="s">
        <v>113</v>
      </c>
      <c r="I74" s="289" t="s">
        <v>58</v>
      </c>
      <c r="J74" s="289" t="s">
        <v>675</v>
      </c>
      <c r="K74" s="288"/>
    </row>
    <row r="75" spans="2:11" ht="17.25" customHeight="1">
      <c r="B75" s="287"/>
      <c r="C75" s="291" t="s">
        <v>676</v>
      </c>
      <c r="D75" s="291"/>
      <c r="E75" s="291"/>
      <c r="F75" s="292" t="s">
        <v>677</v>
      </c>
      <c r="G75" s="293"/>
      <c r="H75" s="291"/>
      <c r="I75" s="291"/>
      <c r="J75" s="291" t="s">
        <v>678</v>
      </c>
      <c r="K75" s="288"/>
    </row>
    <row r="76" spans="2:11" ht="5.25" customHeight="1">
      <c r="B76" s="287"/>
      <c r="C76" s="294"/>
      <c r="D76" s="294"/>
      <c r="E76" s="294"/>
      <c r="F76" s="294"/>
      <c r="G76" s="295"/>
      <c r="H76" s="294"/>
      <c r="I76" s="294"/>
      <c r="J76" s="294"/>
      <c r="K76" s="288"/>
    </row>
    <row r="77" spans="2:11" ht="15" customHeight="1">
      <c r="B77" s="287"/>
      <c r="C77" s="277" t="s">
        <v>54</v>
      </c>
      <c r="D77" s="294"/>
      <c r="E77" s="294"/>
      <c r="F77" s="296" t="s">
        <v>679</v>
      </c>
      <c r="G77" s="295"/>
      <c r="H77" s="277" t="s">
        <v>680</v>
      </c>
      <c r="I77" s="277" t="s">
        <v>681</v>
      </c>
      <c r="J77" s="277">
        <v>20</v>
      </c>
      <c r="K77" s="288"/>
    </row>
    <row r="78" spans="2:11" ht="15" customHeight="1">
      <c r="B78" s="287"/>
      <c r="C78" s="277" t="s">
        <v>682</v>
      </c>
      <c r="D78" s="277"/>
      <c r="E78" s="277"/>
      <c r="F78" s="296" t="s">
        <v>679</v>
      </c>
      <c r="G78" s="295"/>
      <c r="H78" s="277" t="s">
        <v>683</v>
      </c>
      <c r="I78" s="277" t="s">
        <v>681</v>
      </c>
      <c r="J78" s="277">
        <v>120</v>
      </c>
      <c r="K78" s="288"/>
    </row>
    <row r="79" spans="2:11" ht="15" customHeight="1">
      <c r="B79" s="297"/>
      <c r="C79" s="277" t="s">
        <v>684</v>
      </c>
      <c r="D79" s="277"/>
      <c r="E79" s="277"/>
      <c r="F79" s="296" t="s">
        <v>685</v>
      </c>
      <c r="G79" s="295"/>
      <c r="H79" s="277" t="s">
        <v>686</v>
      </c>
      <c r="I79" s="277" t="s">
        <v>681</v>
      </c>
      <c r="J79" s="277">
        <v>50</v>
      </c>
      <c r="K79" s="288"/>
    </row>
    <row r="80" spans="2:11" ht="15" customHeight="1">
      <c r="B80" s="297"/>
      <c r="C80" s="277" t="s">
        <v>687</v>
      </c>
      <c r="D80" s="277"/>
      <c r="E80" s="277"/>
      <c r="F80" s="296" t="s">
        <v>679</v>
      </c>
      <c r="G80" s="295"/>
      <c r="H80" s="277" t="s">
        <v>688</v>
      </c>
      <c r="I80" s="277" t="s">
        <v>689</v>
      </c>
      <c r="J80" s="277"/>
      <c r="K80" s="288"/>
    </row>
    <row r="81" spans="2:11" ht="15" customHeight="1">
      <c r="B81" s="297"/>
      <c r="C81" s="298" t="s">
        <v>690</v>
      </c>
      <c r="D81" s="298"/>
      <c r="E81" s="298"/>
      <c r="F81" s="299" t="s">
        <v>685</v>
      </c>
      <c r="G81" s="298"/>
      <c r="H81" s="298" t="s">
        <v>691</v>
      </c>
      <c r="I81" s="298" t="s">
        <v>681</v>
      </c>
      <c r="J81" s="298">
        <v>15</v>
      </c>
      <c r="K81" s="288"/>
    </row>
    <row r="82" spans="2:11" ht="15" customHeight="1">
      <c r="B82" s="297"/>
      <c r="C82" s="298" t="s">
        <v>692</v>
      </c>
      <c r="D82" s="298"/>
      <c r="E82" s="298"/>
      <c r="F82" s="299" t="s">
        <v>685</v>
      </c>
      <c r="G82" s="298"/>
      <c r="H82" s="298" t="s">
        <v>693</v>
      </c>
      <c r="I82" s="298" t="s">
        <v>681</v>
      </c>
      <c r="J82" s="298">
        <v>15</v>
      </c>
      <c r="K82" s="288"/>
    </row>
    <row r="83" spans="2:11" ht="15" customHeight="1">
      <c r="B83" s="297"/>
      <c r="C83" s="298" t="s">
        <v>694</v>
      </c>
      <c r="D83" s="298"/>
      <c r="E83" s="298"/>
      <c r="F83" s="299" t="s">
        <v>685</v>
      </c>
      <c r="G83" s="298"/>
      <c r="H83" s="298" t="s">
        <v>695</v>
      </c>
      <c r="I83" s="298" t="s">
        <v>681</v>
      </c>
      <c r="J83" s="298">
        <v>20</v>
      </c>
      <c r="K83" s="288"/>
    </row>
    <row r="84" spans="2:11" ht="15" customHeight="1">
      <c r="B84" s="297"/>
      <c r="C84" s="298" t="s">
        <v>696</v>
      </c>
      <c r="D84" s="298"/>
      <c r="E84" s="298"/>
      <c r="F84" s="299" t="s">
        <v>685</v>
      </c>
      <c r="G84" s="298"/>
      <c r="H84" s="298" t="s">
        <v>697</v>
      </c>
      <c r="I84" s="298" t="s">
        <v>681</v>
      </c>
      <c r="J84" s="298">
        <v>20</v>
      </c>
      <c r="K84" s="288"/>
    </row>
    <row r="85" spans="2:11" ht="15" customHeight="1">
      <c r="B85" s="297"/>
      <c r="C85" s="277" t="s">
        <v>698</v>
      </c>
      <c r="D85" s="277"/>
      <c r="E85" s="277"/>
      <c r="F85" s="296" t="s">
        <v>685</v>
      </c>
      <c r="G85" s="295"/>
      <c r="H85" s="277" t="s">
        <v>699</v>
      </c>
      <c r="I85" s="277" t="s">
        <v>681</v>
      </c>
      <c r="J85" s="277">
        <v>50</v>
      </c>
      <c r="K85" s="288"/>
    </row>
    <row r="86" spans="2:11" ht="15" customHeight="1">
      <c r="B86" s="297"/>
      <c r="C86" s="277" t="s">
        <v>700</v>
      </c>
      <c r="D86" s="277"/>
      <c r="E86" s="277"/>
      <c r="F86" s="296" t="s">
        <v>685</v>
      </c>
      <c r="G86" s="295"/>
      <c r="H86" s="277" t="s">
        <v>701</v>
      </c>
      <c r="I86" s="277" t="s">
        <v>681</v>
      </c>
      <c r="J86" s="277">
        <v>20</v>
      </c>
      <c r="K86" s="288"/>
    </row>
    <row r="87" spans="2:11" ht="15" customHeight="1">
      <c r="B87" s="297"/>
      <c r="C87" s="277" t="s">
        <v>702</v>
      </c>
      <c r="D87" s="277"/>
      <c r="E87" s="277"/>
      <c r="F87" s="296" t="s">
        <v>685</v>
      </c>
      <c r="G87" s="295"/>
      <c r="H87" s="277" t="s">
        <v>703</v>
      </c>
      <c r="I87" s="277" t="s">
        <v>681</v>
      </c>
      <c r="J87" s="277">
        <v>20</v>
      </c>
      <c r="K87" s="288"/>
    </row>
    <row r="88" spans="2:11" ht="15" customHeight="1">
      <c r="B88" s="297"/>
      <c r="C88" s="277" t="s">
        <v>704</v>
      </c>
      <c r="D88" s="277"/>
      <c r="E88" s="277"/>
      <c r="F88" s="296" t="s">
        <v>685</v>
      </c>
      <c r="G88" s="295"/>
      <c r="H88" s="277" t="s">
        <v>705</v>
      </c>
      <c r="I88" s="277" t="s">
        <v>681</v>
      </c>
      <c r="J88" s="277">
        <v>50</v>
      </c>
      <c r="K88" s="288"/>
    </row>
    <row r="89" spans="2:11" ht="15" customHeight="1">
      <c r="B89" s="297"/>
      <c r="C89" s="277" t="s">
        <v>706</v>
      </c>
      <c r="D89" s="277"/>
      <c r="E89" s="277"/>
      <c r="F89" s="296" t="s">
        <v>685</v>
      </c>
      <c r="G89" s="295"/>
      <c r="H89" s="277" t="s">
        <v>706</v>
      </c>
      <c r="I89" s="277" t="s">
        <v>681</v>
      </c>
      <c r="J89" s="277">
        <v>50</v>
      </c>
      <c r="K89" s="288"/>
    </row>
    <row r="90" spans="2:11" ht="15" customHeight="1">
      <c r="B90" s="297"/>
      <c r="C90" s="277" t="s">
        <v>118</v>
      </c>
      <c r="D90" s="277"/>
      <c r="E90" s="277"/>
      <c r="F90" s="296" t="s">
        <v>685</v>
      </c>
      <c r="G90" s="295"/>
      <c r="H90" s="277" t="s">
        <v>707</v>
      </c>
      <c r="I90" s="277" t="s">
        <v>681</v>
      </c>
      <c r="J90" s="277">
        <v>255</v>
      </c>
      <c r="K90" s="288"/>
    </row>
    <row r="91" spans="2:11" ht="15" customHeight="1">
      <c r="B91" s="297"/>
      <c r="C91" s="277" t="s">
        <v>708</v>
      </c>
      <c r="D91" s="277"/>
      <c r="E91" s="277"/>
      <c r="F91" s="296" t="s">
        <v>679</v>
      </c>
      <c r="G91" s="295"/>
      <c r="H91" s="277" t="s">
        <v>709</v>
      </c>
      <c r="I91" s="277" t="s">
        <v>710</v>
      </c>
      <c r="J91" s="277"/>
      <c r="K91" s="288"/>
    </row>
    <row r="92" spans="2:11" ht="15" customHeight="1">
      <c r="B92" s="297"/>
      <c r="C92" s="277" t="s">
        <v>711</v>
      </c>
      <c r="D92" s="277"/>
      <c r="E92" s="277"/>
      <c r="F92" s="296" t="s">
        <v>679</v>
      </c>
      <c r="G92" s="295"/>
      <c r="H92" s="277" t="s">
        <v>712</v>
      </c>
      <c r="I92" s="277" t="s">
        <v>713</v>
      </c>
      <c r="J92" s="277"/>
      <c r="K92" s="288"/>
    </row>
    <row r="93" spans="2:11" ht="15" customHeight="1">
      <c r="B93" s="297"/>
      <c r="C93" s="277" t="s">
        <v>714</v>
      </c>
      <c r="D93" s="277"/>
      <c r="E93" s="277"/>
      <c r="F93" s="296" t="s">
        <v>679</v>
      </c>
      <c r="G93" s="295"/>
      <c r="H93" s="277" t="s">
        <v>714</v>
      </c>
      <c r="I93" s="277" t="s">
        <v>713</v>
      </c>
      <c r="J93" s="277"/>
      <c r="K93" s="288"/>
    </row>
    <row r="94" spans="2:11" ht="15" customHeight="1">
      <c r="B94" s="297"/>
      <c r="C94" s="277" t="s">
        <v>39</v>
      </c>
      <c r="D94" s="277"/>
      <c r="E94" s="277"/>
      <c r="F94" s="296" t="s">
        <v>679</v>
      </c>
      <c r="G94" s="295"/>
      <c r="H94" s="277" t="s">
        <v>715</v>
      </c>
      <c r="I94" s="277" t="s">
        <v>713</v>
      </c>
      <c r="J94" s="277"/>
      <c r="K94" s="288"/>
    </row>
    <row r="95" spans="2:11" ht="15" customHeight="1">
      <c r="B95" s="297"/>
      <c r="C95" s="277" t="s">
        <v>49</v>
      </c>
      <c r="D95" s="277"/>
      <c r="E95" s="277"/>
      <c r="F95" s="296" t="s">
        <v>679</v>
      </c>
      <c r="G95" s="295"/>
      <c r="H95" s="277" t="s">
        <v>716</v>
      </c>
      <c r="I95" s="277" t="s">
        <v>713</v>
      </c>
      <c r="J95" s="277"/>
      <c r="K95" s="288"/>
    </row>
    <row r="96" spans="2:11" ht="15" customHeight="1">
      <c r="B96" s="300"/>
      <c r="C96" s="301"/>
      <c r="D96" s="301"/>
      <c r="E96" s="301"/>
      <c r="F96" s="301"/>
      <c r="G96" s="301"/>
      <c r="H96" s="301"/>
      <c r="I96" s="301"/>
      <c r="J96" s="301"/>
      <c r="K96" s="302"/>
    </row>
    <row r="97" spans="2:11" ht="18.75" customHeight="1">
      <c r="B97" s="303"/>
      <c r="C97" s="304"/>
      <c r="D97" s="304"/>
      <c r="E97" s="304"/>
      <c r="F97" s="304"/>
      <c r="G97" s="304"/>
      <c r="H97" s="304"/>
      <c r="I97" s="304"/>
      <c r="J97" s="304"/>
      <c r="K97" s="303"/>
    </row>
    <row r="98" spans="2:11" ht="18.75" customHeight="1">
      <c r="B98" s="283"/>
      <c r="C98" s="283"/>
      <c r="D98" s="283"/>
      <c r="E98" s="283"/>
      <c r="F98" s="283"/>
      <c r="G98" s="283"/>
      <c r="H98" s="283"/>
      <c r="I98" s="283"/>
      <c r="J98" s="283"/>
      <c r="K98" s="283"/>
    </row>
    <row r="99" spans="2:11" ht="7.5" customHeight="1">
      <c r="B99" s="284"/>
      <c r="C99" s="285"/>
      <c r="D99" s="285"/>
      <c r="E99" s="285"/>
      <c r="F99" s="285"/>
      <c r="G99" s="285"/>
      <c r="H99" s="285"/>
      <c r="I99" s="285"/>
      <c r="J99" s="285"/>
      <c r="K99" s="286"/>
    </row>
    <row r="100" spans="2:11" ht="45" customHeight="1">
      <c r="B100" s="287"/>
      <c r="C100" s="392" t="s">
        <v>717</v>
      </c>
      <c r="D100" s="392"/>
      <c r="E100" s="392"/>
      <c r="F100" s="392"/>
      <c r="G100" s="392"/>
      <c r="H100" s="392"/>
      <c r="I100" s="392"/>
      <c r="J100" s="392"/>
      <c r="K100" s="288"/>
    </row>
    <row r="101" spans="2:11" ht="17.25" customHeight="1">
      <c r="B101" s="287"/>
      <c r="C101" s="289" t="s">
        <v>673</v>
      </c>
      <c r="D101" s="289"/>
      <c r="E101" s="289"/>
      <c r="F101" s="289" t="s">
        <v>674</v>
      </c>
      <c r="G101" s="290"/>
      <c r="H101" s="289" t="s">
        <v>113</v>
      </c>
      <c r="I101" s="289" t="s">
        <v>58</v>
      </c>
      <c r="J101" s="289" t="s">
        <v>675</v>
      </c>
      <c r="K101" s="288"/>
    </row>
    <row r="102" spans="2:11" ht="17.25" customHeight="1">
      <c r="B102" s="287"/>
      <c r="C102" s="291" t="s">
        <v>676</v>
      </c>
      <c r="D102" s="291"/>
      <c r="E102" s="291"/>
      <c r="F102" s="292" t="s">
        <v>677</v>
      </c>
      <c r="G102" s="293"/>
      <c r="H102" s="291"/>
      <c r="I102" s="291"/>
      <c r="J102" s="291" t="s">
        <v>678</v>
      </c>
      <c r="K102" s="288"/>
    </row>
    <row r="103" spans="2:11" ht="5.25" customHeight="1">
      <c r="B103" s="287"/>
      <c r="C103" s="289"/>
      <c r="D103" s="289"/>
      <c r="E103" s="289"/>
      <c r="F103" s="289"/>
      <c r="G103" s="305"/>
      <c r="H103" s="289"/>
      <c r="I103" s="289"/>
      <c r="J103" s="289"/>
      <c r="K103" s="288"/>
    </row>
    <row r="104" spans="2:11" ht="15" customHeight="1">
      <c r="B104" s="287"/>
      <c r="C104" s="277" t="s">
        <v>54</v>
      </c>
      <c r="D104" s="294"/>
      <c r="E104" s="294"/>
      <c r="F104" s="296" t="s">
        <v>679</v>
      </c>
      <c r="G104" s="305"/>
      <c r="H104" s="277" t="s">
        <v>718</v>
      </c>
      <c r="I104" s="277" t="s">
        <v>681</v>
      </c>
      <c r="J104" s="277">
        <v>20</v>
      </c>
      <c r="K104" s="288"/>
    </row>
    <row r="105" spans="2:11" ht="15" customHeight="1">
      <c r="B105" s="287"/>
      <c r="C105" s="277" t="s">
        <v>682</v>
      </c>
      <c r="D105" s="277"/>
      <c r="E105" s="277"/>
      <c r="F105" s="296" t="s">
        <v>679</v>
      </c>
      <c r="G105" s="277"/>
      <c r="H105" s="277" t="s">
        <v>718</v>
      </c>
      <c r="I105" s="277" t="s">
        <v>681</v>
      </c>
      <c r="J105" s="277">
        <v>120</v>
      </c>
      <c r="K105" s="288"/>
    </row>
    <row r="106" spans="2:11" ht="15" customHeight="1">
      <c r="B106" s="297"/>
      <c r="C106" s="277" t="s">
        <v>684</v>
      </c>
      <c r="D106" s="277"/>
      <c r="E106" s="277"/>
      <c r="F106" s="296" t="s">
        <v>685</v>
      </c>
      <c r="G106" s="277"/>
      <c r="H106" s="277" t="s">
        <v>718</v>
      </c>
      <c r="I106" s="277" t="s">
        <v>681</v>
      </c>
      <c r="J106" s="277">
        <v>50</v>
      </c>
      <c r="K106" s="288"/>
    </row>
    <row r="107" spans="2:11" ht="15" customHeight="1">
      <c r="B107" s="297"/>
      <c r="C107" s="277" t="s">
        <v>687</v>
      </c>
      <c r="D107" s="277"/>
      <c r="E107" s="277"/>
      <c r="F107" s="296" t="s">
        <v>679</v>
      </c>
      <c r="G107" s="277"/>
      <c r="H107" s="277" t="s">
        <v>718</v>
      </c>
      <c r="I107" s="277" t="s">
        <v>689</v>
      </c>
      <c r="J107" s="277"/>
      <c r="K107" s="288"/>
    </row>
    <row r="108" spans="2:11" ht="15" customHeight="1">
      <c r="B108" s="297"/>
      <c r="C108" s="277" t="s">
        <v>698</v>
      </c>
      <c r="D108" s="277"/>
      <c r="E108" s="277"/>
      <c r="F108" s="296" t="s">
        <v>685</v>
      </c>
      <c r="G108" s="277"/>
      <c r="H108" s="277" t="s">
        <v>718</v>
      </c>
      <c r="I108" s="277" t="s">
        <v>681</v>
      </c>
      <c r="J108" s="277">
        <v>50</v>
      </c>
      <c r="K108" s="288"/>
    </row>
    <row r="109" spans="2:11" ht="15" customHeight="1">
      <c r="B109" s="297"/>
      <c r="C109" s="277" t="s">
        <v>706</v>
      </c>
      <c r="D109" s="277"/>
      <c r="E109" s="277"/>
      <c r="F109" s="296" t="s">
        <v>685</v>
      </c>
      <c r="G109" s="277"/>
      <c r="H109" s="277" t="s">
        <v>718</v>
      </c>
      <c r="I109" s="277" t="s">
        <v>681</v>
      </c>
      <c r="J109" s="277">
        <v>50</v>
      </c>
      <c r="K109" s="288"/>
    </row>
    <row r="110" spans="2:11" ht="15" customHeight="1">
      <c r="B110" s="297"/>
      <c r="C110" s="277" t="s">
        <v>704</v>
      </c>
      <c r="D110" s="277"/>
      <c r="E110" s="277"/>
      <c r="F110" s="296" t="s">
        <v>685</v>
      </c>
      <c r="G110" s="277"/>
      <c r="H110" s="277" t="s">
        <v>718</v>
      </c>
      <c r="I110" s="277" t="s">
        <v>681</v>
      </c>
      <c r="J110" s="277">
        <v>50</v>
      </c>
      <c r="K110" s="288"/>
    </row>
    <row r="111" spans="2:11" ht="15" customHeight="1">
      <c r="B111" s="297"/>
      <c r="C111" s="277" t="s">
        <v>54</v>
      </c>
      <c r="D111" s="277"/>
      <c r="E111" s="277"/>
      <c r="F111" s="296" t="s">
        <v>679</v>
      </c>
      <c r="G111" s="277"/>
      <c r="H111" s="277" t="s">
        <v>719</v>
      </c>
      <c r="I111" s="277" t="s">
        <v>681</v>
      </c>
      <c r="J111" s="277">
        <v>20</v>
      </c>
      <c r="K111" s="288"/>
    </row>
    <row r="112" spans="2:11" ht="15" customHeight="1">
      <c r="B112" s="297"/>
      <c r="C112" s="277" t="s">
        <v>720</v>
      </c>
      <c r="D112" s="277"/>
      <c r="E112" s="277"/>
      <c r="F112" s="296" t="s">
        <v>679</v>
      </c>
      <c r="G112" s="277"/>
      <c r="H112" s="277" t="s">
        <v>721</v>
      </c>
      <c r="I112" s="277" t="s">
        <v>681</v>
      </c>
      <c r="J112" s="277">
        <v>120</v>
      </c>
      <c r="K112" s="288"/>
    </row>
    <row r="113" spans="2:11" ht="15" customHeight="1">
      <c r="B113" s="297"/>
      <c r="C113" s="277" t="s">
        <v>39</v>
      </c>
      <c r="D113" s="277"/>
      <c r="E113" s="277"/>
      <c r="F113" s="296" t="s">
        <v>679</v>
      </c>
      <c r="G113" s="277"/>
      <c r="H113" s="277" t="s">
        <v>722</v>
      </c>
      <c r="I113" s="277" t="s">
        <v>713</v>
      </c>
      <c r="J113" s="277"/>
      <c r="K113" s="288"/>
    </row>
    <row r="114" spans="2:11" ht="15" customHeight="1">
      <c r="B114" s="297"/>
      <c r="C114" s="277" t="s">
        <v>49</v>
      </c>
      <c r="D114" s="277"/>
      <c r="E114" s="277"/>
      <c r="F114" s="296" t="s">
        <v>679</v>
      </c>
      <c r="G114" s="277"/>
      <c r="H114" s="277" t="s">
        <v>723</v>
      </c>
      <c r="I114" s="277" t="s">
        <v>713</v>
      </c>
      <c r="J114" s="277"/>
      <c r="K114" s="288"/>
    </row>
    <row r="115" spans="2:11" ht="15" customHeight="1">
      <c r="B115" s="297"/>
      <c r="C115" s="277" t="s">
        <v>58</v>
      </c>
      <c r="D115" s="277"/>
      <c r="E115" s="277"/>
      <c r="F115" s="296" t="s">
        <v>679</v>
      </c>
      <c r="G115" s="277"/>
      <c r="H115" s="277" t="s">
        <v>724</v>
      </c>
      <c r="I115" s="277" t="s">
        <v>725</v>
      </c>
      <c r="J115" s="277"/>
      <c r="K115" s="288"/>
    </row>
    <row r="116" spans="2:11" ht="15" customHeight="1">
      <c r="B116" s="300"/>
      <c r="C116" s="306"/>
      <c r="D116" s="306"/>
      <c r="E116" s="306"/>
      <c r="F116" s="306"/>
      <c r="G116" s="306"/>
      <c r="H116" s="306"/>
      <c r="I116" s="306"/>
      <c r="J116" s="306"/>
      <c r="K116" s="302"/>
    </row>
    <row r="117" spans="2:11" ht="18.75" customHeight="1">
      <c r="B117" s="307"/>
      <c r="C117" s="273"/>
      <c r="D117" s="273"/>
      <c r="E117" s="273"/>
      <c r="F117" s="308"/>
      <c r="G117" s="273"/>
      <c r="H117" s="273"/>
      <c r="I117" s="273"/>
      <c r="J117" s="273"/>
      <c r="K117" s="307"/>
    </row>
    <row r="118" spans="2:11" ht="18.75" customHeight="1">
      <c r="B118" s="283"/>
      <c r="C118" s="283"/>
      <c r="D118" s="283"/>
      <c r="E118" s="283"/>
      <c r="F118" s="283"/>
      <c r="G118" s="283"/>
      <c r="H118" s="283"/>
      <c r="I118" s="283"/>
      <c r="J118" s="283"/>
      <c r="K118" s="283"/>
    </row>
    <row r="119" spans="2:11" ht="7.5" customHeight="1">
      <c r="B119" s="309"/>
      <c r="C119" s="310"/>
      <c r="D119" s="310"/>
      <c r="E119" s="310"/>
      <c r="F119" s="310"/>
      <c r="G119" s="310"/>
      <c r="H119" s="310"/>
      <c r="I119" s="310"/>
      <c r="J119" s="310"/>
      <c r="K119" s="311"/>
    </row>
    <row r="120" spans="2:11" ht="45" customHeight="1">
      <c r="B120" s="312"/>
      <c r="C120" s="391" t="s">
        <v>726</v>
      </c>
      <c r="D120" s="391"/>
      <c r="E120" s="391"/>
      <c r="F120" s="391"/>
      <c r="G120" s="391"/>
      <c r="H120" s="391"/>
      <c r="I120" s="391"/>
      <c r="J120" s="391"/>
      <c r="K120" s="313"/>
    </row>
    <row r="121" spans="2:11" ht="17.25" customHeight="1">
      <c r="B121" s="314"/>
      <c r="C121" s="289" t="s">
        <v>673</v>
      </c>
      <c r="D121" s="289"/>
      <c r="E121" s="289"/>
      <c r="F121" s="289" t="s">
        <v>674</v>
      </c>
      <c r="G121" s="290"/>
      <c r="H121" s="289" t="s">
        <v>113</v>
      </c>
      <c r="I121" s="289" t="s">
        <v>58</v>
      </c>
      <c r="J121" s="289" t="s">
        <v>675</v>
      </c>
      <c r="K121" s="315"/>
    </row>
    <row r="122" spans="2:11" ht="17.25" customHeight="1">
      <c r="B122" s="314"/>
      <c r="C122" s="291" t="s">
        <v>676</v>
      </c>
      <c r="D122" s="291"/>
      <c r="E122" s="291"/>
      <c r="F122" s="292" t="s">
        <v>677</v>
      </c>
      <c r="G122" s="293"/>
      <c r="H122" s="291"/>
      <c r="I122" s="291"/>
      <c r="J122" s="291" t="s">
        <v>678</v>
      </c>
      <c r="K122" s="315"/>
    </row>
    <row r="123" spans="2:11" ht="5.25" customHeight="1">
      <c r="B123" s="316"/>
      <c r="C123" s="294"/>
      <c r="D123" s="294"/>
      <c r="E123" s="294"/>
      <c r="F123" s="294"/>
      <c r="G123" s="277"/>
      <c r="H123" s="294"/>
      <c r="I123" s="294"/>
      <c r="J123" s="294"/>
      <c r="K123" s="317"/>
    </row>
    <row r="124" spans="2:11" ht="15" customHeight="1">
      <c r="B124" s="316"/>
      <c r="C124" s="277" t="s">
        <v>682</v>
      </c>
      <c r="D124" s="294"/>
      <c r="E124" s="294"/>
      <c r="F124" s="296" t="s">
        <v>679</v>
      </c>
      <c r="G124" s="277"/>
      <c r="H124" s="277" t="s">
        <v>718</v>
      </c>
      <c r="I124" s="277" t="s">
        <v>681</v>
      </c>
      <c r="J124" s="277">
        <v>120</v>
      </c>
      <c r="K124" s="318"/>
    </row>
    <row r="125" spans="2:11" ht="15" customHeight="1">
      <c r="B125" s="316"/>
      <c r="C125" s="277" t="s">
        <v>727</v>
      </c>
      <c r="D125" s="277"/>
      <c r="E125" s="277"/>
      <c r="F125" s="296" t="s">
        <v>679</v>
      </c>
      <c r="G125" s="277"/>
      <c r="H125" s="277" t="s">
        <v>728</v>
      </c>
      <c r="I125" s="277" t="s">
        <v>681</v>
      </c>
      <c r="J125" s="277" t="s">
        <v>729</v>
      </c>
      <c r="K125" s="318"/>
    </row>
    <row r="126" spans="2:11" ht="15" customHeight="1">
      <c r="B126" s="316"/>
      <c r="C126" s="277" t="s">
        <v>628</v>
      </c>
      <c r="D126" s="277"/>
      <c r="E126" s="277"/>
      <c r="F126" s="296" t="s">
        <v>679</v>
      </c>
      <c r="G126" s="277"/>
      <c r="H126" s="277" t="s">
        <v>730</v>
      </c>
      <c r="I126" s="277" t="s">
        <v>681</v>
      </c>
      <c r="J126" s="277" t="s">
        <v>729</v>
      </c>
      <c r="K126" s="318"/>
    </row>
    <row r="127" spans="2:11" ht="15" customHeight="1">
      <c r="B127" s="316"/>
      <c r="C127" s="277" t="s">
        <v>690</v>
      </c>
      <c r="D127" s="277"/>
      <c r="E127" s="277"/>
      <c r="F127" s="296" t="s">
        <v>685</v>
      </c>
      <c r="G127" s="277"/>
      <c r="H127" s="277" t="s">
        <v>691</v>
      </c>
      <c r="I127" s="277" t="s">
        <v>681</v>
      </c>
      <c r="J127" s="277">
        <v>15</v>
      </c>
      <c r="K127" s="318"/>
    </row>
    <row r="128" spans="2:11" ht="15" customHeight="1">
      <c r="B128" s="316"/>
      <c r="C128" s="298" t="s">
        <v>692</v>
      </c>
      <c r="D128" s="298"/>
      <c r="E128" s="298"/>
      <c r="F128" s="299" t="s">
        <v>685</v>
      </c>
      <c r="G128" s="298"/>
      <c r="H128" s="298" t="s">
        <v>693</v>
      </c>
      <c r="I128" s="298" t="s">
        <v>681</v>
      </c>
      <c r="J128" s="298">
        <v>15</v>
      </c>
      <c r="K128" s="318"/>
    </row>
    <row r="129" spans="2:11" ht="15" customHeight="1">
      <c r="B129" s="316"/>
      <c r="C129" s="298" t="s">
        <v>694</v>
      </c>
      <c r="D129" s="298"/>
      <c r="E129" s="298"/>
      <c r="F129" s="299" t="s">
        <v>685</v>
      </c>
      <c r="G129" s="298"/>
      <c r="H129" s="298" t="s">
        <v>695</v>
      </c>
      <c r="I129" s="298" t="s">
        <v>681</v>
      </c>
      <c r="J129" s="298">
        <v>20</v>
      </c>
      <c r="K129" s="318"/>
    </row>
    <row r="130" spans="2:11" ht="15" customHeight="1">
      <c r="B130" s="316"/>
      <c r="C130" s="298" t="s">
        <v>696</v>
      </c>
      <c r="D130" s="298"/>
      <c r="E130" s="298"/>
      <c r="F130" s="299" t="s">
        <v>685</v>
      </c>
      <c r="G130" s="298"/>
      <c r="H130" s="298" t="s">
        <v>697</v>
      </c>
      <c r="I130" s="298" t="s">
        <v>681</v>
      </c>
      <c r="J130" s="298">
        <v>20</v>
      </c>
      <c r="K130" s="318"/>
    </row>
    <row r="131" spans="2:11" ht="15" customHeight="1">
      <c r="B131" s="316"/>
      <c r="C131" s="277" t="s">
        <v>684</v>
      </c>
      <c r="D131" s="277"/>
      <c r="E131" s="277"/>
      <c r="F131" s="296" t="s">
        <v>685</v>
      </c>
      <c r="G131" s="277"/>
      <c r="H131" s="277" t="s">
        <v>718</v>
      </c>
      <c r="I131" s="277" t="s">
        <v>681</v>
      </c>
      <c r="J131" s="277">
        <v>50</v>
      </c>
      <c r="K131" s="318"/>
    </row>
    <row r="132" spans="2:11" ht="15" customHeight="1">
      <c r="B132" s="316"/>
      <c r="C132" s="277" t="s">
        <v>698</v>
      </c>
      <c r="D132" s="277"/>
      <c r="E132" s="277"/>
      <c r="F132" s="296" t="s">
        <v>685</v>
      </c>
      <c r="G132" s="277"/>
      <c r="H132" s="277" t="s">
        <v>718</v>
      </c>
      <c r="I132" s="277" t="s">
        <v>681</v>
      </c>
      <c r="J132" s="277">
        <v>50</v>
      </c>
      <c r="K132" s="318"/>
    </row>
    <row r="133" spans="2:11" ht="15" customHeight="1">
      <c r="B133" s="316"/>
      <c r="C133" s="277" t="s">
        <v>704</v>
      </c>
      <c r="D133" s="277"/>
      <c r="E133" s="277"/>
      <c r="F133" s="296" t="s">
        <v>685</v>
      </c>
      <c r="G133" s="277"/>
      <c r="H133" s="277" t="s">
        <v>718</v>
      </c>
      <c r="I133" s="277" t="s">
        <v>681</v>
      </c>
      <c r="J133" s="277">
        <v>50</v>
      </c>
      <c r="K133" s="318"/>
    </row>
    <row r="134" spans="2:11" ht="15" customHeight="1">
      <c r="B134" s="316"/>
      <c r="C134" s="277" t="s">
        <v>706</v>
      </c>
      <c r="D134" s="277"/>
      <c r="E134" s="277"/>
      <c r="F134" s="296" t="s">
        <v>685</v>
      </c>
      <c r="G134" s="277"/>
      <c r="H134" s="277" t="s">
        <v>718</v>
      </c>
      <c r="I134" s="277" t="s">
        <v>681</v>
      </c>
      <c r="J134" s="277">
        <v>50</v>
      </c>
      <c r="K134" s="318"/>
    </row>
    <row r="135" spans="2:11" ht="15" customHeight="1">
      <c r="B135" s="316"/>
      <c r="C135" s="277" t="s">
        <v>118</v>
      </c>
      <c r="D135" s="277"/>
      <c r="E135" s="277"/>
      <c r="F135" s="296" t="s">
        <v>685</v>
      </c>
      <c r="G135" s="277"/>
      <c r="H135" s="277" t="s">
        <v>731</v>
      </c>
      <c r="I135" s="277" t="s">
        <v>681</v>
      </c>
      <c r="J135" s="277">
        <v>255</v>
      </c>
      <c r="K135" s="318"/>
    </row>
    <row r="136" spans="2:11" ht="15" customHeight="1">
      <c r="B136" s="316"/>
      <c r="C136" s="277" t="s">
        <v>708</v>
      </c>
      <c r="D136" s="277"/>
      <c r="E136" s="277"/>
      <c r="F136" s="296" t="s">
        <v>679</v>
      </c>
      <c r="G136" s="277"/>
      <c r="H136" s="277" t="s">
        <v>732</v>
      </c>
      <c r="I136" s="277" t="s">
        <v>710</v>
      </c>
      <c r="J136" s="277"/>
      <c r="K136" s="318"/>
    </row>
    <row r="137" spans="2:11" ht="15" customHeight="1">
      <c r="B137" s="316"/>
      <c r="C137" s="277" t="s">
        <v>711</v>
      </c>
      <c r="D137" s="277"/>
      <c r="E137" s="277"/>
      <c r="F137" s="296" t="s">
        <v>679</v>
      </c>
      <c r="G137" s="277"/>
      <c r="H137" s="277" t="s">
        <v>733</v>
      </c>
      <c r="I137" s="277" t="s">
        <v>713</v>
      </c>
      <c r="J137" s="277"/>
      <c r="K137" s="318"/>
    </row>
    <row r="138" spans="2:11" ht="15" customHeight="1">
      <c r="B138" s="316"/>
      <c r="C138" s="277" t="s">
        <v>714</v>
      </c>
      <c r="D138" s="277"/>
      <c r="E138" s="277"/>
      <c r="F138" s="296" t="s">
        <v>679</v>
      </c>
      <c r="G138" s="277"/>
      <c r="H138" s="277" t="s">
        <v>714</v>
      </c>
      <c r="I138" s="277" t="s">
        <v>713</v>
      </c>
      <c r="J138" s="277"/>
      <c r="K138" s="318"/>
    </row>
    <row r="139" spans="2:11" ht="15" customHeight="1">
      <c r="B139" s="316"/>
      <c r="C139" s="277" t="s">
        <v>39</v>
      </c>
      <c r="D139" s="277"/>
      <c r="E139" s="277"/>
      <c r="F139" s="296" t="s">
        <v>679</v>
      </c>
      <c r="G139" s="277"/>
      <c r="H139" s="277" t="s">
        <v>734</v>
      </c>
      <c r="I139" s="277" t="s">
        <v>713</v>
      </c>
      <c r="J139" s="277"/>
      <c r="K139" s="318"/>
    </row>
    <row r="140" spans="2:11" ht="15" customHeight="1">
      <c r="B140" s="316"/>
      <c r="C140" s="277" t="s">
        <v>735</v>
      </c>
      <c r="D140" s="277"/>
      <c r="E140" s="277"/>
      <c r="F140" s="296" t="s">
        <v>679</v>
      </c>
      <c r="G140" s="277"/>
      <c r="H140" s="277" t="s">
        <v>736</v>
      </c>
      <c r="I140" s="277" t="s">
        <v>713</v>
      </c>
      <c r="J140" s="277"/>
      <c r="K140" s="318"/>
    </row>
    <row r="141" spans="2:11" ht="15" customHeight="1">
      <c r="B141" s="319"/>
      <c r="C141" s="320"/>
      <c r="D141" s="320"/>
      <c r="E141" s="320"/>
      <c r="F141" s="320"/>
      <c r="G141" s="320"/>
      <c r="H141" s="320"/>
      <c r="I141" s="320"/>
      <c r="J141" s="320"/>
      <c r="K141" s="321"/>
    </row>
    <row r="142" spans="2:11" ht="18.75" customHeight="1">
      <c r="B142" s="273"/>
      <c r="C142" s="273"/>
      <c r="D142" s="273"/>
      <c r="E142" s="273"/>
      <c r="F142" s="308"/>
      <c r="G142" s="273"/>
      <c r="H142" s="273"/>
      <c r="I142" s="273"/>
      <c r="J142" s="273"/>
      <c r="K142" s="273"/>
    </row>
    <row r="143" spans="2:11" ht="18.75" customHeight="1">
      <c r="B143" s="283"/>
      <c r="C143" s="283"/>
      <c r="D143" s="283"/>
      <c r="E143" s="283"/>
      <c r="F143" s="283"/>
      <c r="G143" s="283"/>
      <c r="H143" s="283"/>
      <c r="I143" s="283"/>
      <c r="J143" s="283"/>
      <c r="K143" s="283"/>
    </row>
    <row r="144" spans="2:11" ht="7.5" customHeight="1">
      <c r="B144" s="284"/>
      <c r="C144" s="285"/>
      <c r="D144" s="285"/>
      <c r="E144" s="285"/>
      <c r="F144" s="285"/>
      <c r="G144" s="285"/>
      <c r="H144" s="285"/>
      <c r="I144" s="285"/>
      <c r="J144" s="285"/>
      <c r="K144" s="286"/>
    </row>
    <row r="145" spans="2:11" ht="45" customHeight="1">
      <c r="B145" s="287"/>
      <c r="C145" s="392" t="s">
        <v>737</v>
      </c>
      <c r="D145" s="392"/>
      <c r="E145" s="392"/>
      <c r="F145" s="392"/>
      <c r="G145" s="392"/>
      <c r="H145" s="392"/>
      <c r="I145" s="392"/>
      <c r="J145" s="392"/>
      <c r="K145" s="288"/>
    </row>
    <row r="146" spans="2:11" ht="17.25" customHeight="1">
      <c r="B146" s="287"/>
      <c r="C146" s="289" t="s">
        <v>673</v>
      </c>
      <c r="D146" s="289"/>
      <c r="E146" s="289"/>
      <c r="F146" s="289" t="s">
        <v>674</v>
      </c>
      <c r="G146" s="290"/>
      <c r="H146" s="289" t="s">
        <v>113</v>
      </c>
      <c r="I146" s="289" t="s">
        <v>58</v>
      </c>
      <c r="J146" s="289" t="s">
        <v>675</v>
      </c>
      <c r="K146" s="288"/>
    </row>
    <row r="147" spans="2:11" ht="17.25" customHeight="1">
      <c r="B147" s="287"/>
      <c r="C147" s="291" t="s">
        <v>676</v>
      </c>
      <c r="D147" s="291"/>
      <c r="E147" s="291"/>
      <c r="F147" s="292" t="s">
        <v>677</v>
      </c>
      <c r="G147" s="293"/>
      <c r="H147" s="291"/>
      <c r="I147" s="291"/>
      <c r="J147" s="291" t="s">
        <v>678</v>
      </c>
      <c r="K147" s="288"/>
    </row>
    <row r="148" spans="2:11" ht="5.25" customHeight="1">
      <c r="B148" s="297"/>
      <c r="C148" s="294"/>
      <c r="D148" s="294"/>
      <c r="E148" s="294"/>
      <c r="F148" s="294"/>
      <c r="G148" s="295"/>
      <c r="H148" s="294"/>
      <c r="I148" s="294"/>
      <c r="J148" s="294"/>
      <c r="K148" s="318"/>
    </row>
    <row r="149" spans="2:11" ht="15" customHeight="1">
      <c r="B149" s="297"/>
      <c r="C149" s="322" t="s">
        <v>682</v>
      </c>
      <c r="D149" s="277"/>
      <c r="E149" s="277"/>
      <c r="F149" s="323" t="s">
        <v>679</v>
      </c>
      <c r="G149" s="277"/>
      <c r="H149" s="322" t="s">
        <v>718</v>
      </c>
      <c r="I149" s="322" t="s">
        <v>681</v>
      </c>
      <c r="J149" s="322">
        <v>120</v>
      </c>
      <c r="K149" s="318"/>
    </row>
    <row r="150" spans="2:11" ht="15" customHeight="1">
      <c r="B150" s="297"/>
      <c r="C150" s="322" t="s">
        <v>727</v>
      </c>
      <c r="D150" s="277"/>
      <c r="E150" s="277"/>
      <c r="F150" s="323" t="s">
        <v>679</v>
      </c>
      <c r="G150" s="277"/>
      <c r="H150" s="322" t="s">
        <v>738</v>
      </c>
      <c r="I150" s="322" t="s">
        <v>681</v>
      </c>
      <c r="J150" s="322" t="s">
        <v>729</v>
      </c>
      <c r="K150" s="318"/>
    </row>
    <row r="151" spans="2:11" ht="15" customHeight="1">
      <c r="B151" s="297"/>
      <c r="C151" s="322" t="s">
        <v>628</v>
      </c>
      <c r="D151" s="277"/>
      <c r="E151" s="277"/>
      <c r="F151" s="323" t="s">
        <v>679</v>
      </c>
      <c r="G151" s="277"/>
      <c r="H151" s="322" t="s">
        <v>739</v>
      </c>
      <c r="I151" s="322" t="s">
        <v>681</v>
      </c>
      <c r="J151" s="322" t="s">
        <v>729</v>
      </c>
      <c r="K151" s="318"/>
    </row>
    <row r="152" spans="2:11" ht="15" customHeight="1">
      <c r="B152" s="297"/>
      <c r="C152" s="322" t="s">
        <v>684</v>
      </c>
      <c r="D152" s="277"/>
      <c r="E152" s="277"/>
      <c r="F152" s="323" t="s">
        <v>685</v>
      </c>
      <c r="G152" s="277"/>
      <c r="H152" s="322" t="s">
        <v>718</v>
      </c>
      <c r="I152" s="322" t="s">
        <v>681</v>
      </c>
      <c r="J152" s="322">
        <v>50</v>
      </c>
      <c r="K152" s="318"/>
    </row>
    <row r="153" spans="2:11" ht="15" customHeight="1">
      <c r="B153" s="297"/>
      <c r="C153" s="322" t="s">
        <v>687</v>
      </c>
      <c r="D153" s="277"/>
      <c r="E153" s="277"/>
      <c r="F153" s="323" t="s">
        <v>679</v>
      </c>
      <c r="G153" s="277"/>
      <c r="H153" s="322" t="s">
        <v>718</v>
      </c>
      <c r="I153" s="322" t="s">
        <v>689</v>
      </c>
      <c r="J153" s="322"/>
      <c r="K153" s="318"/>
    </row>
    <row r="154" spans="2:11" ht="15" customHeight="1">
      <c r="B154" s="297"/>
      <c r="C154" s="322" t="s">
        <v>698</v>
      </c>
      <c r="D154" s="277"/>
      <c r="E154" s="277"/>
      <c r="F154" s="323" t="s">
        <v>685</v>
      </c>
      <c r="G154" s="277"/>
      <c r="H154" s="322" t="s">
        <v>718</v>
      </c>
      <c r="I154" s="322" t="s">
        <v>681</v>
      </c>
      <c r="J154" s="322">
        <v>50</v>
      </c>
      <c r="K154" s="318"/>
    </row>
    <row r="155" spans="2:11" ht="15" customHeight="1">
      <c r="B155" s="297"/>
      <c r="C155" s="322" t="s">
        <v>706</v>
      </c>
      <c r="D155" s="277"/>
      <c r="E155" s="277"/>
      <c r="F155" s="323" t="s">
        <v>685</v>
      </c>
      <c r="G155" s="277"/>
      <c r="H155" s="322" t="s">
        <v>718</v>
      </c>
      <c r="I155" s="322" t="s">
        <v>681</v>
      </c>
      <c r="J155" s="322">
        <v>50</v>
      </c>
      <c r="K155" s="318"/>
    </row>
    <row r="156" spans="2:11" ht="15" customHeight="1">
      <c r="B156" s="297"/>
      <c r="C156" s="322" t="s">
        <v>704</v>
      </c>
      <c r="D156" s="277"/>
      <c r="E156" s="277"/>
      <c r="F156" s="323" t="s">
        <v>685</v>
      </c>
      <c r="G156" s="277"/>
      <c r="H156" s="322" t="s">
        <v>718</v>
      </c>
      <c r="I156" s="322" t="s">
        <v>681</v>
      </c>
      <c r="J156" s="322">
        <v>50</v>
      </c>
      <c r="K156" s="318"/>
    </row>
    <row r="157" spans="2:11" ht="15" customHeight="1">
      <c r="B157" s="297"/>
      <c r="C157" s="322" t="s">
        <v>98</v>
      </c>
      <c r="D157" s="277"/>
      <c r="E157" s="277"/>
      <c r="F157" s="323" t="s">
        <v>679</v>
      </c>
      <c r="G157" s="277"/>
      <c r="H157" s="322" t="s">
        <v>740</v>
      </c>
      <c r="I157" s="322" t="s">
        <v>681</v>
      </c>
      <c r="J157" s="322" t="s">
        <v>741</v>
      </c>
      <c r="K157" s="318"/>
    </row>
    <row r="158" spans="2:11" ht="15" customHeight="1">
      <c r="B158" s="297"/>
      <c r="C158" s="322" t="s">
        <v>742</v>
      </c>
      <c r="D158" s="277"/>
      <c r="E158" s="277"/>
      <c r="F158" s="323" t="s">
        <v>679</v>
      </c>
      <c r="G158" s="277"/>
      <c r="H158" s="322" t="s">
        <v>743</v>
      </c>
      <c r="I158" s="322" t="s">
        <v>713</v>
      </c>
      <c r="J158" s="322"/>
      <c r="K158" s="318"/>
    </row>
    <row r="159" spans="2:11" ht="15" customHeight="1">
      <c r="B159" s="324"/>
      <c r="C159" s="306"/>
      <c r="D159" s="306"/>
      <c r="E159" s="306"/>
      <c r="F159" s="306"/>
      <c r="G159" s="306"/>
      <c r="H159" s="306"/>
      <c r="I159" s="306"/>
      <c r="J159" s="306"/>
      <c r="K159" s="325"/>
    </row>
    <row r="160" spans="2:11" ht="18.75" customHeight="1">
      <c r="B160" s="273"/>
      <c r="C160" s="277"/>
      <c r="D160" s="277"/>
      <c r="E160" s="277"/>
      <c r="F160" s="296"/>
      <c r="G160" s="277"/>
      <c r="H160" s="277"/>
      <c r="I160" s="277"/>
      <c r="J160" s="277"/>
      <c r="K160" s="273"/>
    </row>
    <row r="161" spans="2:11" ht="18.75" customHeight="1">
      <c r="B161" s="283"/>
      <c r="C161" s="283"/>
      <c r="D161" s="283"/>
      <c r="E161" s="283"/>
      <c r="F161" s="283"/>
      <c r="G161" s="283"/>
      <c r="H161" s="283"/>
      <c r="I161" s="283"/>
      <c r="J161" s="283"/>
      <c r="K161" s="283"/>
    </row>
    <row r="162" spans="2:11" ht="7.5" customHeight="1">
      <c r="B162" s="265"/>
      <c r="C162" s="266"/>
      <c r="D162" s="266"/>
      <c r="E162" s="266"/>
      <c r="F162" s="266"/>
      <c r="G162" s="266"/>
      <c r="H162" s="266"/>
      <c r="I162" s="266"/>
      <c r="J162" s="266"/>
      <c r="K162" s="267"/>
    </row>
    <row r="163" spans="2:11" ht="45" customHeight="1">
      <c r="B163" s="268"/>
      <c r="C163" s="391" t="s">
        <v>744</v>
      </c>
      <c r="D163" s="391"/>
      <c r="E163" s="391"/>
      <c r="F163" s="391"/>
      <c r="G163" s="391"/>
      <c r="H163" s="391"/>
      <c r="I163" s="391"/>
      <c r="J163" s="391"/>
      <c r="K163" s="269"/>
    </row>
    <row r="164" spans="2:11" ht="17.25" customHeight="1">
      <c r="B164" s="268"/>
      <c r="C164" s="289" t="s">
        <v>673</v>
      </c>
      <c r="D164" s="289"/>
      <c r="E164" s="289"/>
      <c r="F164" s="289" t="s">
        <v>674</v>
      </c>
      <c r="G164" s="326"/>
      <c r="H164" s="327" t="s">
        <v>113</v>
      </c>
      <c r="I164" s="327" t="s">
        <v>58</v>
      </c>
      <c r="J164" s="289" t="s">
        <v>675</v>
      </c>
      <c r="K164" s="269"/>
    </row>
    <row r="165" spans="2:11" ht="17.25" customHeight="1">
      <c r="B165" s="270"/>
      <c r="C165" s="291" t="s">
        <v>676</v>
      </c>
      <c r="D165" s="291"/>
      <c r="E165" s="291"/>
      <c r="F165" s="292" t="s">
        <v>677</v>
      </c>
      <c r="G165" s="328"/>
      <c r="H165" s="329"/>
      <c r="I165" s="329"/>
      <c r="J165" s="291" t="s">
        <v>678</v>
      </c>
      <c r="K165" s="271"/>
    </row>
    <row r="166" spans="2:11" ht="5.25" customHeight="1">
      <c r="B166" s="297"/>
      <c r="C166" s="294"/>
      <c r="D166" s="294"/>
      <c r="E166" s="294"/>
      <c r="F166" s="294"/>
      <c r="G166" s="295"/>
      <c r="H166" s="294"/>
      <c r="I166" s="294"/>
      <c r="J166" s="294"/>
      <c r="K166" s="318"/>
    </row>
    <row r="167" spans="2:11" ht="15" customHeight="1">
      <c r="B167" s="297"/>
      <c r="C167" s="277" t="s">
        <v>682</v>
      </c>
      <c r="D167" s="277"/>
      <c r="E167" s="277"/>
      <c r="F167" s="296" t="s">
        <v>679</v>
      </c>
      <c r="G167" s="277"/>
      <c r="H167" s="277" t="s">
        <v>718</v>
      </c>
      <c r="I167" s="277" t="s">
        <v>681</v>
      </c>
      <c r="J167" s="277">
        <v>120</v>
      </c>
      <c r="K167" s="318"/>
    </row>
    <row r="168" spans="2:11" ht="15" customHeight="1">
      <c r="B168" s="297"/>
      <c r="C168" s="277" t="s">
        <v>727</v>
      </c>
      <c r="D168" s="277"/>
      <c r="E168" s="277"/>
      <c r="F168" s="296" t="s">
        <v>679</v>
      </c>
      <c r="G168" s="277"/>
      <c r="H168" s="277" t="s">
        <v>728</v>
      </c>
      <c r="I168" s="277" t="s">
        <v>681</v>
      </c>
      <c r="J168" s="277" t="s">
        <v>729</v>
      </c>
      <c r="K168" s="318"/>
    </row>
    <row r="169" spans="2:11" ht="15" customHeight="1">
      <c r="B169" s="297"/>
      <c r="C169" s="277" t="s">
        <v>628</v>
      </c>
      <c r="D169" s="277"/>
      <c r="E169" s="277"/>
      <c r="F169" s="296" t="s">
        <v>679</v>
      </c>
      <c r="G169" s="277"/>
      <c r="H169" s="277" t="s">
        <v>745</v>
      </c>
      <c r="I169" s="277" t="s">
        <v>681</v>
      </c>
      <c r="J169" s="277" t="s">
        <v>729</v>
      </c>
      <c r="K169" s="318"/>
    </row>
    <row r="170" spans="2:11" ht="15" customHeight="1">
      <c r="B170" s="297"/>
      <c r="C170" s="277" t="s">
        <v>684</v>
      </c>
      <c r="D170" s="277"/>
      <c r="E170" s="277"/>
      <c r="F170" s="296" t="s">
        <v>685</v>
      </c>
      <c r="G170" s="277"/>
      <c r="H170" s="277" t="s">
        <v>745</v>
      </c>
      <c r="I170" s="277" t="s">
        <v>681</v>
      </c>
      <c r="J170" s="277">
        <v>50</v>
      </c>
      <c r="K170" s="318"/>
    </row>
    <row r="171" spans="2:11" ht="15" customHeight="1">
      <c r="B171" s="297"/>
      <c r="C171" s="277" t="s">
        <v>687</v>
      </c>
      <c r="D171" s="277"/>
      <c r="E171" s="277"/>
      <c r="F171" s="296" t="s">
        <v>679</v>
      </c>
      <c r="G171" s="277"/>
      <c r="H171" s="277" t="s">
        <v>745</v>
      </c>
      <c r="I171" s="277" t="s">
        <v>689</v>
      </c>
      <c r="J171" s="277"/>
      <c r="K171" s="318"/>
    </row>
    <row r="172" spans="2:11" ht="15" customHeight="1">
      <c r="B172" s="297"/>
      <c r="C172" s="277" t="s">
        <v>698</v>
      </c>
      <c r="D172" s="277"/>
      <c r="E172" s="277"/>
      <c r="F172" s="296" t="s">
        <v>685</v>
      </c>
      <c r="G172" s="277"/>
      <c r="H172" s="277" t="s">
        <v>745</v>
      </c>
      <c r="I172" s="277" t="s">
        <v>681</v>
      </c>
      <c r="J172" s="277">
        <v>50</v>
      </c>
      <c r="K172" s="318"/>
    </row>
    <row r="173" spans="2:11" ht="15" customHeight="1">
      <c r="B173" s="297"/>
      <c r="C173" s="277" t="s">
        <v>706</v>
      </c>
      <c r="D173" s="277"/>
      <c r="E173" s="277"/>
      <c r="F173" s="296" t="s">
        <v>685</v>
      </c>
      <c r="G173" s="277"/>
      <c r="H173" s="277" t="s">
        <v>745</v>
      </c>
      <c r="I173" s="277" t="s">
        <v>681</v>
      </c>
      <c r="J173" s="277">
        <v>50</v>
      </c>
      <c r="K173" s="318"/>
    </row>
    <row r="174" spans="2:11" ht="15" customHeight="1">
      <c r="B174" s="297"/>
      <c r="C174" s="277" t="s">
        <v>704</v>
      </c>
      <c r="D174" s="277"/>
      <c r="E174" s="277"/>
      <c r="F174" s="296" t="s">
        <v>685</v>
      </c>
      <c r="G174" s="277"/>
      <c r="H174" s="277" t="s">
        <v>745</v>
      </c>
      <c r="I174" s="277" t="s">
        <v>681</v>
      </c>
      <c r="J174" s="277">
        <v>50</v>
      </c>
      <c r="K174" s="318"/>
    </row>
    <row r="175" spans="2:11" ht="15" customHeight="1">
      <c r="B175" s="297"/>
      <c r="C175" s="277" t="s">
        <v>112</v>
      </c>
      <c r="D175" s="277"/>
      <c r="E175" s="277"/>
      <c r="F175" s="296" t="s">
        <v>679</v>
      </c>
      <c r="G175" s="277"/>
      <c r="H175" s="277" t="s">
        <v>746</v>
      </c>
      <c r="I175" s="277" t="s">
        <v>747</v>
      </c>
      <c r="J175" s="277"/>
      <c r="K175" s="318"/>
    </row>
    <row r="176" spans="2:11" ht="15" customHeight="1">
      <c r="B176" s="297"/>
      <c r="C176" s="277" t="s">
        <v>58</v>
      </c>
      <c r="D176" s="277"/>
      <c r="E176" s="277"/>
      <c r="F176" s="296" t="s">
        <v>679</v>
      </c>
      <c r="G176" s="277"/>
      <c r="H176" s="277" t="s">
        <v>748</v>
      </c>
      <c r="I176" s="277" t="s">
        <v>749</v>
      </c>
      <c r="J176" s="277">
        <v>1</v>
      </c>
      <c r="K176" s="318"/>
    </row>
    <row r="177" spans="2:11" ht="15" customHeight="1">
      <c r="B177" s="297"/>
      <c r="C177" s="277" t="s">
        <v>54</v>
      </c>
      <c r="D177" s="277"/>
      <c r="E177" s="277"/>
      <c r="F177" s="296" t="s">
        <v>679</v>
      </c>
      <c r="G177" s="277"/>
      <c r="H177" s="277" t="s">
        <v>750</v>
      </c>
      <c r="I177" s="277" t="s">
        <v>681</v>
      </c>
      <c r="J177" s="277">
        <v>20</v>
      </c>
      <c r="K177" s="318"/>
    </row>
    <row r="178" spans="2:11" ht="15" customHeight="1">
      <c r="B178" s="297"/>
      <c r="C178" s="277" t="s">
        <v>113</v>
      </c>
      <c r="D178" s="277"/>
      <c r="E178" s="277"/>
      <c r="F178" s="296" t="s">
        <v>679</v>
      </c>
      <c r="G178" s="277"/>
      <c r="H178" s="277" t="s">
        <v>751</v>
      </c>
      <c r="I178" s="277" t="s">
        <v>681</v>
      </c>
      <c r="J178" s="277">
        <v>255</v>
      </c>
      <c r="K178" s="318"/>
    </row>
    <row r="179" spans="2:11" ht="15" customHeight="1">
      <c r="B179" s="297"/>
      <c r="C179" s="277" t="s">
        <v>114</v>
      </c>
      <c r="D179" s="277"/>
      <c r="E179" s="277"/>
      <c r="F179" s="296" t="s">
        <v>679</v>
      </c>
      <c r="G179" s="277"/>
      <c r="H179" s="277" t="s">
        <v>644</v>
      </c>
      <c r="I179" s="277" t="s">
        <v>681</v>
      </c>
      <c r="J179" s="277">
        <v>10</v>
      </c>
      <c r="K179" s="318"/>
    </row>
    <row r="180" spans="2:11" ht="15" customHeight="1">
      <c r="B180" s="297"/>
      <c r="C180" s="277" t="s">
        <v>115</v>
      </c>
      <c r="D180" s="277"/>
      <c r="E180" s="277"/>
      <c r="F180" s="296" t="s">
        <v>679</v>
      </c>
      <c r="G180" s="277"/>
      <c r="H180" s="277" t="s">
        <v>752</v>
      </c>
      <c r="I180" s="277" t="s">
        <v>713</v>
      </c>
      <c r="J180" s="277"/>
      <c r="K180" s="318"/>
    </row>
    <row r="181" spans="2:11" ht="15" customHeight="1">
      <c r="B181" s="297"/>
      <c r="C181" s="277" t="s">
        <v>753</v>
      </c>
      <c r="D181" s="277"/>
      <c r="E181" s="277"/>
      <c r="F181" s="296" t="s">
        <v>679</v>
      </c>
      <c r="G181" s="277"/>
      <c r="H181" s="277" t="s">
        <v>754</v>
      </c>
      <c r="I181" s="277" t="s">
        <v>713</v>
      </c>
      <c r="J181" s="277"/>
      <c r="K181" s="318"/>
    </row>
    <row r="182" spans="2:11" ht="15" customHeight="1">
      <c r="B182" s="297"/>
      <c r="C182" s="277" t="s">
        <v>742</v>
      </c>
      <c r="D182" s="277"/>
      <c r="E182" s="277"/>
      <c r="F182" s="296" t="s">
        <v>679</v>
      </c>
      <c r="G182" s="277"/>
      <c r="H182" s="277" t="s">
        <v>755</v>
      </c>
      <c r="I182" s="277" t="s">
        <v>713</v>
      </c>
      <c r="J182" s="277"/>
      <c r="K182" s="318"/>
    </row>
    <row r="183" spans="2:11" ht="15" customHeight="1">
      <c r="B183" s="297"/>
      <c r="C183" s="277" t="s">
        <v>117</v>
      </c>
      <c r="D183" s="277"/>
      <c r="E183" s="277"/>
      <c r="F183" s="296" t="s">
        <v>685</v>
      </c>
      <c r="G183" s="277"/>
      <c r="H183" s="277" t="s">
        <v>756</v>
      </c>
      <c r="I183" s="277" t="s">
        <v>681</v>
      </c>
      <c r="J183" s="277">
        <v>50</v>
      </c>
      <c r="K183" s="318"/>
    </row>
    <row r="184" spans="2:11" ht="15" customHeight="1">
      <c r="B184" s="297"/>
      <c r="C184" s="277" t="s">
        <v>757</v>
      </c>
      <c r="D184" s="277"/>
      <c r="E184" s="277"/>
      <c r="F184" s="296" t="s">
        <v>685</v>
      </c>
      <c r="G184" s="277"/>
      <c r="H184" s="277" t="s">
        <v>758</v>
      </c>
      <c r="I184" s="277" t="s">
        <v>759</v>
      </c>
      <c r="J184" s="277"/>
      <c r="K184" s="318"/>
    </row>
    <row r="185" spans="2:11" ht="15" customHeight="1">
      <c r="B185" s="297"/>
      <c r="C185" s="277" t="s">
        <v>760</v>
      </c>
      <c r="D185" s="277"/>
      <c r="E185" s="277"/>
      <c r="F185" s="296" t="s">
        <v>685</v>
      </c>
      <c r="G185" s="277"/>
      <c r="H185" s="277" t="s">
        <v>761</v>
      </c>
      <c r="I185" s="277" t="s">
        <v>759</v>
      </c>
      <c r="J185" s="277"/>
      <c r="K185" s="318"/>
    </row>
    <row r="186" spans="2:11" ht="15" customHeight="1">
      <c r="B186" s="297"/>
      <c r="C186" s="277" t="s">
        <v>762</v>
      </c>
      <c r="D186" s="277"/>
      <c r="E186" s="277"/>
      <c r="F186" s="296" t="s">
        <v>685</v>
      </c>
      <c r="G186" s="277"/>
      <c r="H186" s="277" t="s">
        <v>763</v>
      </c>
      <c r="I186" s="277" t="s">
        <v>759</v>
      </c>
      <c r="J186" s="277"/>
      <c r="K186" s="318"/>
    </row>
    <row r="187" spans="2:11" ht="15" customHeight="1">
      <c r="B187" s="297"/>
      <c r="C187" s="330" t="s">
        <v>764</v>
      </c>
      <c r="D187" s="277"/>
      <c r="E187" s="277"/>
      <c r="F187" s="296" t="s">
        <v>685</v>
      </c>
      <c r="G187" s="277"/>
      <c r="H187" s="277" t="s">
        <v>765</v>
      </c>
      <c r="I187" s="277" t="s">
        <v>766</v>
      </c>
      <c r="J187" s="331" t="s">
        <v>767</v>
      </c>
      <c r="K187" s="318"/>
    </row>
    <row r="188" spans="2:11" ht="15" customHeight="1">
      <c r="B188" s="297"/>
      <c r="C188" s="282" t="s">
        <v>43</v>
      </c>
      <c r="D188" s="277"/>
      <c r="E188" s="277"/>
      <c r="F188" s="296" t="s">
        <v>679</v>
      </c>
      <c r="G188" s="277"/>
      <c r="H188" s="273" t="s">
        <v>768</v>
      </c>
      <c r="I188" s="277" t="s">
        <v>769</v>
      </c>
      <c r="J188" s="277"/>
      <c r="K188" s="318"/>
    </row>
    <row r="189" spans="2:11" ht="15" customHeight="1">
      <c r="B189" s="297"/>
      <c r="C189" s="282" t="s">
        <v>770</v>
      </c>
      <c r="D189" s="277"/>
      <c r="E189" s="277"/>
      <c r="F189" s="296" t="s">
        <v>679</v>
      </c>
      <c r="G189" s="277"/>
      <c r="H189" s="277" t="s">
        <v>771</v>
      </c>
      <c r="I189" s="277" t="s">
        <v>713</v>
      </c>
      <c r="J189" s="277"/>
      <c r="K189" s="318"/>
    </row>
    <row r="190" spans="2:11" ht="15" customHeight="1">
      <c r="B190" s="297"/>
      <c r="C190" s="282" t="s">
        <v>772</v>
      </c>
      <c r="D190" s="277"/>
      <c r="E190" s="277"/>
      <c r="F190" s="296" t="s">
        <v>679</v>
      </c>
      <c r="G190" s="277"/>
      <c r="H190" s="277" t="s">
        <v>773</v>
      </c>
      <c r="I190" s="277" t="s">
        <v>713</v>
      </c>
      <c r="J190" s="277"/>
      <c r="K190" s="318"/>
    </row>
    <row r="191" spans="2:11" ht="15" customHeight="1">
      <c r="B191" s="297"/>
      <c r="C191" s="282" t="s">
        <v>774</v>
      </c>
      <c r="D191" s="277"/>
      <c r="E191" s="277"/>
      <c r="F191" s="296" t="s">
        <v>685</v>
      </c>
      <c r="G191" s="277"/>
      <c r="H191" s="277" t="s">
        <v>775</v>
      </c>
      <c r="I191" s="277" t="s">
        <v>713</v>
      </c>
      <c r="J191" s="277"/>
      <c r="K191" s="318"/>
    </row>
    <row r="192" spans="2:11" ht="15" customHeight="1">
      <c r="B192" s="324"/>
      <c r="C192" s="332"/>
      <c r="D192" s="306"/>
      <c r="E192" s="306"/>
      <c r="F192" s="306"/>
      <c r="G192" s="306"/>
      <c r="H192" s="306"/>
      <c r="I192" s="306"/>
      <c r="J192" s="306"/>
      <c r="K192" s="325"/>
    </row>
    <row r="193" spans="2:11" ht="18.75" customHeight="1">
      <c r="B193" s="273"/>
      <c r="C193" s="277"/>
      <c r="D193" s="277"/>
      <c r="E193" s="277"/>
      <c r="F193" s="296"/>
      <c r="G193" s="277"/>
      <c r="H193" s="277"/>
      <c r="I193" s="277"/>
      <c r="J193" s="277"/>
      <c r="K193" s="273"/>
    </row>
    <row r="194" spans="2:11" ht="18.75" customHeight="1">
      <c r="B194" s="273"/>
      <c r="C194" s="277"/>
      <c r="D194" s="277"/>
      <c r="E194" s="277"/>
      <c r="F194" s="296"/>
      <c r="G194" s="277"/>
      <c r="H194" s="277"/>
      <c r="I194" s="277"/>
      <c r="J194" s="277"/>
      <c r="K194" s="273"/>
    </row>
    <row r="195" spans="2:11" ht="18.75" customHeight="1">
      <c r="B195" s="283"/>
      <c r="C195" s="283"/>
      <c r="D195" s="283"/>
      <c r="E195" s="283"/>
      <c r="F195" s="283"/>
      <c r="G195" s="283"/>
      <c r="H195" s="283"/>
      <c r="I195" s="283"/>
      <c r="J195" s="283"/>
      <c r="K195" s="283"/>
    </row>
    <row r="196" spans="2:11">
      <c r="B196" s="265"/>
      <c r="C196" s="266"/>
      <c r="D196" s="266"/>
      <c r="E196" s="266"/>
      <c r="F196" s="266"/>
      <c r="G196" s="266"/>
      <c r="H196" s="266"/>
      <c r="I196" s="266"/>
      <c r="J196" s="266"/>
      <c r="K196" s="267"/>
    </row>
    <row r="197" spans="2:11" ht="21">
      <c r="B197" s="268"/>
      <c r="C197" s="391" t="s">
        <v>776</v>
      </c>
      <c r="D197" s="391"/>
      <c r="E197" s="391"/>
      <c r="F197" s="391"/>
      <c r="G197" s="391"/>
      <c r="H197" s="391"/>
      <c r="I197" s="391"/>
      <c r="J197" s="391"/>
      <c r="K197" s="269"/>
    </row>
    <row r="198" spans="2:11" ht="25.5" customHeight="1">
      <c r="B198" s="268"/>
      <c r="C198" s="333" t="s">
        <v>777</v>
      </c>
      <c r="D198" s="333"/>
      <c r="E198" s="333"/>
      <c r="F198" s="333" t="s">
        <v>778</v>
      </c>
      <c r="G198" s="334"/>
      <c r="H198" s="390" t="s">
        <v>779</v>
      </c>
      <c r="I198" s="390"/>
      <c r="J198" s="390"/>
      <c r="K198" s="269"/>
    </row>
    <row r="199" spans="2:11" ht="5.25" customHeight="1">
      <c r="B199" s="297"/>
      <c r="C199" s="294"/>
      <c r="D199" s="294"/>
      <c r="E199" s="294"/>
      <c r="F199" s="294"/>
      <c r="G199" s="277"/>
      <c r="H199" s="294"/>
      <c r="I199" s="294"/>
      <c r="J199" s="294"/>
      <c r="K199" s="318"/>
    </row>
    <row r="200" spans="2:11" ht="15" customHeight="1">
      <c r="B200" s="297"/>
      <c r="C200" s="277" t="s">
        <v>769</v>
      </c>
      <c r="D200" s="277"/>
      <c r="E200" s="277"/>
      <c r="F200" s="296" t="s">
        <v>44</v>
      </c>
      <c r="G200" s="277"/>
      <c r="H200" s="388" t="s">
        <v>780</v>
      </c>
      <c r="I200" s="388"/>
      <c r="J200" s="388"/>
      <c r="K200" s="318"/>
    </row>
    <row r="201" spans="2:11" ht="15" customHeight="1">
      <c r="B201" s="297"/>
      <c r="C201" s="303"/>
      <c r="D201" s="277"/>
      <c r="E201" s="277"/>
      <c r="F201" s="296" t="s">
        <v>45</v>
      </c>
      <c r="G201" s="277"/>
      <c r="H201" s="388" t="s">
        <v>781</v>
      </c>
      <c r="I201" s="388"/>
      <c r="J201" s="388"/>
      <c r="K201" s="318"/>
    </row>
    <row r="202" spans="2:11" ht="15" customHeight="1">
      <c r="B202" s="297"/>
      <c r="C202" s="303"/>
      <c r="D202" s="277"/>
      <c r="E202" s="277"/>
      <c r="F202" s="296" t="s">
        <v>48</v>
      </c>
      <c r="G202" s="277"/>
      <c r="H202" s="388" t="s">
        <v>782</v>
      </c>
      <c r="I202" s="388"/>
      <c r="J202" s="388"/>
      <c r="K202" s="318"/>
    </row>
    <row r="203" spans="2:11" ht="15" customHeight="1">
      <c r="B203" s="297"/>
      <c r="C203" s="277"/>
      <c r="D203" s="277"/>
      <c r="E203" s="277"/>
      <c r="F203" s="296" t="s">
        <v>46</v>
      </c>
      <c r="G203" s="277"/>
      <c r="H203" s="388" t="s">
        <v>783</v>
      </c>
      <c r="I203" s="388"/>
      <c r="J203" s="388"/>
      <c r="K203" s="318"/>
    </row>
    <row r="204" spans="2:11" ht="15" customHeight="1">
      <c r="B204" s="297"/>
      <c r="C204" s="277"/>
      <c r="D204" s="277"/>
      <c r="E204" s="277"/>
      <c r="F204" s="296" t="s">
        <v>47</v>
      </c>
      <c r="G204" s="277"/>
      <c r="H204" s="388" t="s">
        <v>784</v>
      </c>
      <c r="I204" s="388"/>
      <c r="J204" s="388"/>
      <c r="K204" s="318"/>
    </row>
    <row r="205" spans="2:11" ht="15" customHeight="1">
      <c r="B205" s="297"/>
      <c r="C205" s="277"/>
      <c r="D205" s="277"/>
      <c r="E205" s="277"/>
      <c r="F205" s="296"/>
      <c r="G205" s="277"/>
      <c r="H205" s="277"/>
      <c r="I205" s="277"/>
      <c r="J205" s="277"/>
      <c r="K205" s="318"/>
    </row>
    <row r="206" spans="2:11" ht="15" customHeight="1">
      <c r="B206" s="297"/>
      <c r="C206" s="277" t="s">
        <v>725</v>
      </c>
      <c r="D206" s="277"/>
      <c r="E206" s="277"/>
      <c r="F206" s="296" t="s">
        <v>80</v>
      </c>
      <c r="G206" s="277"/>
      <c r="H206" s="388" t="s">
        <v>785</v>
      </c>
      <c r="I206" s="388"/>
      <c r="J206" s="388"/>
      <c r="K206" s="318"/>
    </row>
    <row r="207" spans="2:11" ht="15" customHeight="1">
      <c r="B207" s="297"/>
      <c r="C207" s="303"/>
      <c r="D207" s="277"/>
      <c r="E207" s="277"/>
      <c r="F207" s="296" t="s">
        <v>624</v>
      </c>
      <c r="G207" s="277"/>
      <c r="H207" s="388" t="s">
        <v>625</v>
      </c>
      <c r="I207" s="388"/>
      <c r="J207" s="388"/>
      <c r="K207" s="318"/>
    </row>
    <row r="208" spans="2:11" ht="15" customHeight="1">
      <c r="B208" s="297"/>
      <c r="C208" s="277"/>
      <c r="D208" s="277"/>
      <c r="E208" s="277"/>
      <c r="F208" s="296" t="s">
        <v>622</v>
      </c>
      <c r="G208" s="277"/>
      <c r="H208" s="388" t="s">
        <v>786</v>
      </c>
      <c r="I208" s="388"/>
      <c r="J208" s="388"/>
      <c r="K208" s="318"/>
    </row>
    <row r="209" spans="2:11" ht="15" customHeight="1">
      <c r="B209" s="335"/>
      <c r="C209" s="303"/>
      <c r="D209" s="303"/>
      <c r="E209" s="303"/>
      <c r="F209" s="296" t="s">
        <v>626</v>
      </c>
      <c r="G209" s="282"/>
      <c r="H209" s="389" t="s">
        <v>627</v>
      </c>
      <c r="I209" s="389"/>
      <c r="J209" s="389"/>
      <c r="K209" s="336"/>
    </row>
    <row r="210" spans="2:11" ht="15" customHeight="1">
      <c r="B210" s="335"/>
      <c r="C210" s="303"/>
      <c r="D210" s="303"/>
      <c r="E210" s="303"/>
      <c r="F210" s="296" t="s">
        <v>128</v>
      </c>
      <c r="G210" s="282"/>
      <c r="H210" s="389" t="s">
        <v>787</v>
      </c>
      <c r="I210" s="389"/>
      <c r="J210" s="389"/>
      <c r="K210" s="336"/>
    </row>
    <row r="211" spans="2:11" ht="15" customHeight="1">
      <c r="B211" s="335"/>
      <c r="C211" s="303"/>
      <c r="D211" s="303"/>
      <c r="E211" s="303"/>
      <c r="F211" s="337"/>
      <c r="G211" s="282"/>
      <c r="H211" s="338"/>
      <c r="I211" s="338"/>
      <c r="J211" s="338"/>
      <c r="K211" s="336"/>
    </row>
    <row r="212" spans="2:11" ht="15" customHeight="1">
      <c r="B212" s="335"/>
      <c r="C212" s="277" t="s">
        <v>749</v>
      </c>
      <c r="D212" s="303"/>
      <c r="E212" s="303"/>
      <c r="F212" s="296">
        <v>1</v>
      </c>
      <c r="G212" s="282"/>
      <c r="H212" s="389" t="s">
        <v>788</v>
      </c>
      <c r="I212" s="389"/>
      <c r="J212" s="389"/>
      <c r="K212" s="336"/>
    </row>
    <row r="213" spans="2:11" ht="15" customHeight="1">
      <c r="B213" s="335"/>
      <c r="C213" s="303"/>
      <c r="D213" s="303"/>
      <c r="E213" s="303"/>
      <c r="F213" s="296">
        <v>2</v>
      </c>
      <c r="G213" s="282"/>
      <c r="H213" s="389" t="s">
        <v>789</v>
      </c>
      <c r="I213" s="389"/>
      <c r="J213" s="389"/>
      <c r="K213" s="336"/>
    </row>
    <row r="214" spans="2:11" ht="15" customHeight="1">
      <c r="B214" s="335"/>
      <c r="C214" s="303"/>
      <c r="D214" s="303"/>
      <c r="E214" s="303"/>
      <c r="F214" s="296">
        <v>3</v>
      </c>
      <c r="G214" s="282"/>
      <c r="H214" s="389" t="s">
        <v>790</v>
      </c>
      <c r="I214" s="389"/>
      <c r="J214" s="389"/>
      <c r="K214" s="336"/>
    </row>
    <row r="215" spans="2:11" ht="15" customHeight="1">
      <c r="B215" s="335"/>
      <c r="C215" s="303"/>
      <c r="D215" s="303"/>
      <c r="E215" s="303"/>
      <c r="F215" s="296">
        <v>4</v>
      </c>
      <c r="G215" s="282"/>
      <c r="H215" s="389" t="s">
        <v>791</v>
      </c>
      <c r="I215" s="389"/>
      <c r="J215" s="389"/>
      <c r="K215" s="336"/>
    </row>
    <row r="216" spans="2:11" ht="12.75" customHeight="1">
      <c r="B216" s="339"/>
      <c r="C216" s="340"/>
      <c r="D216" s="340"/>
      <c r="E216" s="340"/>
      <c r="F216" s="340"/>
      <c r="G216" s="340"/>
      <c r="H216" s="340"/>
      <c r="I216" s="340"/>
      <c r="J216" s="340"/>
      <c r="K216" s="341"/>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04-2017a_1 - Parkoviště TGM</vt:lpstr>
      <vt:lpstr>04-2017a_2 - Zpevněné plo...</vt:lpstr>
      <vt:lpstr>04-2017a_3 - Zpevněné plo...</vt:lpstr>
      <vt:lpstr>Pokyny pro vyplnění</vt:lpstr>
      <vt:lpstr>'04-2017a_1 - Parkoviště TGM'!Názvy_tisku</vt:lpstr>
      <vt:lpstr>'04-2017a_2 - Zpevněné plo...'!Názvy_tisku</vt:lpstr>
      <vt:lpstr>'04-2017a_3 - Zpevněné plo...'!Názvy_tisku</vt:lpstr>
      <vt:lpstr>'Rekapitulace stavby'!Názvy_tisku</vt:lpstr>
      <vt:lpstr>'04-2017a_1 - Parkoviště TGM'!Oblast_tisku</vt:lpstr>
      <vt:lpstr>'04-2017a_2 - Zpevněné plo...'!Oblast_tisku</vt:lpstr>
      <vt:lpstr>'04-2017a_3 - Zpevněné plo...'!Oblast_tisku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Michvot Lukáš</dc:creator>
  <cp:lastModifiedBy>Lukáš Michvot</cp:lastModifiedBy>
  <dcterms:created xsi:type="dcterms:W3CDTF">2017-05-03T11:26:13Z</dcterms:created>
  <dcterms:modified xsi:type="dcterms:W3CDTF">2017-05-03T11:26:24Z</dcterms:modified>
</cp:coreProperties>
</file>