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5" activeTab="0"/>
  </bookViews>
  <sheets>
    <sheet name="P-316121 rozvody NN a EZS" sheetId="1" r:id="rId1"/>
  </sheets>
  <definedNames>
    <definedName name="_xlnm.Print_Titles" localSheetId="0">'P-316121 rozvody NN a EZS'!$119:$119</definedName>
    <definedName name="_xlnm.Print_Area" localSheetId="0">'P-316121 rozvody NN a EZS'!$C$4:$Q$70,'P-316121 rozvody NN a EZS'!$C$76:$Q$104,'P-316121 rozvody NN a EZS'!$C$110:$Q$180</definedName>
  </definedNames>
  <calcPr fullCalcOnLoad="1"/>
</workbook>
</file>

<file path=xl/sharedStrings.xml><?xml version="1.0" encoding="utf-8"?>
<sst xmlns="http://schemas.openxmlformats.org/spreadsheetml/2006/main" count="564" uniqueCount="209">
  <si>
    <t>List obsahuje:</t>
  </si>
  <si>
    <t/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</si>
  <si>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</si>
  <si>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</si>
  <si>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</si>
  <si>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</si>
  <si>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</si>
  <si>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</si>
  <si>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</si>
  <si>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</si>
  <si>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</si>
  <si>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</si>
  <si>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</si>
  <si>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</si>
  <si>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</si>
  <si>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</si>
  <si>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</si>
  <si>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</si>
  <si>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</si>
  <si>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</si>
  <si>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</si>
  <si>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</si>
  <si>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</si>
  <si>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</si>
  <si>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</si>
  <si>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</si>
  <si>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</si>
  <si>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</si>
  <si>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</si>
  <si>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</si>
  <si>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</si>
  <si>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</si>
  <si>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</si>
  <si>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</si>
  <si>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</si>
  <si>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</si>
  <si>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</si>
  <si>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</si>
  <si>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</si>
  <si>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</si>
  <si>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{43c3154f-c93c-4b94-81e9-67918da0bf6c}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</si>
  <si>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</si>
  <si>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</si>
  <si>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</si>
  <si>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</si>
  <si>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</si>
  <si>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</si>
  <si>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</si>
  <si>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</si>
  <si>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</si>
  <si>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</si>
  <si>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</si>
  <si>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</si>
  <si>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</si>
  <si>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</si>
  <si>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</si>
  <si>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</si>
  <si>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</si>
  <si>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</si>
  <si>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</si>
  <si>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</si>
  <si>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</si>
  <si>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</si>
  <si>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</si>
  <si>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</si>
  <si>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</si>
  <si>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</si>
  <si>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</si>
  <si>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</si>
  <si>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</si>
  <si>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</si>
  <si>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</si>
  <si>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</si>
  <si>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</si>
  <si>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</si>
  <si>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</si>
  <si>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</si>
  <si>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</si>
  <si>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</si>
  <si>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</si>
  <si>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</si>
  <si>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740991300</t>
  </si>
  <si>
    <t>kus</t>
  </si>
  <si>
    <t>16</t>
  </si>
  <si>
    <t>624823024</t>
  </si>
  <si>
    <t>742231100</t>
  </si>
  <si>
    <t>1793308379</t>
  </si>
  <si>
    <t>3</t>
  </si>
  <si>
    <t>M</t>
  </si>
  <si>
    <t>35711715R</t>
  </si>
  <si>
    <t>32</t>
  </si>
  <si>
    <t>-1378008195</t>
  </si>
  <si>
    <t>5</t>
  </si>
  <si>
    <t>74281111R</t>
  </si>
  <si>
    <t>1738727196</t>
  </si>
  <si>
    <t>743112115</t>
  </si>
  <si>
    <t>m</t>
  </si>
  <si>
    <t>1439816617</t>
  </si>
  <si>
    <t>345710510</t>
  </si>
  <si>
    <t>1531122796</t>
  </si>
  <si>
    <t>743112117</t>
  </si>
  <si>
    <t>Montáž trubka plastová ohebná D 36 mm uložená pevně</t>
  </si>
  <si>
    <t>673168677</t>
  </si>
  <si>
    <t>345710940</t>
  </si>
  <si>
    <t>trubka elektroinstalační tuhá z PVC L 3 m 1532</t>
  </si>
  <si>
    <t>1592373536</t>
  </si>
  <si>
    <t>744241110</t>
  </si>
  <si>
    <t>-131167248</t>
  </si>
  <si>
    <t>341421570</t>
  </si>
  <si>
    <t>-1370384039</t>
  </si>
  <si>
    <t>341421580</t>
  </si>
  <si>
    <t>747651110</t>
  </si>
  <si>
    <t>2057692516</t>
  </si>
  <si>
    <t>ks</t>
  </si>
  <si>
    <t>1270373522</t>
  </si>
  <si>
    <t>747799140</t>
  </si>
  <si>
    <t>-185570223</t>
  </si>
  <si>
    <t>748123112</t>
  </si>
  <si>
    <t>-706556960</t>
  </si>
  <si>
    <t>1694330351</t>
  </si>
  <si>
    <t>-441111458</t>
  </si>
  <si>
    <t>soubor</t>
  </si>
  <si>
    <t>749111120</t>
  </si>
  <si>
    <t>-456545293</t>
  </si>
  <si>
    <t>74991111R</t>
  </si>
  <si>
    <t>Podružný, spojovací, připojovací, kotevní a upevňovací materiál, svorky, závěsy, kabelová oka a - veškeré příslušenství</t>
  </si>
  <si>
    <t>1453555842</t>
  </si>
  <si>
    <t>013254000</t>
  </si>
  <si>
    <t>Dokumentace skutečného provedení stavby</t>
  </si>
  <si>
    <t>1024</t>
  </si>
  <si>
    <t>1272706007</t>
  </si>
  <si>
    <t>071103000</t>
  </si>
  <si>
    <t>-2136760690</t>
  </si>
  <si>
    <t>092103001</t>
  </si>
  <si>
    <t>Náklady na zkušební provoz</t>
  </si>
  <si>
    <t>-1231352590</t>
  </si>
  <si>
    <t>092203000</t>
  </si>
  <si>
    <t>Náklady na zaškolení</t>
  </si>
  <si>
    <t>-1202240272</t>
  </si>
  <si>
    <t>1) Krycí list rozpočtu</t>
  </si>
  <si>
    <t>2) Rekapitulace rozpočtu</t>
  </si>
  <si>
    <t>3) Rozpočet</t>
  </si>
  <si>
    <t>Rekapitulace stavby</t>
  </si>
  <si>
    <t xml:space="preserve">Rozvaděč stávající - doplnění včetně montážního materiálu a příslušenství </t>
  </si>
  <si>
    <t>kpl</t>
  </si>
  <si>
    <t>Kontrola napojovacího rozvaděče</t>
  </si>
  <si>
    <t>hod</t>
  </si>
  <si>
    <t>vodič silový s Cu jádrem 1-CYKY 3x1,5 mm2</t>
  </si>
  <si>
    <t>vodič silový s Cu jádrem 1-CYKY 3x2,5 mm2</t>
  </si>
  <si>
    <t>410702821</t>
  </si>
  <si>
    <t>410702826</t>
  </si>
  <si>
    <t>Spínač nástěnný č.1,2,5,6,6+6,7</t>
  </si>
  <si>
    <t>Zásuvka 16A / 203V L+PE+N</t>
  </si>
  <si>
    <t>410702796</t>
  </si>
  <si>
    <t>718008551</t>
  </si>
  <si>
    <t>340000058</t>
  </si>
  <si>
    <t>Montáž krabice rozvodná do pr.68mm</t>
  </si>
  <si>
    <t>Krabice KO68</t>
  </si>
  <si>
    <t>Připojení v rozvaděči do pr.2,5mm2</t>
  </si>
  <si>
    <t>práce ve výšce nad 3m</t>
  </si>
  <si>
    <t>Celková prohlídka elektrického rozvodu a zařízení do 0,5 milionu Kč</t>
  </si>
  <si>
    <t>Úpravy ve stávajícím rozvaděči</t>
  </si>
  <si>
    <t>Montáž vodič Cu izolovaný sk.1 do 1 kV žíla 1,5-2,5 mm2 pevně - vč. kabelové trasy</t>
  </si>
  <si>
    <t>50911151R</t>
  </si>
  <si>
    <t>50911491R</t>
  </si>
  <si>
    <t>50915811R</t>
  </si>
  <si>
    <t>340000059</t>
  </si>
  <si>
    <t>069251211</t>
  </si>
  <si>
    <t>Měření intenzity osvětlení</t>
  </si>
  <si>
    <t>060000455</t>
  </si>
  <si>
    <t>Demontáž stávající elektroinstalace</t>
  </si>
  <si>
    <t>Montáž trubka plastová ohebná D 29 mm uložená pevně</t>
  </si>
  <si>
    <t>trubka elektroinstalační ohebná EN 500 86-1141 2323/LPE-1 D29 mm</t>
  </si>
  <si>
    <t>P.p.č. 1056/2, p.p.č. 1056/3, KÚ Nový Bor - elektro</t>
  </si>
  <si>
    <t>HSV - Práce a dodávky HSV</t>
  </si>
  <si>
    <t xml:space="preserve">    9 - Ostatní konstrukce a práce, bourání</t>
  </si>
  <si>
    <t>971033141</t>
  </si>
  <si>
    <t>Vybourání otvorů ve zdivu cihelném D do 60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</si>
  <si>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</si>
  <si>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</si>
  <si>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</si>
  <si>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</si>
  <si>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4</t>
  </si>
  <si>
    <t>974082214</t>
  </si>
  <si>
    <t>Vysekání rýh pro vodiče v omítce MC stěn š do 70 mm</t>
  </si>
  <si>
    <t>Krabice KT250</t>
  </si>
  <si>
    <t>341421512</t>
  </si>
  <si>
    <t>vodič silový s Cu jádrem JYTY 5x1,5 mm2</t>
  </si>
  <si>
    <t>Spínač č.1 / IP44</t>
  </si>
  <si>
    <t>Spínač č.5 / IP44</t>
  </si>
  <si>
    <t>Zásuvka 230V/16A montáž na povrch IP44</t>
  </si>
  <si>
    <t>Montáž svítidlo zářivkové do dvou zdrojů</t>
  </si>
  <si>
    <t>C - svítidlo zářivkové 1x40W / IP54 vč.tr.</t>
  </si>
  <si>
    <t>F - svítidlo zářivkové max 40W s IR čidlem</t>
  </si>
  <si>
    <t>N - svítidlo zářivkové nouzové max 8W nástěnné IP44 s piktogramy</t>
  </si>
  <si>
    <t>747799510R</t>
  </si>
  <si>
    <t>Komunikátor GSM 4- kanálů, vč. SIM karty 500,- Kč</t>
  </si>
  <si>
    <t>410702511R</t>
  </si>
  <si>
    <t xml:space="preserve">Komunikátor GSM 4- kanálů, vč. SIM karty </t>
  </si>
  <si>
    <t>747799110R</t>
  </si>
  <si>
    <t>410702841R</t>
  </si>
  <si>
    <t>Rozšiřující zálohovací modul pro komunikátor GSM</t>
  </si>
  <si>
    <t>410704711R</t>
  </si>
  <si>
    <t>Akustické a světelné návěští</t>
  </si>
  <si>
    <t>747751118R</t>
  </si>
  <si>
    <t>747794418R</t>
  </si>
  <si>
    <t>Externí anténa vč. kabelu</t>
  </si>
  <si>
    <t>092584441R</t>
  </si>
  <si>
    <t>Parametrizace a nastavení GSM/ EZS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</si>
</sst>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6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2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21" fillId="0" borderId="18" xfId="0" applyNumberFormat="1" applyFont="1" applyBorder="1" applyAlignment="1">
      <alignment/>
    </xf>
    <xf numFmtId="174" fontId="21" fillId="0" borderId="19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20" xfId="0" applyFont="1" applyBorder="1" applyAlignment="1">
      <alignment/>
    </xf>
    <xf numFmtId="174" fontId="13" fillId="0" borderId="0" xfId="0" applyNumberFormat="1" applyFont="1" applyBorder="1" applyAlignment="1">
      <alignment/>
    </xf>
    <xf numFmtId="174" fontId="13" fillId="0" borderId="21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75" fontId="0" fillId="0" borderId="31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0" fillId="0" borderId="31" xfId="0" applyFont="1" applyBorder="1" applyAlignment="1">
      <alignment horizontal="left" vertical="center"/>
    </xf>
    <xf numFmtId="174" fontId="10" fillId="0" borderId="0" xfId="0" applyNumberFormat="1" applyFont="1" applyBorder="1" applyAlignment="1">
      <alignment vertical="center"/>
    </xf>
    <xf numFmtId="174" fontId="10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175" fontId="22" fillId="0" borderId="31" xfId="0" applyNumberFormat="1" applyFont="1" applyBorder="1" applyAlignment="1" applyProtection="1">
      <alignment vertical="center"/>
      <protection locked="0"/>
    </xf>
    <xf numFmtId="0" fontId="10" fillId="0" borderId="23" xfId="0" applyFont="1" applyBorder="1" applyAlignment="1">
      <alignment horizontal="center" vertical="center"/>
    </xf>
    <xf numFmtId="174" fontId="10" fillId="0" borderId="23" xfId="0" applyNumberFormat="1" applyFont="1" applyBorder="1" applyAlignment="1">
      <alignment vertical="center"/>
    </xf>
    <xf numFmtId="174" fontId="10" fillId="0" borderId="24" xfId="0" applyNumberFormat="1" applyFont="1" applyBorder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4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4" fontId="12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9" fillId="34" borderId="0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14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4" fontId="5" fillId="34" borderId="1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0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vertical="center"/>
      <protection locked="0"/>
    </xf>
    <xf numFmtId="4" fontId="22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4" fontId="0" fillId="0" borderId="30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 vertical="center"/>
    </xf>
    <xf numFmtId="0" fontId="24" fillId="33" borderId="0" xfId="36" applyFont="1" applyFill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4" fontId="22" fillId="0" borderId="28" xfId="0" applyNumberFormat="1" applyFont="1" applyBorder="1" applyAlignment="1" applyProtection="1">
      <alignment vertical="center"/>
      <protection locked="0"/>
    </xf>
    <xf numFmtId="4" fontId="22" fillId="0" borderId="30" xfId="0" applyNumberFormat="1" applyFont="1" applyBorder="1" applyAlignment="1" applyProtection="1">
      <alignment vertical="center"/>
      <protection locked="0"/>
    </xf>
    <xf numFmtId="4" fontId="22" fillId="0" borderId="29" xfId="0" applyNumberFormat="1" applyFont="1" applyBorder="1" applyAlignment="1" applyProtection="1">
      <alignment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4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4" fontId="64" fillId="0" borderId="33" xfId="0" applyNumberFormat="1" applyFont="1" applyBorder="1" applyAlignment="1">
      <alignment/>
    </xf>
    <xf numFmtId="4" fontId="64" fillId="0" borderId="33" xfId="0" applyNumberFormat="1" applyFont="1" applyBorder="1" applyAlignment="1">
      <alignment vertical="center"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75" fontId="0" fillId="0" borderId="34" xfId="0" applyNumberFormat="1" applyFont="1" applyBorder="1" applyAlignment="1" applyProtection="1">
      <alignment vertical="center"/>
      <protection/>
    </xf>
    <xf numFmtId="4" fontId="0" fillId="0" borderId="34" xfId="0" applyNumberFormat="1" applyFont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1"/>
  <sheetViews>
    <sheetView showGridLines="0" tabSelected="1" zoomScale="115" zoomScaleNormal="115" zoomScalePageLayoutView="0" workbookViewId="0" topLeftCell="A1">
      <pane ySplit="1" topLeftCell="A32" activePane="bottomLeft" state="frozen"/>
      <selection pane="topLeft" activeCell="A1" sqref="A1"/>
      <selection pane="bottomLeft" activeCell="O8" sqref="O8:P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4" width="9.16015625" style="0" hidden="1" customWidth="1"/>
  </cols>
  <sheetData>
    <row r="1" spans="1:66" ht="21.75" customHeight="1">
      <c r="A1" s="104"/>
      <c r="B1" s="101"/>
      <c r="C1" s="101"/>
      <c r="D1" s="102" t="s">
        <v>0</v>
      </c>
      <c r="E1" s="101"/>
      <c r="F1" s="103" t="s">
        <v>139</v>
      </c>
      <c r="G1" s="103"/>
      <c r="H1" s="146" t="s">
        <v>140</v>
      </c>
      <c r="I1" s="146"/>
      <c r="J1" s="146"/>
      <c r="K1" s="146"/>
      <c r="L1" s="103" t="s">
        <v>141</v>
      </c>
      <c r="M1" s="101"/>
      <c r="N1" s="101"/>
      <c r="O1" s="102" t="s">
        <v>42</v>
      </c>
      <c r="P1" s="101"/>
      <c r="Q1" s="101"/>
      <c r="R1" s="101"/>
      <c r="S1" s="103" t="s">
        <v>142</v>
      </c>
      <c r="T1" s="103"/>
      <c r="U1" s="104"/>
      <c r="V1" s="10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20" t="s">
        <v>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S2" s="115" t="s">
        <v>4</v>
      </c>
      <c r="T2" s="116"/>
      <c r="U2" s="116"/>
      <c r="V2" s="116"/>
      <c r="W2" s="116"/>
      <c r="X2" s="116"/>
      <c r="Y2" s="116"/>
      <c r="Z2" s="116"/>
      <c r="AA2" s="116"/>
      <c r="AB2" s="116"/>
      <c r="AC2" s="116"/>
      <c r="AT2" s="7" t="s">
        <v>40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43</v>
      </c>
    </row>
    <row r="4" spans="2:46" ht="36.75" customHeight="1">
      <c r="B4" s="11"/>
      <c r="C4" s="119" t="s">
        <v>44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3"/>
      <c r="T4" s="14" t="s">
        <v>5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1" customFormat="1" ht="32.25" customHeight="1">
      <c r="B6" s="19"/>
      <c r="C6" s="20"/>
      <c r="D6" s="16" t="s">
        <v>6</v>
      </c>
      <c r="E6" s="20"/>
      <c r="F6" s="123" t="s">
        <v>173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20"/>
      <c r="R6" s="21"/>
    </row>
    <row r="7" spans="2:18" s="1" customFormat="1" ht="14.25" customHeight="1">
      <c r="B7" s="19"/>
      <c r="C7" s="20"/>
      <c r="D7" s="17" t="s">
        <v>7</v>
      </c>
      <c r="E7" s="20"/>
      <c r="F7" s="15" t="s">
        <v>1</v>
      </c>
      <c r="G7" s="20"/>
      <c r="H7" s="20"/>
      <c r="I7" s="20"/>
      <c r="J7" s="20"/>
      <c r="K7" s="20"/>
      <c r="L7" s="20"/>
      <c r="M7" s="17" t="s">
        <v>8</v>
      </c>
      <c r="N7" s="20"/>
      <c r="O7" s="15" t="s">
        <v>1</v>
      </c>
      <c r="P7" s="20"/>
      <c r="Q7" s="20"/>
      <c r="R7" s="21"/>
    </row>
    <row r="8" spans="2:18" s="1" customFormat="1" ht="14.25" customHeight="1">
      <c r="B8" s="19"/>
      <c r="C8" s="20"/>
      <c r="D8" s="17" t="s">
        <v>10</v>
      </c>
      <c r="E8" s="20"/>
      <c r="F8" s="15" t="s">
        <v>11</v>
      </c>
      <c r="G8" s="20"/>
      <c r="H8" s="20"/>
      <c r="I8" s="20"/>
      <c r="J8" s="20"/>
      <c r="K8" s="20"/>
      <c r="L8" s="20"/>
      <c r="M8" s="17" t="s">
        <v>12</v>
      </c>
      <c r="N8" s="20"/>
      <c r="O8" s="154"/>
      <c r="P8" s="111"/>
      <c r="Q8" s="20"/>
      <c r="R8" s="21"/>
    </row>
    <row r="9" spans="2:18" s="1" customFormat="1" ht="10.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71"/>
      <c r="P9" s="20"/>
      <c r="Q9" s="20"/>
      <c r="R9" s="21"/>
    </row>
    <row r="10" spans="2:18" s="1" customFormat="1" ht="14.25" customHeight="1">
      <c r="B10" s="19"/>
      <c r="C10" s="20"/>
      <c r="D10" s="17" t="s">
        <v>13</v>
      </c>
      <c r="E10" s="20"/>
      <c r="F10" s="20"/>
      <c r="G10" s="20"/>
      <c r="H10" s="20"/>
      <c r="I10" s="20"/>
      <c r="J10" s="20"/>
      <c r="K10" s="20"/>
      <c r="L10" s="20"/>
      <c r="M10" s="17" t="s">
        <v>14</v>
      </c>
      <c r="N10" s="20"/>
      <c r="O10" s="122"/>
      <c r="P10" s="111"/>
      <c r="Q10" s="20"/>
      <c r="R10" s="21"/>
    </row>
    <row r="11" spans="2:18" s="1" customFormat="1" ht="18" customHeight="1">
      <c r="B11" s="19"/>
      <c r="C11" s="20"/>
      <c r="D11" s="20"/>
      <c r="E11" s="15"/>
      <c r="F11" s="20"/>
      <c r="G11" s="20"/>
      <c r="H11" s="20"/>
      <c r="I11" s="20"/>
      <c r="J11" s="20"/>
      <c r="K11" s="20"/>
      <c r="L11" s="20"/>
      <c r="M11" s="17" t="s">
        <v>15</v>
      </c>
      <c r="N11" s="20"/>
      <c r="O11" s="122"/>
      <c r="P11" s="111"/>
      <c r="Q11" s="20"/>
      <c r="R11" s="21"/>
    </row>
    <row r="12" spans="2:18" s="1" customFormat="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2:18" s="1" customFormat="1" ht="14.25" customHeight="1">
      <c r="B13" s="19"/>
      <c r="C13" s="20"/>
      <c r="D13" s="17" t="s">
        <v>16</v>
      </c>
      <c r="E13" s="20"/>
      <c r="F13" s="20"/>
      <c r="G13" s="20"/>
      <c r="H13" s="20"/>
      <c r="I13" s="20"/>
      <c r="J13" s="20"/>
      <c r="K13" s="20"/>
      <c r="L13" s="20"/>
      <c r="M13" s="17" t="s">
        <v>14</v>
      </c>
      <c r="N13" s="20"/>
      <c r="O13" s="122"/>
      <c r="P13" s="111"/>
      <c r="Q13" s="20"/>
      <c r="R13" s="21"/>
    </row>
    <row r="14" spans="2:18" s="1" customFormat="1" ht="18" customHeight="1">
      <c r="B14" s="19"/>
      <c r="C14" s="20"/>
      <c r="D14" s="20"/>
      <c r="E14" s="15"/>
      <c r="F14" s="20"/>
      <c r="G14" s="20"/>
      <c r="H14" s="20"/>
      <c r="I14" s="20"/>
      <c r="J14" s="20"/>
      <c r="K14" s="20"/>
      <c r="L14" s="20"/>
      <c r="M14" s="17" t="s">
        <v>15</v>
      </c>
      <c r="N14" s="20"/>
      <c r="O14" s="122"/>
      <c r="P14" s="111"/>
      <c r="Q14" s="20"/>
      <c r="R14" s="21"/>
    </row>
    <row r="15" spans="2:18" s="1" customFormat="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2:18" s="1" customFormat="1" ht="14.25" customHeight="1">
      <c r="B16" s="19"/>
      <c r="C16" s="20"/>
      <c r="D16" s="17" t="s">
        <v>17</v>
      </c>
      <c r="E16" s="20"/>
      <c r="F16" s="20"/>
      <c r="G16" s="20"/>
      <c r="H16" s="20"/>
      <c r="I16" s="20"/>
      <c r="J16" s="20"/>
      <c r="K16" s="20"/>
      <c r="L16" s="20"/>
      <c r="M16" s="17" t="s">
        <v>14</v>
      </c>
      <c r="N16" s="20"/>
      <c r="O16" s="122"/>
      <c r="P16" s="111"/>
      <c r="Q16" s="20"/>
      <c r="R16" s="21"/>
    </row>
    <row r="17" spans="2:18" s="1" customFormat="1" ht="18" customHeight="1">
      <c r="B17" s="19"/>
      <c r="C17" s="20"/>
      <c r="D17" s="20"/>
      <c r="E17" s="15"/>
      <c r="F17" s="20"/>
      <c r="G17" s="20"/>
      <c r="H17" s="20"/>
      <c r="I17" s="20"/>
      <c r="J17" s="20"/>
      <c r="K17" s="20"/>
      <c r="L17" s="20"/>
      <c r="M17" s="17" t="s">
        <v>15</v>
      </c>
      <c r="N17" s="20"/>
      <c r="O17" s="122"/>
      <c r="P17" s="111"/>
      <c r="Q17" s="20"/>
      <c r="R17" s="21"/>
    </row>
    <row r="18" spans="2:18" s="1" customFormat="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19" spans="2:18" s="1" customFormat="1" ht="14.25" customHeight="1">
      <c r="B19" s="19"/>
      <c r="C19" s="20"/>
      <c r="D19" s="17" t="s">
        <v>18</v>
      </c>
      <c r="E19" s="20"/>
      <c r="F19" s="20"/>
      <c r="G19" s="20"/>
      <c r="H19" s="20"/>
      <c r="I19" s="20"/>
      <c r="J19" s="20"/>
      <c r="K19" s="20"/>
      <c r="L19" s="20"/>
      <c r="M19" s="17" t="s">
        <v>14</v>
      </c>
      <c r="N19" s="20"/>
      <c r="O19" s="122"/>
      <c r="P19" s="111"/>
      <c r="Q19" s="20"/>
      <c r="R19" s="21"/>
    </row>
    <row r="20" spans="2:18" s="1" customFormat="1" ht="18" customHeight="1">
      <c r="B20" s="19"/>
      <c r="C20" s="20"/>
      <c r="D20" s="20"/>
      <c r="E20" s="15" t="e">
        <f>IF(#REF!="","",#REF!)</f>
        <v>#REF!</v>
      </c>
      <c r="F20" s="20"/>
      <c r="G20" s="20"/>
      <c r="H20" s="20"/>
      <c r="I20" s="20"/>
      <c r="J20" s="20"/>
      <c r="K20" s="20"/>
      <c r="L20" s="20"/>
      <c r="M20" s="17" t="s">
        <v>15</v>
      </c>
      <c r="N20" s="20"/>
      <c r="O20" s="122"/>
      <c r="P20" s="111"/>
      <c r="Q20" s="20"/>
      <c r="R20" s="21"/>
    </row>
    <row r="21" spans="2:18" s="1" customFormat="1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</row>
    <row r="22" spans="2:18" s="1" customFormat="1" ht="14.25" customHeight="1">
      <c r="B22" s="19"/>
      <c r="C22" s="20"/>
      <c r="D22" s="17" t="s">
        <v>19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20.25" customHeight="1">
      <c r="B23" s="19"/>
      <c r="C23" s="20"/>
      <c r="D23" s="20"/>
      <c r="E23" s="124" t="s">
        <v>1</v>
      </c>
      <c r="F23" s="111"/>
      <c r="G23" s="111"/>
      <c r="H23" s="111"/>
      <c r="I23" s="111"/>
      <c r="J23" s="111"/>
      <c r="K23" s="111"/>
      <c r="L23" s="111"/>
      <c r="M23" s="20"/>
      <c r="N23" s="20"/>
      <c r="O23" s="20"/>
      <c r="P23" s="20"/>
      <c r="Q23" s="20"/>
      <c r="R23" s="21"/>
    </row>
    <row r="24" spans="2:18" s="1" customFormat="1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21"/>
    </row>
    <row r="26" spans="2:18" s="1" customFormat="1" ht="14.25" customHeight="1">
      <c r="B26" s="19"/>
      <c r="C26" s="20"/>
      <c r="D26" s="51" t="s">
        <v>45</v>
      </c>
      <c r="E26" s="20"/>
      <c r="F26" s="20"/>
      <c r="G26" s="20"/>
      <c r="H26" s="20"/>
      <c r="I26" s="20"/>
      <c r="J26" s="20"/>
      <c r="K26" s="20"/>
      <c r="L26" s="20"/>
      <c r="M26" s="125">
        <f>N87</f>
        <v>0</v>
      </c>
      <c r="N26" s="111"/>
      <c r="O26" s="111"/>
      <c r="P26" s="111"/>
      <c r="Q26" s="20"/>
      <c r="R26" s="21"/>
    </row>
    <row r="27" spans="2:18" s="1" customFormat="1" ht="14.25" customHeight="1">
      <c r="B27" s="19"/>
      <c r="C27" s="20"/>
      <c r="D27" s="18" t="s">
        <v>46</v>
      </c>
      <c r="E27" s="20"/>
      <c r="F27" s="20"/>
      <c r="G27" s="20"/>
      <c r="H27" s="20"/>
      <c r="I27" s="20"/>
      <c r="J27" s="20"/>
      <c r="K27" s="20"/>
      <c r="L27" s="20"/>
      <c r="M27" s="125">
        <f>N102</f>
        <v>0</v>
      </c>
      <c r="N27" s="111"/>
      <c r="O27" s="111"/>
      <c r="P27" s="111"/>
      <c r="Q27" s="20"/>
      <c r="R27" s="21"/>
    </row>
    <row r="28" spans="2:18" s="1" customFormat="1" ht="6.75" customHeigh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2:18" s="1" customFormat="1" ht="24.75" customHeight="1">
      <c r="B29" s="19"/>
      <c r="C29" s="20"/>
      <c r="D29" s="52" t="s">
        <v>20</v>
      </c>
      <c r="E29" s="20"/>
      <c r="F29" s="20"/>
      <c r="G29" s="20"/>
      <c r="H29" s="20"/>
      <c r="I29" s="20"/>
      <c r="J29" s="20"/>
      <c r="K29" s="20"/>
      <c r="L29" s="20"/>
      <c r="M29" s="170">
        <f>ROUND(M26+M27,2)</f>
        <v>0</v>
      </c>
      <c r="N29" s="111"/>
      <c r="O29" s="111"/>
      <c r="P29" s="111"/>
      <c r="Q29" s="20"/>
      <c r="R29" s="21"/>
    </row>
    <row r="30" spans="2:18" s="1" customFormat="1" ht="6.75" customHeight="1">
      <c r="B30" s="19"/>
      <c r="C30" s="2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0"/>
      <c r="R30" s="21"/>
    </row>
    <row r="31" spans="2:18" s="1" customFormat="1" ht="14.25" customHeight="1">
      <c r="B31" s="19"/>
      <c r="C31" s="20"/>
      <c r="D31" s="22" t="s">
        <v>21</v>
      </c>
      <c r="E31" s="22" t="s">
        <v>22</v>
      </c>
      <c r="F31" s="23">
        <v>0.21</v>
      </c>
      <c r="G31" s="53" t="s">
        <v>23</v>
      </c>
      <c r="H31" s="168">
        <f>ROUND((SUM(BE102:BE103)+SUM(BE120:BE180)),2)</f>
        <v>0</v>
      </c>
      <c r="I31" s="111"/>
      <c r="J31" s="111"/>
      <c r="K31" s="20"/>
      <c r="L31" s="20"/>
      <c r="M31" s="168">
        <f>ROUND(ROUND((SUM(BE102:BE103)+SUM(BE120:BE180)),2)*F31,2)</f>
        <v>0</v>
      </c>
      <c r="N31" s="111"/>
      <c r="O31" s="111"/>
      <c r="P31" s="111"/>
      <c r="Q31" s="20"/>
      <c r="R31" s="21"/>
    </row>
    <row r="32" spans="2:18" s="1" customFormat="1" ht="14.25" customHeight="1">
      <c r="B32" s="19"/>
      <c r="C32" s="20"/>
      <c r="D32" s="20"/>
      <c r="E32" s="22" t="s">
        <v>24</v>
      </c>
      <c r="F32" s="23">
        <v>0.15</v>
      </c>
      <c r="G32" s="53" t="s">
        <v>23</v>
      </c>
      <c r="H32" s="168">
        <f>ROUND((SUM(BF102:BF103)+SUM(BF120:BF180)),2)</f>
        <v>0</v>
      </c>
      <c r="I32" s="111"/>
      <c r="J32" s="111"/>
      <c r="K32" s="20"/>
      <c r="L32" s="20"/>
      <c r="M32" s="168">
        <f>ROUND(ROUND((SUM(BF102:BF103)+SUM(BF120:BF180)),2)*F32,2)</f>
        <v>0</v>
      </c>
      <c r="N32" s="111"/>
      <c r="O32" s="111"/>
      <c r="P32" s="111"/>
      <c r="Q32" s="20"/>
      <c r="R32" s="21"/>
    </row>
    <row r="33" spans="2:18" s="1" customFormat="1" ht="14.25" customHeight="1" hidden="1">
      <c r="B33" s="19"/>
      <c r="C33" s="20"/>
      <c r="D33" s="20"/>
      <c r="E33" s="22" t="s">
        <v>25</v>
      </c>
      <c r="F33" s="23">
        <v>0.21</v>
      </c>
      <c r="G33" s="53" t="s">
        <v>23</v>
      </c>
      <c r="H33" s="168">
        <f>ROUND((SUM(BG102:BG103)+SUM(BG120:BG180)),2)</f>
        <v>0</v>
      </c>
      <c r="I33" s="111"/>
      <c r="J33" s="111"/>
      <c r="K33" s="20"/>
      <c r="L33" s="20"/>
      <c r="M33" s="168">
        <v>0</v>
      </c>
      <c r="N33" s="111"/>
      <c r="O33" s="111"/>
      <c r="P33" s="111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26</v>
      </c>
      <c r="F34" s="23">
        <v>0.15</v>
      </c>
      <c r="G34" s="53" t="s">
        <v>23</v>
      </c>
      <c r="H34" s="168">
        <f>ROUND((SUM(BH102:BH103)+SUM(BH120:BH180)),2)</f>
        <v>0</v>
      </c>
      <c r="I34" s="111"/>
      <c r="J34" s="111"/>
      <c r="K34" s="20"/>
      <c r="L34" s="20"/>
      <c r="M34" s="168">
        <v>0</v>
      </c>
      <c r="N34" s="111"/>
      <c r="O34" s="111"/>
      <c r="P34" s="111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27</v>
      </c>
      <c r="F35" s="23">
        <v>0</v>
      </c>
      <c r="G35" s="53" t="s">
        <v>23</v>
      </c>
      <c r="H35" s="168">
        <f>ROUND((SUM(BI102:BI103)+SUM(BI120:BI180)),2)</f>
        <v>0</v>
      </c>
      <c r="I35" s="111"/>
      <c r="J35" s="111"/>
      <c r="K35" s="20"/>
      <c r="L35" s="20"/>
      <c r="M35" s="168">
        <v>0</v>
      </c>
      <c r="N35" s="111"/>
      <c r="O35" s="111"/>
      <c r="P35" s="111"/>
      <c r="Q35" s="20"/>
      <c r="R35" s="21"/>
    </row>
    <row r="36" spans="2:18" s="1" customFormat="1" ht="6.7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1" customFormat="1" ht="24.75" customHeight="1">
      <c r="B37" s="19"/>
      <c r="C37" s="25"/>
      <c r="D37" s="26" t="s">
        <v>28</v>
      </c>
      <c r="E37" s="27"/>
      <c r="F37" s="27"/>
      <c r="G37" s="54" t="s">
        <v>29</v>
      </c>
      <c r="H37" s="28" t="s">
        <v>30</v>
      </c>
      <c r="I37" s="27"/>
      <c r="J37" s="27"/>
      <c r="K37" s="27"/>
      <c r="L37" s="118">
        <f>SUM(M29:M35)</f>
        <v>0</v>
      </c>
      <c r="M37" s="113"/>
      <c r="N37" s="113"/>
      <c r="O37" s="113"/>
      <c r="P37" s="114"/>
      <c r="Q37" s="25"/>
      <c r="R37" s="21"/>
    </row>
    <row r="38" spans="2:18" s="1" customFormat="1" ht="14.2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ht="13.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9" t="s">
        <v>31</v>
      </c>
      <c r="E50" s="30"/>
      <c r="F50" s="30"/>
      <c r="G50" s="30"/>
      <c r="H50" s="31"/>
      <c r="I50" s="20"/>
      <c r="J50" s="29" t="s">
        <v>32</v>
      </c>
      <c r="K50" s="30"/>
      <c r="L50" s="30"/>
      <c r="M50" s="30"/>
      <c r="N50" s="30"/>
      <c r="O50" s="30"/>
      <c r="P50" s="31"/>
      <c r="Q50" s="20"/>
      <c r="R50" s="21"/>
    </row>
    <row r="51" spans="2:18" ht="13.5">
      <c r="B51" s="11"/>
      <c r="C51" s="12"/>
      <c r="D51" s="32"/>
      <c r="E51" s="12"/>
      <c r="F51" s="12"/>
      <c r="G51" s="12"/>
      <c r="H51" s="33"/>
      <c r="I51" s="12"/>
      <c r="J51" s="32"/>
      <c r="K51" s="12"/>
      <c r="L51" s="12"/>
      <c r="M51" s="12"/>
      <c r="N51" s="12"/>
      <c r="O51" s="12"/>
      <c r="P51" s="33"/>
      <c r="Q51" s="12"/>
      <c r="R51" s="13"/>
    </row>
    <row r="52" spans="2:18" ht="13.5">
      <c r="B52" s="11"/>
      <c r="C52" s="12"/>
      <c r="D52" s="32"/>
      <c r="E52" s="12"/>
      <c r="F52" s="12"/>
      <c r="G52" s="12"/>
      <c r="H52" s="33"/>
      <c r="I52" s="12"/>
      <c r="J52" s="32"/>
      <c r="K52" s="12"/>
      <c r="L52" s="12"/>
      <c r="M52" s="12"/>
      <c r="N52" s="12"/>
      <c r="O52" s="12"/>
      <c r="P52" s="33"/>
      <c r="Q52" s="12"/>
      <c r="R52" s="13"/>
    </row>
    <row r="53" spans="2:18" ht="13.5">
      <c r="B53" s="11"/>
      <c r="C53" s="12"/>
      <c r="D53" s="32"/>
      <c r="E53" s="12"/>
      <c r="F53" s="12"/>
      <c r="G53" s="12"/>
      <c r="H53" s="33"/>
      <c r="I53" s="12"/>
      <c r="J53" s="32"/>
      <c r="K53" s="12"/>
      <c r="L53" s="12"/>
      <c r="M53" s="12"/>
      <c r="N53" s="12"/>
      <c r="O53" s="12"/>
      <c r="P53" s="33"/>
      <c r="Q53" s="12"/>
      <c r="R53" s="13"/>
    </row>
    <row r="54" spans="2:18" ht="13.5">
      <c r="B54" s="11"/>
      <c r="C54" s="12"/>
      <c r="D54" s="32"/>
      <c r="E54" s="12"/>
      <c r="F54" s="12"/>
      <c r="G54" s="12"/>
      <c r="H54" s="33"/>
      <c r="I54" s="12"/>
      <c r="J54" s="32"/>
      <c r="K54" s="12"/>
      <c r="L54" s="12"/>
      <c r="M54" s="12"/>
      <c r="N54" s="12"/>
      <c r="O54" s="12"/>
      <c r="P54" s="33"/>
      <c r="Q54" s="12"/>
      <c r="R54" s="13"/>
    </row>
    <row r="55" spans="2:18" ht="13.5">
      <c r="B55" s="11"/>
      <c r="C55" s="12"/>
      <c r="D55" s="32"/>
      <c r="E55" s="12"/>
      <c r="F55" s="12"/>
      <c r="G55" s="12"/>
      <c r="H55" s="33"/>
      <c r="I55" s="12"/>
      <c r="J55" s="32"/>
      <c r="K55" s="12"/>
      <c r="L55" s="12"/>
      <c r="M55" s="12"/>
      <c r="N55" s="12"/>
      <c r="O55" s="12"/>
      <c r="P55" s="33"/>
      <c r="Q55" s="12"/>
      <c r="R55" s="13"/>
    </row>
    <row r="56" spans="2:18" ht="13.5">
      <c r="B56" s="11"/>
      <c r="C56" s="12"/>
      <c r="D56" s="32"/>
      <c r="E56" s="12"/>
      <c r="F56" s="12"/>
      <c r="G56" s="12"/>
      <c r="H56" s="33"/>
      <c r="I56" s="12"/>
      <c r="J56" s="32"/>
      <c r="K56" s="12"/>
      <c r="L56" s="12"/>
      <c r="M56" s="12"/>
      <c r="N56" s="12"/>
      <c r="O56" s="12"/>
      <c r="P56" s="33"/>
      <c r="Q56" s="12"/>
      <c r="R56" s="13"/>
    </row>
    <row r="57" spans="2:18" ht="13.5">
      <c r="B57" s="11"/>
      <c r="C57" s="12"/>
      <c r="D57" s="32"/>
      <c r="E57" s="12"/>
      <c r="F57" s="12"/>
      <c r="G57" s="12"/>
      <c r="H57" s="33"/>
      <c r="I57" s="12"/>
      <c r="J57" s="32"/>
      <c r="K57" s="12"/>
      <c r="L57" s="12"/>
      <c r="M57" s="12"/>
      <c r="N57" s="12"/>
      <c r="O57" s="12"/>
      <c r="P57" s="33"/>
      <c r="Q57" s="12"/>
      <c r="R57" s="13"/>
    </row>
    <row r="58" spans="2:18" ht="13.5">
      <c r="B58" s="11"/>
      <c r="C58" s="12"/>
      <c r="D58" s="32"/>
      <c r="E58" s="12"/>
      <c r="F58" s="12"/>
      <c r="G58" s="12"/>
      <c r="H58" s="33"/>
      <c r="I58" s="12"/>
      <c r="J58" s="32"/>
      <c r="K58" s="12"/>
      <c r="L58" s="12"/>
      <c r="M58" s="12"/>
      <c r="N58" s="12"/>
      <c r="O58" s="12"/>
      <c r="P58" s="33"/>
      <c r="Q58" s="12"/>
      <c r="R58" s="13"/>
    </row>
    <row r="59" spans="2:18" s="1" customFormat="1" ht="15">
      <c r="B59" s="19"/>
      <c r="C59" s="20"/>
      <c r="D59" s="34" t="s">
        <v>33</v>
      </c>
      <c r="E59" s="35"/>
      <c r="F59" s="35"/>
      <c r="G59" s="36" t="s">
        <v>34</v>
      </c>
      <c r="H59" s="37"/>
      <c r="I59" s="20"/>
      <c r="J59" s="34" t="s">
        <v>33</v>
      </c>
      <c r="K59" s="35"/>
      <c r="L59" s="35"/>
      <c r="M59" s="35"/>
      <c r="N59" s="36" t="s">
        <v>34</v>
      </c>
      <c r="O59" s="35"/>
      <c r="P59" s="37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9" t="s">
        <v>35</v>
      </c>
      <c r="E61" s="30"/>
      <c r="F61" s="30"/>
      <c r="G61" s="30"/>
      <c r="H61" s="31"/>
      <c r="I61" s="20"/>
      <c r="J61" s="29" t="s">
        <v>36</v>
      </c>
      <c r="K61" s="30"/>
      <c r="L61" s="30"/>
      <c r="M61" s="30"/>
      <c r="N61" s="30"/>
      <c r="O61" s="30"/>
      <c r="P61" s="31"/>
      <c r="Q61" s="20"/>
      <c r="R61" s="21"/>
    </row>
    <row r="62" spans="2:18" ht="13.5">
      <c r="B62" s="11"/>
      <c r="C62" s="12"/>
      <c r="D62" s="32"/>
      <c r="E62" s="12"/>
      <c r="F62" s="12"/>
      <c r="G62" s="12"/>
      <c r="H62" s="33"/>
      <c r="I62" s="12"/>
      <c r="J62" s="32"/>
      <c r="K62" s="12"/>
      <c r="L62" s="12"/>
      <c r="M62" s="12"/>
      <c r="N62" s="12"/>
      <c r="O62" s="12"/>
      <c r="P62" s="33"/>
      <c r="Q62" s="12"/>
      <c r="R62" s="13"/>
    </row>
    <row r="63" spans="2:18" ht="13.5">
      <c r="B63" s="11"/>
      <c r="C63" s="12"/>
      <c r="D63" s="32"/>
      <c r="E63" s="12"/>
      <c r="F63" s="12"/>
      <c r="G63" s="12"/>
      <c r="H63" s="33"/>
      <c r="I63" s="12"/>
      <c r="J63" s="32"/>
      <c r="K63" s="12"/>
      <c r="L63" s="12"/>
      <c r="M63" s="12"/>
      <c r="N63" s="12"/>
      <c r="O63" s="12"/>
      <c r="P63" s="33"/>
      <c r="Q63" s="12"/>
      <c r="R63" s="13"/>
    </row>
    <row r="64" spans="2:18" ht="13.5">
      <c r="B64" s="11"/>
      <c r="C64" s="12"/>
      <c r="D64" s="32"/>
      <c r="E64" s="12"/>
      <c r="F64" s="12"/>
      <c r="G64" s="12"/>
      <c r="H64" s="33"/>
      <c r="I64" s="12"/>
      <c r="J64" s="32"/>
      <c r="K64" s="12"/>
      <c r="L64" s="12"/>
      <c r="M64" s="12"/>
      <c r="N64" s="12"/>
      <c r="O64" s="12"/>
      <c r="P64" s="33"/>
      <c r="Q64" s="12"/>
      <c r="R64" s="13"/>
    </row>
    <row r="65" spans="2:18" ht="13.5">
      <c r="B65" s="11"/>
      <c r="C65" s="12"/>
      <c r="D65" s="32"/>
      <c r="E65" s="12"/>
      <c r="F65" s="12"/>
      <c r="G65" s="12"/>
      <c r="H65" s="33"/>
      <c r="I65" s="12"/>
      <c r="J65" s="32"/>
      <c r="K65" s="12"/>
      <c r="L65" s="12"/>
      <c r="M65" s="12"/>
      <c r="N65" s="12"/>
      <c r="O65" s="12"/>
      <c r="P65" s="33"/>
      <c r="Q65" s="12"/>
      <c r="R65" s="13"/>
    </row>
    <row r="66" spans="2:18" ht="13.5">
      <c r="B66" s="11"/>
      <c r="C66" s="12"/>
      <c r="D66" s="32"/>
      <c r="E66" s="12"/>
      <c r="F66" s="12"/>
      <c r="G66" s="12"/>
      <c r="H66" s="33"/>
      <c r="I66" s="12"/>
      <c r="J66" s="32"/>
      <c r="K66" s="12"/>
      <c r="L66" s="12"/>
      <c r="M66" s="12"/>
      <c r="N66" s="12"/>
      <c r="O66" s="12"/>
      <c r="P66" s="33"/>
      <c r="Q66" s="12"/>
      <c r="R66" s="13"/>
    </row>
    <row r="67" spans="2:18" ht="13.5">
      <c r="B67" s="11"/>
      <c r="C67" s="12"/>
      <c r="D67" s="32"/>
      <c r="E67" s="12"/>
      <c r="F67" s="12"/>
      <c r="G67" s="12"/>
      <c r="H67" s="33"/>
      <c r="I67" s="12"/>
      <c r="J67" s="32"/>
      <c r="K67" s="12"/>
      <c r="L67" s="12"/>
      <c r="M67" s="12"/>
      <c r="N67" s="12"/>
      <c r="O67" s="12"/>
      <c r="P67" s="33"/>
      <c r="Q67" s="12"/>
      <c r="R67" s="13"/>
    </row>
    <row r="68" spans="2:18" ht="13.5">
      <c r="B68" s="11"/>
      <c r="C68" s="12"/>
      <c r="D68" s="32"/>
      <c r="E68" s="12"/>
      <c r="F68" s="12"/>
      <c r="G68" s="12"/>
      <c r="H68" s="33"/>
      <c r="I68" s="12"/>
      <c r="J68" s="32"/>
      <c r="K68" s="12"/>
      <c r="L68" s="12"/>
      <c r="M68" s="12"/>
      <c r="N68" s="12"/>
      <c r="O68" s="12"/>
      <c r="P68" s="33"/>
      <c r="Q68" s="12"/>
      <c r="R68" s="13"/>
    </row>
    <row r="69" spans="2:18" ht="13.5">
      <c r="B69" s="11"/>
      <c r="C69" s="12"/>
      <c r="D69" s="32"/>
      <c r="E69" s="12"/>
      <c r="F69" s="12"/>
      <c r="G69" s="12"/>
      <c r="H69" s="33"/>
      <c r="I69" s="12"/>
      <c r="J69" s="32"/>
      <c r="K69" s="12"/>
      <c r="L69" s="12"/>
      <c r="M69" s="12"/>
      <c r="N69" s="12"/>
      <c r="O69" s="12"/>
      <c r="P69" s="33"/>
      <c r="Q69" s="12"/>
      <c r="R69" s="13"/>
    </row>
    <row r="70" spans="2:18" s="1" customFormat="1" ht="15">
      <c r="B70" s="19"/>
      <c r="C70" s="20"/>
      <c r="D70" s="34" t="s">
        <v>33</v>
      </c>
      <c r="E70" s="35"/>
      <c r="F70" s="35"/>
      <c r="G70" s="36" t="s">
        <v>34</v>
      </c>
      <c r="H70" s="37"/>
      <c r="I70" s="20"/>
      <c r="J70" s="34" t="s">
        <v>33</v>
      </c>
      <c r="K70" s="35"/>
      <c r="L70" s="35"/>
      <c r="M70" s="35"/>
      <c r="N70" s="36" t="s">
        <v>34</v>
      </c>
      <c r="O70" s="35"/>
      <c r="P70" s="37"/>
      <c r="Q70" s="20"/>
      <c r="R70" s="21"/>
    </row>
    <row r="71" spans="2:18" s="1" customFormat="1" ht="14.25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" customFormat="1" ht="6.7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" customFormat="1" ht="36.75" customHeight="1">
      <c r="B76" s="19"/>
      <c r="C76" s="119" t="s">
        <v>47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6.75" customHeight="1">
      <c r="B78" s="19"/>
      <c r="C78" s="44" t="s">
        <v>6</v>
      </c>
      <c r="D78" s="20"/>
      <c r="E78" s="20"/>
      <c r="F78" s="117" t="str">
        <f>F6</f>
        <v>P.p.č. 1056/2, p.p.č. 1056/3, KÚ Nový Bor - elektro</v>
      </c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20"/>
      <c r="R78" s="21"/>
    </row>
    <row r="79" spans="2:18" s="1" customFormat="1" ht="6.75" customHeight="1"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2:18" s="1" customFormat="1" ht="18" customHeight="1">
      <c r="B80" s="19"/>
      <c r="C80" s="17" t="s">
        <v>10</v>
      </c>
      <c r="D80" s="20"/>
      <c r="E80" s="20"/>
      <c r="F80" s="15" t="str">
        <f>F8</f>
        <v> </v>
      </c>
      <c r="G80" s="20"/>
      <c r="H80" s="20"/>
      <c r="I80" s="20"/>
      <c r="J80" s="20"/>
      <c r="K80" s="17" t="s">
        <v>12</v>
      </c>
      <c r="L80" s="20"/>
      <c r="M80" s="154">
        <f>IF(O8="","",O8)</f>
      </c>
      <c r="N80" s="111"/>
      <c r="O80" s="111"/>
      <c r="P80" s="111"/>
      <c r="Q80" s="20"/>
      <c r="R80" s="21"/>
    </row>
    <row r="81" spans="2:18" s="1" customFormat="1" ht="6.7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2:18" s="1" customFormat="1" ht="15">
      <c r="B82" s="19"/>
      <c r="C82" s="17" t="s">
        <v>13</v>
      </c>
      <c r="D82" s="20"/>
      <c r="E82" s="20"/>
      <c r="F82" s="15"/>
      <c r="G82" s="20"/>
      <c r="H82" s="20"/>
      <c r="I82" s="20"/>
      <c r="J82" s="20"/>
      <c r="K82" s="17" t="s">
        <v>17</v>
      </c>
      <c r="L82" s="20"/>
      <c r="M82" s="122"/>
      <c r="N82" s="111"/>
      <c r="O82" s="111"/>
      <c r="P82" s="111"/>
      <c r="Q82" s="111"/>
      <c r="R82" s="21"/>
    </row>
    <row r="83" spans="2:18" s="1" customFormat="1" ht="14.25" customHeight="1">
      <c r="B83" s="19"/>
      <c r="C83" s="17" t="s">
        <v>16</v>
      </c>
      <c r="D83" s="20"/>
      <c r="E83" s="20"/>
      <c r="F83" s="15">
        <f>IF(E14="","",E14)</f>
      </c>
      <c r="G83" s="20"/>
      <c r="H83" s="20"/>
      <c r="I83" s="20"/>
      <c r="J83" s="20"/>
      <c r="K83" s="17" t="s">
        <v>18</v>
      </c>
      <c r="L83" s="20"/>
      <c r="M83" s="122"/>
      <c r="N83" s="111"/>
      <c r="O83" s="111"/>
      <c r="P83" s="111"/>
      <c r="Q83" s="111"/>
      <c r="R83" s="21"/>
    </row>
    <row r="84" spans="2:18" s="1" customFormat="1" ht="9.75" customHeight="1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  <row r="85" spans="2:18" s="1" customFormat="1" ht="29.25" customHeight="1">
      <c r="B85" s="19"/>
      <c r="C85" s="169" t="s">
        <v>48</v>
      </c>
      <c r="D85" s="167"/>
      <c r="E85" s="167"/>
      <c r="F85" s="167"/>
      <c r="G85" s="167"/>
      <c r="H85" s="25"/>
      <c r="I85" s="25"/>
      <c r="J85" s="25"/>
      <c r="K85" s="25"/>
      <c r="L85" s="25"/>
      <c r="M85" s="25"/>
      <c r="N85" s="169" t="s">
        <v>49</v>
      </c>
      <c r="O85" s="111"/>
      <c r="P85" s="111"/>
      <c r="Q85" s="111"/>
      <c r="R85" s="21"/>
    </row>
    <row r="86" spans="2:18" s="1" customFormat="1" ht="9.7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47" s="1" customFormat="1" ht="29.25" customHeight="1">
      <c r="B87" s="19"/>
      <c r="C87" s="55" t="s">
        <v>50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0">
        <f>N88+N89+N97</f>
        <v>0</v>
      </c>
      <c r="O87" s="111"/>
      <c r="P87" s="111"/>
      <c r="Q87" s="111"/>
      <c r="R87" s="21"/>
      <c r="AU87" s="7" t="s">
        <v>51</v>
      </c>
    </row>
    <row r="88" spans="2:47" s="1" customFormat="1" ht="29.25" customHeight="1">
      <c r="B88" s="19"/>
      <c r="C88" s="55"/>
      <c r="D88" s="58" t="s">
        <v>174</v>
      </c>
      <c r="E88" s="57"/>
      <c r="F88" s="57"/>
      <c r="G88" s="57"/>
      <c r="H88" s="57"/>
      <c r="I88" s="57"/>
      <c r="J88" s="57"/>
      <c r="K88" s="57"/>
      <c r="L88" s="57"/>
      <c r="M88" s="57"/>
      <c r="N88" s="162">
        <f>N121</f>
        <v>0</v>
      </c>
      <c r="O88" s="165"/>
      <c r="P88" s="165"/>
      <c r="Q88" s="165"/>
      <c r="R88" s="21"/>
      <c r="AU88" s="7"/>
    </row>
    <row r="89" spans="2:18" s="2" customFormat="1" ht="24.75" customHeight="1">
      <c r="B89" s="56"/>
      <c r="C89" s="57"/>
      <c r="D89" s="58" t="s">
        <v>52</v>
      </c>
      <c r="E89" s="57"/>
      <c r="F89" s="57"/>
      <c r="G89" s="57"/>
      <c r="H89" s="57"/>
      <c r="I89" s="57"/>
      <c r="J89" s="57"/>
      <c r="K89" s="57"/>
      <c r="L89" s="57"/>
      <c r="M89" s="57"/>
      <c r="N89" s="162">
        <f>N128</f>
        <v>0</v>
      </c>
      <c r="O89" s="165"/>
      <c r="P89" s="165"/>
      <c r="Q89" s="165"/>
      <c r="R89" s="59"/>
    </row>
    <row r="90" spans="2:18" s="3" customFormat="1" ht="19.5" customHeight="1">
      <c r="B90" s="60"/>
      <c r="C90" s="61"/>
      <c r="D90" s="62" t="s">
        <v>53</v>
      </c>
      <c r="E90" s="61"/>
      <c r="F90" s="61"/>
      <c r="G90" s="61"/>
      <c r="H90" s="61"/>
      <c r="I90" s="61"/>
      <c r="J90" s="61"/>
      <c r="K90" s="61"/>
      <c r="L90" s="61"/>
      <c r="M90" s="61"/>
      <c r="N90" s="163">
        <f>N129</f>
        <v>0</v>
      </c>
      <c r="O90" s="164"/>
      <c r="P90" s="164"/>
      <c r="Q90" s="164"/>
      <c r="R90" s="63"/>
    </row>
    <row r="91" spans="2:18" s="3" customFormat="1" ht="19.5" customHeight="1">
      <c r="B91" s="60"/>
      <c r="C91" s="61"/>
      <c r="D91" s="62" t="s">
        <v>54</v>
      </c>
      <c r="E91" s="61"/>
      <c r="F91" s="61"/>
      <c r="G91" s="61"/>
      <c r="H91" s="61"/>
      <c r="I91" s="61"/>
      <c r="J91" s="61"/>
      <c r="K91" s="61"/>
      <c r="L91" s="61"/>
      <c r="M91" s="61"/>
      <c r="N91" s="163">
        <f>N131</f>
        <v>0</v>
      </c>
      <c r="O91" s="164"/>
      <c r="P91" s="164"/>
      <c r="Q91" s="164"/>
      <c r="R91" s="63"/>
    </row>
    <row r="92" spans="2:18" s="3" customFormat="1" ht="19.5" customHeight="1">
      <c r="B92" s="60"/>
      <c r="C92" s="61"/>
      <c r="D92" s="62" t="s">
        <v>55</v>
      </c>
      <c r="E92" s="61"/>
      <c r="F92" s="61"/>
      <c r="G92" s="61"/>
      <c r="H92" s="61"/>
      <c r="I92" s="61"/>
      <c r="J92" s="61"/>
      <c r="K92" s="61"/>
      <c r="L92" s="61"/>
      <c r="M92" s="61"/>
      <c r="N92" s="163">
        <f>N135</f>
        <v>0</v>
      </c>
      <c r="O92" s="164"/>
      <c r="P92" s="164"/>
      <c r="Q92" s="164"/>
      <c r="R92" s="63"/>
    </row>
    <row r="93" spans="2:18" s="3" customFormat="1" ht="19.5" customHeight="1">
      <c r="B93" s="60"/>
      <c r="C93" s="61"/>
      <c r="D93" s="62" t="s">
        <v>56</v>
      </c>
      <c r="E93" s="61"/>
      <c r="F93" s="61"/>
      <c r="G93" s="61"/>
      <c r="H93" s="61"/>
      <c r="I93" s="61"/>
      <c r="J93" s="61"/>
      <c r="K93" s="61"/>
      <c r="L93" s="61"/>
      <c r="M93" s="61"/>
      <c r="N93" s="163">
        <f>N143</f>
        <v>0</v>
      </c>
      <c r="O93" s="164"/>
      <c r="P93" s="164"/>
      <c r="Q93" s="164"/>
      <c r="R93" s="63"/>
    </row>
    <row r="94" spans="2:18" s="3" customFormat="1" ht="19.5" customHeight="1">
      <c r="B94" s="60"/>
      <c r="C94" s="61"/>
      <c r="D94" s="62" t="s">
        <v>57</v>
      </c>
      <c r="E94" s="61"/>
      <c r="F94" s="61"/>
      <c r="G94" s="61"/>
      <c r="H94" s="61"/>
      <c r="I94" s="61"/>
      <c r="J94" s="61"/>
      <c r="K94" s="61"/>
      <c r="L94" s="61"/>
      <c r="M94" s="61"/>
      <c r="N94" s="163">
        <f>N148</f>
        <v>0</v>
      </c>
      <c r="O94" s="164"/>
      <c r="P94" s="164"/>
      <c r="Q94" s="164"/>
      <c r="R94" s="63"/>
    </row>
    <row r="95" spans="2:18" s="3" customFormat="1" ht="19.5" customHeight="1">
      <c r="B95" s="60"/>
      <c r="C95" s="61"/>
      <c r="D95" s="62" t="s">
        <v>58</v>
      </c>
      <c r="E95" s="61"/>
      <c r="F95" s="61"/>
      <c r="G95" s="61"/>
      <c r="H95" s="61"/>
      <c r="I95" s="61"/>
      <c r="J95" s="61"/>
      <c r="K95" s="61"/>
      <c r="L95" s="61"/>
      <c r="M95" s="61"/>
      <c r="N95" s="163">
        <f>N162</f>
        <v>0</v>
      </c>
      <c r="O95" s="164"/>
      <c r="P95" s="164"/>
      <c r="Q95" s="164"/>
      <c r="R95" s="63"/>
    </row>
    <row r="96" spans="2:18" s="3" customFormat="1" ht="19.5" customHeight="1">
      <c r="B96" s="60"/>
      <c r="C96" s="61"/>
      <c r="D96" s="62" t="s">
        <v>59</v>
      </c>
      <c r="E96" s="61"/>
      <c r="F96" s="61"/>
      <c r="G96" s="61"/>
      <c r="H96" s="61"/>
      <c r="I96" s="61"/>
      <c r="J96" s="61"/>
      <c r="K96" s="61"/>
      <c r="L96" s="61"/>
      <c r="M96" s="61"/>
      <c r="N96" s="163">
        <f>N167</f>
        <v>0</v>
      </c>
      <c r="O96" s="164"/>
      <c r="P96" s="164"/>
      <c r="Q96" s="164"/>
      <c r="R96" s="63"/>
    </row>
    <row r="97" spans="2:18" s="2" customFormat="1" ht="24.75" customHeight="1">
      <c r="B97" s="56"/>
      <c r="C97" s="57"/>
      <c r="D97" s="58" t="s">
        <v>60</v>
      </c>
      <c r="E97" s="57"/>
      <c r="F97" s="57"/>
      <c r="G97" s="57"/>
      <c r="H97" s="57"/>
      <c r="I97" s="57"/>
      <c r="J97" s="57"/>
      <c r="K97" s="57"/>
      <c r="L97" s="57"/>
      <c r="M97" s="57"/>
      <c r="N97" s="162">
        <f>N170</f>
        <v>0</v>
      </c>
      <c r="O97" s="165"/>
      <c r="P97" s="165"/>
      <c r="Q97" s="165"/>
      <c r="R97" s="59"/>
    </row>
    <row r="98" spans="2:18" s="3" customFormat="1" ht="19.5" customHeight="1">
      <c r="B98" s="60"/>
      <c r="C98" s="61"/>
      <c r="D98" s="62" t="s">
        <v>61</v>
      </c>
      <c r="E98" s="61"/>
      <c r="F98" s="61"/>
      <c r="G98" s="61"/>
      <c r="H98" s="61"/>
      <c r="I98" s="61"/>
      <c r="J98" s="61"/>
      <c r="K98" s="61"/>
      <c r="L98" s="61"/>
      <c r="M98" s="61"/>
      <c r="N98" s="163">
        <f>N171</f>
        <v>0</v>
      </c>
      <c r="O98" s="164"/>
      <c r="P98" s="164"/>
      <c r="Q98" s="164"/>
      <c r="R98" s="63"/>
    </row>
    <row r="99" spans="2:18" s="3" customFormat="1" ht="19.5" customHeight="1">
      <c r="B99" s="60"/>
      <c r="C99" s="61"/>
      <c r="D99" s="62" t="s">
        <v>62</v>
      </c>
      <c r="E99" s="61"/>
      <c r="F99" s="61"/>
      <c r="G99" s="61"/>
      <c r="H99" s="61"/>
      <c r="I99" s="61"/>
      <c r="J99" s="61"/>
      <c r="K99" s="61"/>
      <c r="L99" s="61"/>
      <c r="M99" s="61"/>
      <c r="N99" s="163">
        <f>N173</f>
        <v>0</v>
      </c>
      <c r="O99" s="164"/>
      <c r="P99" s="164"/>
      <c r="Q99" s="164"/>
      <c r="R99" s="63"/>
    </row>
    <row r="100" spans="2:18" s="3" customFormat="1" ht="19.5" customHeight="1">
      <c r="B100" s="60"/>
      <c r="C100" s="61"/>
      <c r="D100" s="62" t="s">
        <v>63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163">
        <f>N175</f>
        <v>0</v>
      </c>
      <c r="O100" s="164"/>
      <c r="P100" s="164"/>
      <c r="Q100" s="164"/>
      <c r="R100" s="63"/>
    </row>
    <row r="101" spans="2:18" s="1" customFormat="1" ht="21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21" s="1" customFormat="1" ht="29.25" customHeight="1">
      <c r="B102" s="19"/>
      <c r="C102" s="55" t="s">
        <v>64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66">
        <v>0</v>
      </c>
      <c r="O102" s="111"/>
      <c r="P102" s="111"/>
      <c r="Q102" s="111"/>
      <c r="R102" s="21"/>
      <c r="T102" s="64"/>
      <c r="U102" s="65" t="s">
        <v>21</v>
      </c>
    </row>
    <row r="103" spans="2:18" s="1" customFormat="1" ht="18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18" s="1" customFormat="1" ht="29.25" customHeight="1">
      <c r="B104" s="19"/>
      <c r="C104" s="50" t="s">
        <v>41</v>
      </c>
      <c r="D104" s="25"/>
      <c r="E104" s="25"/>
      <c r="F104" s="25"/>
      <c r="G104" s="25"/>
      <c r="H104" s="25"/>
      <c r="I104" s="25"/>
      <c r="J104" s="25"/>
      <c r="K104" s="25"/>
      <c r="L104" s="112">
        <f>N102+N87</f>
        <v>0</v>
      </c>
      <c r="M104" s="167"/>
      <c r="N104" s="167"/>
      <c r="O104" s="167"/>
      <c r="P104" s="167"/>
      <c r="Q104" s="167"/>
      <c r="R104" s="21"/>
    </row>
    <row r="105" spans="2:18" s="1" customFormat="1" ht="6.7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9" spans="2:18" s="1" customFormat="1" ht="6.7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spans="2:18" s="1" customFormat="1" ht="36.75" customHeight="1">
      <c r="B110" s="19"/>
      <c r="C110" s="119" t="s">
        <v>65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21"/>
    </row>
    <row r="111" spans="2:18" s="1" customFormat="1" ht="6.7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36.75" customHeight="1">
      <c r="B112" s="19"/>
      <c r="C112" s="44" t="s">
        <v>6</v>
      </c>
      <c r="D112" s="20"/>
      <c r="E112" s="20"/>
      <c r="F112" s="117" t="str">
        <f>F6</f>
        <v>P.p.č. 1056/2, p.p.č. 1056/3, KÚ Nový Bor - elektro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20"/>
      <c r="R112" s="21"/>
    </row>
    <row r="113" spans="2:18" s="1" customFormat="1" ht="6.75" customHeight="1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</row>
    <row r="114" spans="2:18" s="1" customFormat="1" ht="18" customHeight="1">
      <c r="B114" s="19"/>
      <c r="C114" s="17" t="s">
        <v>10</v>
      </c>
      <c r="D114" s="20"/>
      <c r="E114" s="20"/>
      <c r="F114" s="15" t="str">
        <f>F8</f>
        <v> </v>
      </c>
      <c r="G114" s="20"/>
      <c r="H114" s="20"/>
      <c r="I114" s="20"/>
      <c r="J114" s="20"/>
      <c r="K114" s="17" t="s">
        <v>12</v>
      </c>
      <c r="L114" s="20"/>
      <c r="M114" s="154">
        <f>IF(O8="","",O8)</f>
      </c>
      <c r="N114" s="111"/>
      <c r="O114" s="111"/>
      <c r="P114" s="111"/>
      <c r="Q114" s="20"/>
      <c r="R114" s="21"/>
    </row>
    <row r="115" spans="2:18" s="1" customFormat="1" ht="6.75" customHeight="1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2:18" s="1" customFormat="1" ht="15">
      <c r="B116" s="19"/>
      <c r="C116" s="17" t="s">
        <v>13</v>
      </c>
      <c r="D116" s="20"/>
      <c r="E116" s="20"/>
      <c r="F116" s="15">
        <f>E11</f>
        <v>0</v>
      </c>
      <c r="G116" s="20"/>
      <c r="H116" s="20"/>
      <c r="I116" s="20"/>
      <c r="J116" s="20"/>
      <c r="K116" s="17" t="s">
        <v>17</v>
      </c>
      <c r="L116" s="20"/>
      <c r="M116" s="122">
        <f>E17</f>
        <v>0</v>
      </c>
      <c r="N116" s="111"/>
      <c r="O116" s="111"/>
      <c r="P116" s="111"/>
      <c r="Q116" s="111"/>
      <c r="R116" s="21"/>
    </row>
    <row r="117" spans="2:18" s="1" customFormat="1" ht="14.25" customHeight="1">
      <c r="B117" s="19"/>
      <c r="C117" s="17" t="s">
        <v>16</v>
      </c>
      <c r="D117" s="20"/>
      <c r="E117" s="20"/>
      <c r="F117" s="15">
        <f>IF(E14="","",E14)</f>
      </c>
      <c r="G117" s="20"/>
      <c r="H117" s="20"/>
      <c r="I117" s="20"/>
      <c r="J117" s="20"/>
      <c r="K117" s="17" t="s">
        <v>18</v>
      </c>
      <c r="L117" s="20"/>
      <c r="M117" s="122" t="e">
        <f>E20</f>
        <v>#REF!</v>
      </c>
      <c r="N117" s="111"/>
      <c r="O117" s="111"/>
      <c r="P117" s="111"/>
      <c r="Q117" s="111"/>
      <c r="R117" s="21"/>
    </row>
    <row r="118" spans="2:18" s="1" customFormat="1" ht="9.75" customHeight="1"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</row>
    <row r="119" spans="2:27" s="4" customFormat="1" ht="29.25" customHeight="1">
      <c r="B119" s="66"/>
      <c r="C119" s="67" t="s">
        <v>66</v>
      </c>
      <c r="D119" s="68" t="s">
        <v>67</v>
      </c>
      <c r="E119" s="68" t="s">
        <v>37</v>
      </c>
      <c r="F119" s="155" t="s">
        <v>68</v>
      </c>
      <c r="G119" s="156"/>
      <c r="H119" s="156"/>
      <c r="I119" s="156"/>
      <c r="J119" s="68" t="s">
        <v>69</v>
      </c>
      <c r="K119" s="68" t="s">
        <v>70</v>
      </c>
      <c r="L119" s="157" t="s">
        <v>71</v>
      </c>
      <c r="M119" s="156"/>
      <c r="N119" s="155" t="s">
        <v>49</v>
      </c>
      <c r="O119" s="156"/>
      <c r="P119" s="156"/>
      <c r="Q119" s="158"/>
      <c r="R119" s="69"/>
      <c r="T119" s="45" t="s">
        <v>72</v>
      </c>
      <c r="U119" s="46" t="s">
        <v>21</v>
      </c>
      <c r="V119" s="46" t="s">
        <v>73</v>
      </c>
      <c r="W119" s="46" t="s">
        <v>74</v>
      </c>
      <c r="X119" s="46" t="s">
        <v>75</v>
      </c>
      <c r="Y119" s="46" t="s">
        <v>76</v>
      </c>
      <c r="Z119" s="46" t="s">
        <v>77</v>
      </c>
      <c r="AA119" s="47" t="s">
        <v>78</v>
      </c>
    </row>
    <row r="120" spans="2:63" s="1" customFormat="1" ht="29.25" customHeight="1">
      <c r="B120" s="19"/>
      <c r="C120" s="49" t="s">
        <v>45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59">
        <f>N121+N170</f>
        <v>0</v>
      </c>
      <c r="O120" s="160"/>
      <c r="P120" s="160"/>
      <c r="Q120" s="160"/>
      <c r="R120" s="21"/>
      <c r="T120" s="48"/>
      <c r="U120" s="30"/>
      <c r="V120" s="30"/>
      <c r="W120" s="70">
        <f>W121+W170</f>
        <v>117.537</v>
      </c>
      <c r="X120" s="30"/>
      <c r="Y120" s="70">
        <f>Y121+Y170</f>
        <v>0.018556</v>
      </c>
      <c r="Z120" s="30"/>
      <c r="AA120" s="71">
        <f>AA121+AA170</f>
        <v>0</v>
      </c>
      <c r="AT120" s="7" t="s">
        <v>38</v>
      </c>
      <c r="AU120" s="7" t="s">
        <v>51</v>
      </c>
      <c r="BK120" s="72">
        <f>BK121+BK170</f>
        <v>0</v>
      </c>
    </row>
    <row r="121" spans="2:63" s="5" customFormat="1" ht="36.75" customHeight="1">
      <c r="B121" s="73"/>
      <c r="C121" s="74"/>
      <c r="D121" s="75" t="s">
        <v>174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161">
        <f>N122</f>
        <v>0</v>
      </c>
      <c r="O121" s="162"/>
      <c r="P121" s="162"/>
      <c r="Q121" s="162"/>
      <c r="R121" s="76"/>
      <c r="T121" s="77"/>
      <c r="U121" s="74"/>
      <c r="V121" s="74"/>
      <c r="W121" s="78">
        <f>W122+W131+W135+W143+W148+W162+W167</f>
        <v>117.537</v>
      </c>
      <c r="X121" s="74"/>
      <c r="Y121" s="78">
        <f>Y122+Y131+Y135+Y143+Y148+Y162+Y167</f>
        <v>0.018556</v>
      </c>
      <c r="Z121" s="74"/>
      <c r="AA121" s="79">
        <f>AA122+AA131+AA135+AA143+AA148+AA162+AA167</f>
        <v>0</v>
      </c>
      <c r="AR121" s="80" t="s">
        <v>43</v>
      </c>
      <c r="AT121" s="81" t="s">
        <v>38</v>
      </c>
      <c r="AU121" s="81" t="s">
        <v>39</v>
      </c>
      <c r="AY121" s="80" t="s">
        <v>79</v>
      </c>
      <c r="BK121" s="82">
        <f>BK122+BK131+BK135+BK143+BK148+BK162+BK167</f>
        <v>0</v>
      </c>
    </row>
    <row r="122" spans="2:63" s="5" customFormat="1" ht="19.5" customHeight="1">
      <c r="B122" s="73"/>
      <c r="C122" s="172"/>
      <c r="D122" s="173" t="s">
        <v>175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174">
        <f>N123+N124+N125+N126</f>
        <v>0</v>
      </c>
      <c r="O122" s="175"/>
      <c r="P122" s="175"/>
      <c r="Q122" s="175"/>
      <c r="R122" s="76"/>
      <c r="T122" s="77"/>
      <c r="U122" s="74"/>
      <c r="V122" s="74"/>
      <c r="W122" s="78">
        <f>W130</f>
        <v>31.842</v>
      </c>
      <c r="X122" s="74"/>
      <c r="Y122" s="78">
        <f>Y130</f>
        <v>0</v>
      </c>
      <c r="Z122" s="74"/>
      <c r="AA122" s="79">
        <f>AA130</f>
        <v>0</v>
      </c>
      <c r="AR122" s="80" t="s">
        <v>43</v>
      </c>
      <c r="AT122" s="81" t="s">
        <v>38</v>
      </c>
      <c r="AU122" s="81" t="s">
        <v>9</v>
      </c>
      <c r="AY122" s="80" t="s">
        <v>79</v>
      </c>
      <c r="BK122" s="82">
        <f>BK130</f>
        <v>0</v>
      </c>
    </row>
    <row r="123" spans="2:63" s="5" customFormat="1" ht="28.5" customHeight="1">
      <c r="B123" s="73"/>
      <c r="C123" s="176" t="s">
        <v>9</v>
      </c>
      <c r="D123" s="176" t="s">
        <v>80</v>
      </c>
      <c r="E123" s="177" t="s">
        <v>176</v>
      </c>
      <c r="F123" s="178" t="s">
        <v>177</v>
      </c>
      <c r="G123" s="179"/>
      <c r="H123" s="179"/>
      <c r="I123" s="179"/>
      <c r="J123" s="180" t="s">
        <v>82</v>
      </c>
      <c r="K123" s="181">
        <v>2</v>
      </c>
      <c r="L123" s="182">
        <v>0</v>
      </c>
      <c r="M123" s="179"/>
      <c r="N123" s="182">
        <f>ROUND(L123*K123,2)</f>
        <v>0</v>
      </c>
      <c r="O123" s="179"/>
      <c r="P123" s="179"/>
      <c r="Q123" s="179"/>
      <c r="R123" s="76"/>
      <c r="T123" s="77"/>
      <c r="U123" s="74"/>
      <c r="V123" s="74"/>
      <c r="W123" s="78"/>
      <c r="X123" s="74"/>
      <c r="Y123" s="78"/>
      <c r="Z123" s="74"/>
      <c r="AA123" s="79"/>
      <c r="AR123" s="80"/>
      <c r="AT123" s="81"/>
      <c r="AU123" s="81"/>
      <c r="AY123" s="80"/>
      <c r="BK123" s="82"/>
    </row>
    <row r="124" spans="2:63" s="5" customFormat="1" ht="28.5" customHeight="1">
      <c r="B124" s="73"/>
      <c r="C124" s="176" t="s">
        <v>43</v>
      </c>
      <c r="D124" s="176" t="s">
        <v>80</v>
      </c>
      <c r="E124" s="177" t="s">
        <v>178</v>
      </c>
      <c r="F124" s="178" t="s">
        <v>179</v>
      </c>
      <c r="G124" s="179"/>
      <c r="H124" s="179"/>
      <c r="I124" s="179"/>
      <c r="J124" s="180" t="s">
        <v>82</v>
      </c>
      <c r="K124" s="181">
        <v>2</v>
      </c>
      <c r="L124" s="182">
        <v>0</v>
      </c>
      <c r="M124" s="179"/>
      <c r="N124" s="182">
        <f>ROUND(L124*K124,2)</f>
        <v>0</v>
      </c>
      <c r="O124" s="179"/>
      <c r="P124" s="179"/>
      <c r="Q124" s="179"/>
      <c r="R124" s="76"/>
      <c r="T124" s="77"/>
      <c r="U124" s="74"/>
      <c r="V124" s="74"/>
      <c r="W124" s="78"/>
      <c r="X124" s="74"/>
      <c r="Y124" s="78"/>
      <c r="Z124" s="74"/>
      <c r="AA124" s="79"/>
      <c r="AR124" s="80"/>
      <c r="AT124" s="81"/>
      <c r="AU124" s="81"/>
      <c r="AY124" s="80"/>
      <c r="BK124" s="82"/>
    </row>
    <row r="125" spans="2:63" s="5" customFormat="1" ht="28.5" customHeight="1">
      <c r="B125" s="73"/>
      <c r="C125" s="176" t="s">
        <v>87</v>
      </c>
      <c r="D125" s="176" t="s">
        <v>80</v>
      </c>
      <c r="E125" s="177" t="s">
        <v>180</v>
      </c>
      <c r="F125" s="178" t="s">
        <v>181</v>
      </c>
      <c r="G125" s="179"/>
      <c r="H125" s="179"/>
      <c r="I125" s="179"/>
      <c r="J125" s="180" t="s">
        <v>96</v>
      </c>
      <c r="K125" s="181">
        <v>118</v>
      </c>
      <c r="L125" s="182">
        <v>0</v>
      </c>
      <c r="M125" s="179"/>
      <c r="N125" s="182">
        <f>ROUND(L125*K125,2)</f>
        <v>0</v>
      </c>
      <c r="O125" s="179"/>
      <c r="P125" s="179"/>
      <c r="Q125" s="179"/>
      <c r="R125" s="76"/>
      <c r="T125" s="77"/>
      <c r="U125" s="74"/>
      <c r="V125" s="74"/>
      <c r="W125" s="78"/>
      <c r="X125" s="74"/>
      <c r="Y125" s="78"/>
      <c r="Z125" s="74"/>
      <c r="AA125" s="79"/>
      <c r="AR125" s="80"/>
      <c r="AT125" s="81"/>
      <c r="AU125" s="81"/>
      <c r="AY125" s="80"/>
      <c r="BK125" s="82"/>
    </row>
    <row r="126" spans="2:63" s="5" customFormat="1" ht="28.5" customHeight="1">
      <c r="B126" s="73"/>
      <c r="C126" s="176" t="s">
        <v>182</v>
      </c>
      <c r="D126" s="176" t="s">
        <v>80</v>
      </c>
      <c r="E126" s="177" t="s">
        <v>183</v>
      </c>
      <c r="F126" s="178" t="s">
        <v>184</v>
      </c>
      <c r="G126" s="179"/>
      <c r="H126" s="179"/>
      <c r="I126" s="179"/>
      <c r="J126" s="180" t="s">
        <v>96</v>
      </c>
      <c r="K126" s="181">
        <v>6</v>
      </c>
      <c r="L126" s="182">
        <v>0</v>
      </c>
      <c r="M126" s="179"/>
      <c r="N126" s="182">
        <f>ROUND(L126*K126,2)</f>
        <v>0</v>
      </c>
      <c r="O126" s="179"/>
      <c r="P126" s="179"/>
      <c r="Q126" s="179"/>
      <c r="R126" s="76"/>
      <c r="T126" s="77"/>
      <c r="U126" s="74"/>
      <c r="V126" s="74"/>
      <c r="W126" s="78"/>
      <c r="X126" s="74"/>
      <c r="Y126" s="78"/>
      <c r="Z126" s="74"/>
      <c r="AA126" s="79"/>
      <c r="AR126" s="80"/>
      <c r="AT126" s="81"/>
      <c r="AU126" s="81"/>
      <c r="AY126" s="80"/>
      <c r="BK126" s="82"/>
    </row>
    <row r="127" spans="2:63" s="5" customFormat="1" ht="19.5" customHeight="1">
      <c r="B127" s="73"/>
      <c r="C127" s="74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107"/>
      <c r="O127" s="108"/>
      <c r="P127" s="108"/>
      <c r="Q127" s="108"/>
      <c r="R127" s="76"/>
      <c r="T127" s="77"/>
      <c r="U127" s="74"/>
      <c r="V127" s="74"/>
      <c r="W127" s="78"/>
      <c r="X127" s="74"/>
      <c r="Y127" s="78"/>
      <c r="Z127" s="74"/>
      <c r="AA127" s="79"/>
      <c r="AR127" s="80"/>
      <c r="AT127" s="81"/>
      <c r="AU127" s="81"/>
      <c r="AY127" s="80"/>
      <c r="BK127" s="82"/>
    </row>
    <row r="128" spans="2:63" s="5" customFormat="1" ht="19.5" customHeight="1">
      <c r="B128" s="73"/>
      <c r="C128" s="74"/>
      <c r="D128" s="75" t="s">
        <v>52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161">
        <f>N129+N131+N135+N148+N162+N143+N167</f>
        <v>0</v>
      </c>
      <c r="O128" s="162"/>
      <c r="P128" s="162"/>
      <c r="Q128" s="162"/>
      <c r="R128" s="76"/>
      <c r="T128" s="77"/>
      <c r="U128" s="74"/>
      <c r="V128" s="74"/>
      <c r="W128" s="78"/>
      <c r="X128" s="74"/>
      <c r="Y128" s="78"/>
      <c r="Z128" s="74"/>
      <c r="AA128" s="79"/>
      <c r="AR128" s="80"/>
      <c r="AT128" s="81"/>
      <c r="AU128" s="81"/>
      <c r="AY128" s="80"/>
      <c r="BK128" s="82"/>
    </row>
    <row r="129" spans="2:63" s="5" customFormat="1" ht="19.5" customHeight="1">
      <c r="B129" s="73"/>
      <c r="C129" s="74"/>
      <c r="D129" s="83" t="s">
        <v>53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140">
        <f>N136</f>
        <v>0</v>
      </c>
      <c r="O129" s="141"/>
      <c r="P129" s="141"/>
      <c r="Q129" s="141"/>
      <c r="R129" s="76"/>
      <c r="T129" s="77"/>
      <c r="U129" s="74"/>
      <c r="V129" s="74"/>
      <c r="W129" s="78"/>
      <c r="X129" s="74"/>
      <c r="Y129" s="78"/>
      <c r="Z129" s="74"/>
      <c r="AA129" s="79"/>
      <c r="AR129" s="80"/>
      <c r="AT129" s="81"/>
      <c r="AU129" s="81"/>
      <c r="AY129" s="80"/>
      <c r="BK129" s="82"/>
    </row>
    <row r="130" spans="2:65" s="1" customFormat="1" ht="28.5" customHeight="1">
      <c r="B130" s="84"/>
      <c r="C130" s="85">
        <v>5</v>
      </c>
      <c r="D130" s="85" t="s">
        <v>80</v>
      </c>
      <c r="E130" s="86" t="s">
        <v>81</v>
      </c>
      <c r="F130" s="131" t="s">
        <v>160</v>
      </c>
      <c r="G130" s="127"/>
      <c r="H130" s="127"/>
      <c r="I130" s="127"/>
      <c r="J130" s="87" t="s">
        <v>82</v>
      </c>
      <c r="K130" s="88">
        <v>1</v>
      </c>
      <c r="L130" s="126">
        <v>0</v>
      </c>
      <c r="M130" s="127"/>
      <c r="N130" s="126">
        <f>ROUND(L130*K130,2)</f>
        <v>0</v>
      </c>
      <c r="O130" s="127"/>
      <c r="P130" s="127"/>
      <c r="Q130" s="127"/>
      <c r="R130" s="89"/>
      <c r="T130" s="90" t="s">
        <v>1</v>
      </c>
      <c r="U130" s="24" t="s">
        <v>22</v>
      </c>
      <c r="V130" s="91">
        <v>31.842</v>
      </c>
      <c r="W130" s="91">
        <f>V130*K130</f>
        <v>31.842</v>
      </c>
      <c r="X130" s="91">
        <v>0</v>
      </c>
      <c r="Y130" s="91">
        <f>X130*K130</f>
        <v>0</v>
      </c>
      <c r="Z130" s="91">
        <v>0</v>
      </c>
      <c r="AA130" s="92">
        <f>Z130*K130</f>
        <v>0</v>
      </c>
      <c r="AR130" s="7" t="s">
        <v>83</v>
      </c>
      <c r="AT130" s="7" t="s">
        <v>80</v>
      </c>
      <c r="AU130" s="7" t="s">
        <v>43</v>
      </c>
      <c r="AY130" s="7" t="s">
        <v>79</v>
      </c>
      <c r="BE130" s="93">
        <f>IF(U130="základní",N130,0)</f>
        <v>0</v>
      </c>
      <c r="BF130" s="93">
        <f>IF(U130="snížená",N130,0)</f>
        <v>0</v>
      </c>
      <c r="BG130" s="93">
        <f>IF(U130="zákl. přenesená",N130,0)</f>
        <v>0</v>
      </c>
      <c r="BH130" s="93">
        <f>IF(U130="sníž. přenesená",N130,0)</f>
        <v>0</v>
      </c>
      <c r="BI130" s="93">
        <f>IF(U130="nulová",N130,0)</f>
        <v>0</v>
      </c>
      <c r="BJ130" s="7" t="s">
        <v>9</v>
      </c>
      <c r="BK130" s="93">
        <f>ROUND(L130*K130,2)</f>
        <v>0</v>
      </c>
      <c r="BL130" s="7" t="s">
        <v>83</v>
      </c>
      <c r="BM130" s="7" t="s">
        <v>84</v>
      </c>
    </row>
    <row r="131" spans="2:63" s="5" customFormat="1" ht="29.25" customHeight="1">
      <c r="B131" s="73"/>
      <c r="C131" s="74"/>
      <c r="D131" s="83" t="s">
        <v>54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142">
        <f>N132+N133+N134</f>
        <v>0</v>
      </c>
      <c r="O131" s="143"/>
      <c r="P131" s="143"/>
      <c r="Q131" s="143"/>
      <c r="R131" s="76"/>
      <c r="T131" s="77"/>
      <c r="U131" s="74"/>
      <c r="V131" s="74"/>
      <c r="W131" s="78">
        <f>SUM(W132:W134)</f>
        <v>39.685</v>
      </c>
      <c r="X131" s="74"/>
      <c r="Y131" s="78">
        <f>SUM(Y132:Y134)</f>
        <v>0.005</v>
      </c>
      <c r="Z131" s="74"/>
      <c r="AA131" s="79">
        <f>SUM(AA132:AA134)</f>
        <v>0</v>
      </c>
      <c r="AR131" s="80" t="s">
        <v>43</v>
      </c>
      <c r="AT131" s="81" t="s">
        <v>38</v>
      </c>
      <c r="AU131" s="81" t="s">
        <v>9</v>
      </c>
      <c r="AY131" s="80" t="s">
        <v>79</v>
      </c>
      <c r="BK131" s="82">
        <f>SUM(BK132:BK134)</f>
        <v>0</v>
      </c>
    </row>
    <row r="132" spans="2:65" s="1" customFormat="1" ht="28.5" customHeight="1">
      <c r="B132" s="84"/>
      <c r="C132" s="85">
        <v>6</v>
      </c>
      <c r="D132" s="85" t="s">
        <v>80</v>
      </c>
      <c r="E132" s="86" t="s">
        <v>85</v>
      </c>
      <c r="F132" s="131" t="s">
        <v>161</v>
      </c>
      <c r="G132" s="127"/>
      <c r="H132" s="127"/>
      <c r="I132" s="127"/>
      <c r="J132" s="105" t="s">
        <v>146</v>
      </c>
      <c r="K132" s="88">
        <v>8</v>
      </c>
      <c r="L132" s="126">
        <v>0</v>
      </c>
      <c r="M132" s="127"/>
      <c r="N132" s="126">
        <f>ROUND(L132*K132,2)</f>
        <v>0</v>
      </c>
      <c r="O132" s="127"/>
      <c r="P132" s="127"/>
      <c r="Q132" s="127"/>
      <c r="R132" s="89"/>
      <c r="T132" s="90" t="s">
        <v>1</v>
      </c>
      <c r="U132" s="24" t="s">
        <v>22</v>
      </c>
      <c r="V132" s="91">
        <v>4.958</v>
      </c>
      <c r="W132" s="91">
        <f>V132*K132</f>
        <v>39.664</v>
      </c>
      <c r="X132" s="91">
        <v>0</v>
      </c>
      <c r="Y132" s="91">
        <f>X132*K132</f>
        <v>0</v>
      </c>
      <c r="Z132" s="91">
        <v>0</v>
      </c>
      <c r="AA132" s="92">
        <f>Z132*K132</f>
        <v>0</v>
      </c>
      <c r="AR132" s="7" t="s">
        <v>83</v>
      </c>
      <c r="AT132" s="7" t="s">
        <v>80</v>
      </c>
      <c r="AU132" s="7" t="s">
        <v>43</v>
      </c>
      <c r="AY132" s="7" t="s">
        <v>79</v>
      </c>
      <c r="BE132" s="93">
        <f>IF(U132="základní",N132,0)</f>
        <v>0</v>
      </c>
      <c r="BF132" s="93">
        <f>IF(U132="snížená",N132,0)</f>
        <v>0</v>
      </c>
      <c r="BG132" s="93">
        <f>IF(U132="zákl. přenesená",N132,0)</f>
        <v>0</v>
      </c>
      <c r="BH132" s="93">
        <f>IF(U132="sníž. přenesená",N132,0)</f>
        <v>0</v>
      </c>
      <c r="BI132" s="93">
        <f>IF(U132="nulová",N132,0)</f>
        <v>0</v>
      </c>
      <c r="BJ132" s="7" t="s">
        <v>9</v>
      </c>
      <c r="BK132" s="93">
        <f>ROUND(L132*K132,2)</f>
        <v>0</v>
      </c>
      <c r="BL132" s="7" t="s">
        <v>83</v>
      </c>
      <c r="BM132" s="7" t="s">
        <v>86</v>
      </c>
    </row>
    <row r="133" spans="2:65" s="1" customFormat="1" ht="28.5" customHeight="1">
      <c r="B133" s="84"/>
      <c r="C133" s="94">
        <v>7</v>
      </c>
      <c r="D133" s="94" t="s">
        <v>88</v>
      </c>
      <c r="E133" s="95" t="s">
        <v>89</v>
      </c>
      <c r="F133" s="128" t="s">
        <v>143</v>
      </c>
      <c r="G133" s="129"/>
      <c r="H133" s="129"/>
      <c r="I133" s="129"/>
      <c r="J133" s="96" t="s">
        <v>144</v>
      </c>
      <c r="K133" s="97">
        <v>1</v>
      </c>
      <c r="L133" s="130">
        <v>0</v>
      </c>
      <c r="M133" s="129"/>
      <c r="N133" s="130">
        <f>ROUND(L133*K133,2)</f>
        <v>0</v>
      </c>
      <c r="O133" s="127"/>
      <c r="P133" s="127"/>
      <c r="Q133" s="127"/>
      <c r="R133" s="89"/>
      <c r="T133" s="90" t="s">
        <v>1</v>
      </c>
      <c r="U133" s="24" t="s">
        <v>22</v>
      </c>
      <c r="V133" s="91">
        <v>0</v>
      </c>
      <c r="W133" s="91">
        <f>V133*K133</f>
        <v>0</v>
      </c>
      <c r="X133" s="91">
        <v>0.005</v>
      </c>
      <c r="Y133" s="91">
        <f>X133*K133</f>
        <v>0.005</v>
      </c>
      <c r="Z133" s="91">
        <v>0</v>
      </c>
      <c r="AA133" s="92">
        <f>Z133*K133</f>
        <v>0</v>
      </c>
      <c r="AR133" s="7" t="s">
        <v>90</v>
      </c>
      <c r="AT133" s="7" t="s">
        <v>88</v>
      </c>
      <c r="AU133" s="7" t="s">
        <v>43</v>
      </c>
      <c r="AY133" s="7" t="s">
        <v>79</v>
      </c>
      <c r="BE133" s="93">
        <f>IF(U133="základní",N133,0)</f>
        <v>0</v>
      </c>
      <c r="BF133" s="93">
        <f>IF(U133="snížená",N133,0)</f>
        <v>0</v>
      </c>
      <c r="BG133" s="93">
        <f>IF(U133="zákl. přenesená",N133,0)</f>
        <v>0</v>
      </c>
      <c r="BH133" s="93">
        <f>IF(U133="sníž. přenesená",N133,0)</f>
        <v>0</v>
      </c>
      <c r="BI133" s="93">
        <f>IF(U133="nulová",N133,0)</f>
        <v>0</v>
      </c>
      <c r="BJ133" s="7" t="s">
        <v>9</v>
      </c>
      <c r="BK133" s="93">
        <f>ROUND(L133*K133,2)</f>
        <v>0</v>
      </c>
      <c r="BL133" s="7" t="s">
        <v>83</v>
      </c>
      <c r="BM133" s="7" t="s">
        <v>91</v>
      </c>
    </row>
    <row r="134" spans="2:65" s="1" customFormat="1" ht="20.25" customHeight="1">
      <c r="B134" s="84"/>
      <c r="C134" s="85">
        <v>8</v>
      </c>
      <c r="D134" s="85" t="s">
        <v>80</v>
      </c>
      <c r="E134" s="86" t="s">
        <v>93</v>
      </c>
      <c r="F134" s="131" t="s">
        <v>145</v>
      </c>
      <c r="G134" s="127"/>
      <c r="H134" s="127"/>
      <c r="I134" s="127"/>
      <c r="J134" s="105" t="s">
        <v>146</v>
      </c>
      <c r="K134" s="88">
        <v>0.5</v>
      </c>
      <c r="L134" s="126">
        <v>0</v>
      </c>
      <c r="M134" s="127"/>
      <c r="N134" s="126">
        <f>ROUND(L134*K134,2)</f>
        <v>0</v>
      </c>
      <c r="O134" s="127"/>
      <c r="P134" s="127"/>
      <c r="Q134" s="127"/>
      <c r="R134" s="89"/>
      <c r="T134" s="90" t="s">
        <v>1</v>
      </c>
      <c r="U134" s="24" t="s">
        <v>22</v>
      </c>
      <c r="V134" s="91">
        <v>0.042</v>
      </c>
      <c r="W134" s="91">
        <f>V134*K134</f>
        <v>0.021</v>
      </c>
      <c r="X134" s="91">
        <v>0</v>
      </c>
      <c r="Y134" s="91">
        <f>X134*K134</f>
        <v>0</v>
      </c>
      <c r="Z134" s="91">
        <v>0</v>
      </c>
      <c r="AA134" s="92">
        <f>Z134*K134</f>
        <v>0</v>
      </c>
      <c r="AR134" s="7" t="s">
        <v>83</v>
      </c>
      <c r="AT134" s="7" t="s">
        <v>80</v>
      </c>
      <c r="AU134" s="7" t="s">
        <v>43</v>
      </c>
      <c r="AY134" s="7" t="s">
        <v>79</v>
      </c>
      <c r="BE134" s="93">
        <f>IF(U134="základní",N134,0)</f>
        <v>0</v>
      </c>
      <c r="BF134" s="93">
        <f>IF(U134="snížená",N134,0)</f>
        <v>0</v>
      </c>
      <c r="BG134" s="93">
        <f>IF(U134="zákl. přenesená",N134,0)</f>
        <v>0</v>
      </c>
      <c r="BH134" s="93">
        <f>IF(U134="sníž. přenesená",N134,0)</f>
        <v>0</v>
      </c>
      <c r="BI134" s="93">
        <f>IF(U134="nulová",N134,0)</f>
        <v>0</v>
      </c>
      <c r="BJ134" s="7" t="s">
        <v>9</v>
      </c>
      <c r="BK134" s="93">
        <f>ROUND(L134*K134,2)</f>
        <v>0</v>
      </c>
      <c r="BL134" s="7" t="s">
        <v>83</v>
      </c>
      <c r="BM134" s="7" t="s">
        <v>94</v>
      </c>
    </row>
    <row r="135" spans="2:63" s="5" customFormat="1" ht="29.25" customHeight="1">
      <c r="B135" s="73"/>
      <c r="C135" s="74"/>
      <c r="D135" s="83" t="s">
        <v>55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142">
        <f>N136+N137+N138+N139+N140+N141+N142</f>
        <v>0</v>
      </c>
      <c r="O135" s="143"/>
      <c r="P135" s="143"/>
      <c r="Q135" s="143"/>
      <c r="R135" s="76"/>
      <c r="T135" s="77"/>
      <c r="U135" s="74"/>
      <c r="V135" s="74"/>
      <c r="W135" s="78">
        <f>SUM(W136:W142)</f>
        <v>6.396</v>
      </c>
      <c r="X135" s="74"/>
      <c r="Y135" s="78">
        <f>SUM(Y136:Y142)</f>
        <v>0.003956</v>
      </c>
      <c r="Z135" s="74"/>
      <c r="AA135" s="79">
        <f>SUM(AA136:AA142)</f>
        <v>0</v>
      </c>
      <c r="AR135" s="80" t="s">
        <v>43</v>
      </c>
      <c r="AT135" s="81" t="s">
        <v>38</v>
      </c>
      <c r="AU135" s="81" t="s">
        <v>9</v>
      </c>
      <c r="AY135" s="80" t="s">
        <v>79</v>
      </c>
      <c r="BK135" s="82">
        <f>SUM(BK136:BK142)</f>
        <v>0</v>
      </c>
    </row>
    <row r="136" spans="2:65" s="1" customFormat="1" ht="28.5" customHeight="1">
      <c r="B136" s="84"/>
      <c r="C136" s="85">
        <v>9</v>
      </c>
      <c r="D136" s="85" t="s">
        <v>80</v>
      </c>
      <c r="E136" s="86" t="s">
        <v>95</v>
      </c>
      <c r="F136" s="131" t="s">
        <v>171</v>
      </c>
      <c r="G136" s="127"/>
      <c r="H136" s="127"/>
      <c r="I136" s="127"/>
      <c r="J136" s="87" t="s">
        <v>96</v>
      </c>
      <c r="K136" s="88">
        <v>60</v>
      </c>
      <c r="L136" s="126">
        <v>0</v>
      </c>
      <c r="M136" s="127"/>
      <c r="N136" s="126">
        <f aca="true" t="shared" si="0" ref="N136:N142">ROUND(L136*K136,2)</f>
        <v>0</v>
      </c>
      <c r="O136" s="127"/>
      <c r="P136" s="127"/>
      <c r="Q136" s="127"/>
      <c r="R136" s="89"/>
      <c r="T136" s="90" t="s">
        <v>1</v>
      </c>
      <c r="U136" s="24" t="s">
        <v>22</v>
      </c>
      <c r="V136" s="91">
        <v>0.096</v>
      </c>
      <c r="W136" s="91">
        <f aca="true" t="shared" si="1" ref="W136:W142">V136*K136</f>
        <v>5.76</v>
      </c>
      <c r="X136" s="91">
        <v>0</v>
      </c>
      <c r="Y136" s="91">
        <f aca="true" t="shared" si="2" ref="Y136:Y142">X136*K136</f>
        <v>0</v>
      </c>
      <c r="Z136" s="91">
        <v>0</v>
      </c>
      <c r="AA136" s="92">
        <f aca="true" t="shared" si="3" ref="AA136:AA142">Z136*K136</f>
        <v>0</v>
      </c>
      <c r="AR136" s="7" t="s">
        <v>83</v>
      </c>
      <c r="AT136" s="7" t="s">
        <v>80</v>
      </c>
      <c r="AU136" s="7" t="s">
        <v>43</v>
      </c>
      <c r="AY136" s="7" t="s">
        <v>79</v>
      </c>
      <c r="BE136" s="93">
        <f aca="true" t="shared" si="4" ref="BE136:BE142">IF(U136="základní",N136,0)</f>
        <v>0</v>
      </c>
      <c r="BF136" s="93">
        <f aca="true" t="shared" si="5" ref="BF136:BF142">IF(U136="snížená",N136,0)</f>
        <v>0</v>
      </c>
      <c r="BG136" s="93">
        <f aca="true" t="shared" si="6" ref="BG136:BG142">IF(U136="zákl. přenesená",N136,0)</f>
        <v>0</v>
      </c>
      <c r="BH136" s="93">
        <f aca="true" t="shared" si="7" ref="BH136:BH142">IF(U136="sníž. přenesená",N136,0)</f>
        <v>0</v>
      </c>
      <c r="BI136" s="93">
        <f aca="true" t="shared" si="8" ref="BI136:BI142">IF(U136="nulová",N136,0)</f>
        <v>0</v>
      </c>
      <c r="BJ136" s="7" t="s">
        <v>9</v>
      </c>
      <c r="BK136" s="93">
        <f aca="true" t="shared" si="9" ref="BK136:BK142">ROUND(L136*K136,2)</f>
        <v>0</v>
      </c>
      <c r="BL136" s="7" t="s">
        <v>83</v>
      </c>
      <c r="BM136" s="7" t="s">
        <v>97</v>
      </c>
    </row>
    <row r="137" spans="2:65" s="1" customFormat="1" ht="28.5" customHeight="1">
      <c r="B137" s="84"/>
      <c r="C137" s="94">
        <v>10</v>
      </c>
      <c r="D137" s="94" t="s">
        <v>88</v>
      </c>
      <c r="E137" s="95" t="s">
        <v>98</v>
      </c>
      <c r="F137" s="128" t="s">
        <v>172</v>
      </c>
      <c r="G137" s="129"/>
      <c r="H137" s="129"/>
      <c r="I137" s="129"/>
      <c r="J137" s="96" t="s">
        <v>96</v>
      </c>
      <c r="K137" s="97">
        <v>60</v>
      </c>
      <c r="L137" s="130">
        <v>0</v>
      </c>
      <c r="M137" s="129"/>
      <c r="N137" s="130">
        <f t="shared" si="0"/>
        <v>0</v>
      </c>
      <c r="O137" s="127"/>
      <c r="P137" s="127"/>
      <c r="Q137" s="127"/>
      <c r="R137" s="89"/>
      <c r="T137" s="90" t="s">
        <v>1</v>
      </c>
      <c r="U137" s="24" t="s">
        <v>22</v>
      </c>
      <c r="V137" s="91">
        <v>0</v>
      </c>
      <c r="W137" s="91">
        <f t="shared" si="1"/>
        <v>0</v>
      </c>
      <c r="X137" s="91">
        <v>6.3E-05</v>
      </c>
      <c r="Y137" s="91">
        <f t="shared" si="2"/>
        <v>0.00378</v>
      </c>
      <c r="Z137" s="91">
        <v>0</v>
      </c>
      <c r="AA137" s="92">
        <f t="shared" si="3"/>
        <v>0</v>
      </c>
      <c r="AR137" s="7" t="s">
        <v>90</v>
      </c>
      <c r="AT137" s="7" t="s">
        <v>88</v>
      </c>
      <c r="AU137" s="7" t="s">
        <v>43</v>
      </c>
      <c r="AY137" s="7" t="s">
        <v>79</v>
      </c>
      <c r="BE137" s="93">
        <f t="shared" si="4"/>
        <v>0</v>
      </c>
      <c r="BF137" s="93">
        <f t="shared" si="5"/>
        <v>0</v>
      </c>
      <c r="BG137" s="93">
        <f t="shared" si="6"/>
        <v>0</v>
      </c>
      <c r="BH137" s="93">
        <f t="shared" si="7"/>
        <v>0</v>
      </c>
      <c r="BI137" s="93">
        <f t="shared" si="8"/>
        <v>0</v>
      </c>
      <c r="BJ137" s="7" t="s">
        <v>9</v>
      </c>
      <c r="BK137" s="93">
        <f t="shared" si="9"/>
        <v>0</v>
      </c>
      <c r="BL137" s="7" t="s">
        <v>83</v>
      </c>
      <c r="BM137" s="7" t="s">
        <v>99</v>
      </c>
    </row>
    <row r="138" spans="2:65" s="1" customFormat="1" ht="28.5" customHeight="1">
      <c r="B138" s="84"/>
      <c r="C138" s="85">
        <v>11</v>
      </c>
      <c r="D138" s="85" t="s">
        <v>80</v>
      </c>
      <c r="E138" s="86" t="s">
        <v>100</v>
      </c>
      <c r="F138" s="147" t="s">
        <v>101</v>
      </c>
      <c r="G138" s="127"/>
      <c r="H138" s="127"/>
      <c r="I138" s="127"/>
      <c r="J138" s="87" t="s">
        <v>96</v>
      </c>
      <c r="K138" s="88">
        <v>6</v>
      </c>
      <c r="L138" s="126">
        <v>0</v>
      </c>
      <c r="M138" s="127"/>
      <c r="N138" s="126">
        <f t="shared" si="0"/>
        <v>0</v>
      </c>
      <c r="O138" s="127"/>
      <c r="P138" s="127"/>
      <c r="Q138" s="127"/>
      <c r="R138" s="89"/>
      <c r="T138" s="90" t="s">
        <v>1</v>
      </c>
      <c r="U138" s="24" t="s">
        <v>22</v>
      </c>
      <c r="V138" s="91">
        <v>0.106</v>
      </c>
      <c r="W138" s="91">
        <f t="shared" si="1"/>
        <v>0.636</v>
      </c>
      <c r="X138" s="91">
        <v>0</v>
      </c>
      <c r="Y138" s="91">
        <f t="shared" si="2"/>
        <v>0</v>
      </c>
      <c r="Z138" s="91">
        <v>0</v>
      </c>
      <c r="AA138" s="92">
        <f t="shared" si="3"/>
        <v>0</v>
      </c>
      <c r="AR138" s="7" t="s">
        <v>83</v>
      </c>
      <c r="AT138" s="7" t="s">
        <v>80</v>
      </c>
      <c r="AU138" s="7" t="s">
        <v>43</v>
      </c>
      <c r="AY138" s="7" t="s">
        <v>79</v>
      </c>
      <c r="BE138" s="93">
        <f t="shared" si="4"/>
        <v>0</v>
      </c>
      <c r="BF138" s="93">
        <f t="shared" si="5"/>
        <v>0</v>
      </c>
      <c r="BG138" s="93">
        <f t="shared" si="6"/>
        <v>0</v>
      </c>
      <c r="BH138" s="93">
        <f t="shared" si="7"/>
        <v>0</v>
      </c>
      <c r="BI138" s="93">
        <f t="shared" si="8"/>
        <v>0</v>
      </c>
      <c r="BJ138" s="7" t="s">
        <v>9</v>
      </c>
      <c r="BK138" s="93">
        <f t="shared" si="9"/>
        <v>0</v>
      </c>
      <c r="BL138" s="7" t="s">
        <v>83</v>
      </c>
      <c r="BM138" s="7" t="s">
        <v>102</v>
      </c>
    </row>
    <row r="139" spans="2:65" s="1" customFormat="1" ht="28.5" customHeight="1">
      <c r="B139" s="84"/>
      <c r="C139" s="94">
        <v>12</v>
      </c>
      <c r="D139" s="94" t="s">
        <v>88</v>
      </c>
      <c r="E139" s="95" t="s">
        <v>103</v>
      </c>
      <c r="F139" s="128" t="s">
        <v>104</v>
      </c>
      <c r="G139" s="129"/>
      <c r="H139" s="129"/>
      <c r="I139" s="129"/>
      <c r="J139" s="96" t="s">
        <v>96</v>
      </c>
      <c r="K139" s="97">
        <v>6</v>
      </c>
      <c r="L139" s="130">
        <v>0</v>
      </c>
      <c r="M139" s="129"/>
      <c r="N139" s="130">
        <f t="shared" si="0"/>
        <v>0</v>
      </c>
      <c r="O139" s="127"/>
      <c r="P139" s="127"/>
      <c r="Q139" s="127"/>
      <c r="R139" s="89"/>
      <c r="T139" s="90"/>
      <c r="U139" s="24"/>
      <c r="V139" s="91"/>
      <c r="W139" s="91"/>
      <c r="X139" s="91"/>
      <c r="Y139" s="91"/>
      <c r="Z139" s="91"/>
      <c r="AA139" s="92"/>
      <c r="AR139" s="7"/>
      <c r="AT139" s="7"/>
      <c r="AU139" s="7"/>
      <c r="AY139" s="7"/>
      <c r="BE139" s="93"/>
      <c r="BF139" s="93"/>
      <c r="BG139" s="93"/>
      <c r="BH139" s="93"/>
      <c r="BI139" s="93"/>
      <c r="BJ139" s="7"/>
      <c r="BK139" s="93"/>
      <c r="BL139" s="7"/>
      <c r="BM139" s="7"/>
    </row>
    <row r="140" spans="2:65" s="1" customFormat="1" ht="28.5" customHeight="1">
      <c r="B140" s="84"/>
      <c r="C140" s="85">
        <v>13</v>
      </c>
      <c r="D140" s="85" t="s">
        <v>80</v>
      </c>
      <c r="E140" s="106" t="s">
        <v>154</v>
      </c>
      <c r="F140" s="131" t="s">
        <v>156</v>
      </c>
      <c r="G140" s="127"/>
      <c r="H140" s="127"/>
      <c r="I140" s="127"/>
      <c r="J140" s="105" t="s">
        <v>113</v>
      </c>
      <c r="K140" s="88">
        <v>9</v>
      </c>
      <c r="L140" s="126">
        <v>0</v>
      </c>
      <c r="M140" s="127"/>
      <c r="N140" s="126">
        <f t="shared" si="0"/>
        <v>0</v>
      </c>
      <c r="O140" s="127"/>
      <c r="P140" s="127"/>
      <c r="Q140" s="127"/>
      <c r="R140" s="89"/>
      <c r="T140" s="90"/>
      <c r="U140" s="24"/>
      <c r="V140" s="91"/>
      <c r="W140" s="91"/>
      <c r="X140" s="91"/>
      <c r="Y140" s="91"/>
      <c r="Z140" s="91"/>
      <c r="AA140" s="92"/>
      <c r="AR140" s="7"/>
      <c r="AT140" s="7"/>
      <c r="AU140" s="7"/>
      <c r="AY140" s="7"/>
      <c r="BE140" s="93"/>
      <c r="BF140" s="93"/>
      <c r="BG140" s="93"/>
      <c r="BH140" s="93"/>
      <c r="BI140" s="93"/>
      <c r="BJ140" s="7"/>
      <c r="BK140" s="93"/>
      <c r="BL140" s="7"/>
      <c r="BM140" s="7"/>
    </row>
    <row r="141" spans="2:65" s="1" customFormat="1" ht="28.5" customHeight="1">
      <c r="B141" s="84"/>
      <c r="C141" s="94">
        <v>14</v>
      </c>
      <c r="D141" s="94" t="s">
        <v>88</v>
      </c>
      <c r="E141" s="95" t="s">
        <v>155</v>
      </c>
      <c r="F141" s="128" t="s">
        <v>157</v>
      </c>
      <c r="G141" s="129"/>
      <c r="H141" s="129"/>
      <c r="I141" s="129"/>
      <c r="J141" s="96" t="s">
        <v>113</v>
      </c>
      <c r="K141" s="97">
        <v>8</v>
      </c>
      <c r="L141" s="130">
        <v>0</v>
      </c>
      <c r="M141" s="129"/>
      <c r="N141" s="130">
        <f>ROUND(L141*K141,2)</f>
        <v>0</v>
      </c>
      <c r="O141" s="127"/>
      <c r="P141" s="127"/>
      <c r="Q141" s="127"/>
      <c r="R141" s="89"/>
      <c r="T141" s="90"/>
      <c r="U141" s="24"/>
      <c r="V141" s="91"/>
      <c r="W141" s="91"/>
      <c r="X141" s="91"/>
      <c r="Y141" s="91"/>
      <c r="Z141" s="91"/>
      <c r="AA141" s="92"/>
      <c r="AR141" s="7"/>
      <c r="AT141" s="7"/>
      <c r="AU141" s="7"/>
      <c r="AY141" s="7"/>
      <c r="BE141" s="93"/>
      <c r="BF141" s="93"/>
      <c r="BG141" s="93"/>
      <c r="BH141" s="93"/>
      <c r="BI141" s="93"/>
      <c r="BJ141" s="7"/>
      <c r="BK141" s="93"/>
      <c r="BL141" s="7"/>
      <c r="BM141" s="7"/>
    </row>
    <row r="142" spans="2:65" s="1" customFormat="1" ht="28.5" customHeight="1">
      <c r="B142" s="84"/>
      <c r="C142" s="94">
        <v>15</v>
      </c>
      <c r="D142" s="94" t="s">
        <v>88</v>
      </c>
      <c r="E142" s="95" t="s">
        <v>166</v>
      </c>
      <c r="F142" s="128" t="s">
        <v>185</v>
      </c>
      <c r="G142" s="129"/>
      <c r="H142" s="129"/>
      <c r="I142" s="129"/>
      <c r="J142" s="96" t="s">
        <v>113</v>
      </c>
      <c r="K142" s="97">
        <v>1</v>
      </c>
      <c r="L142" s="130">
        <v>0</v>
      </c>
      <c r="M142" s="129"/>
      <c r="N142" s="130">
        <f t="shared" si="0"/>
        <v>0</v>
      </c>
      <c r="O142" s="127"/>
      <c r="P142" s="127"/>
      <c r="Q142" s="127"/>
      <c r="R142" s="89"/>
      <c r="T142" s="90" t="s">
        <v>1</v>
      </c>
      <c r="U142" s="24" t="s">
        <v>22</v>
      </c>
      <c r="V142" s="91">
        <v>0</v>
      </c>
      <c r="W142" s="91">
        <f t="shared" si="1"/>
        <v>0</v>
      </c>
      <c r="X142" s="91">
        <v>0.000176</v>
      </c>
      <c r="Y142" s="91">
        <f t="shared" si="2"/>
        <v>0.000176</v>
      </c>
      <c r="Z142" s="91">
        <v>0</v>
      </c>
      <c r="AA142" s="92">
        <f t="shared" si="3"/>
        <v>0</v>
      </c>
      <c r="AR142" s="7" t="s">
        <v>90</v>
      </c>
      <c r="AT142" s="7" t="s">
        <v>88</v>
      </c>
      <c r="AU142" s="7" t="s">
        <v>43</v>
      </c>
      <c r="AY142" s="7" t="s">
        <v>79</v>
      </c>
      <c r="BE142" s="93">
        <f t="shared" si="4"/>
        <v>0</v>
      </c>
      <c r="BF142" s="93">
        <f t="shared" si="5"/>
        <v>0</v>
      </c>
      <c r="BG142" s="93">
        <f t="shared" si="6"/>
        <v>0</v>
      </c>
      <c r="BH142" s="93">
        <f t="shared" si="7"/>
        <v>0</v>
      </c>
      <c r="BI142" s="93">
        <f t="shared" si="8"/>
        <v>0</v>
      </c>
      <c r="BJ142" s="7" t="s">
        <v>9</v>
      </c>
      <c r="BK142" s="93">
        <f t="shared" si="9"/>
        <v>0</v>
      </c>
      <c r="BL142" s="7" t="s">
        <v>83</v>
      </c>
      <c r="BM142" s="7" t="s">
        <v>105</v>
      </c>
    </row>
    <row r="143" spans="2:63" s="5" customFormat="1" ht="29.25" customHeight="1">
      <c r="B143" s="73"/>
      <c r="C143" s="74"/>
      <c r="D143" s="83" t="s">
        <v>56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142">
        <f>N144+N145+N146+N147</f>
        <v>0</v>
      </c>
      <c r="O143" s="143"/>
      <c r="P143" s="143"/>
      <c r="Q143" s="143"/>
      <c r="R143" s="76"/>
      <c r="T143" s="77"/>
      <c r="U143" s="74"/>
      <c r="V143" s="74"/>
      <c r="W143" s="78">
        <f>SUM(W144:W147)</f>
        <v>20.7</v>
      </c>
      <c r="X143" s="74"/>
      <c r="Y143" s="78">
        <f>SUM(Y144:Y147)</f>
        <v>0.0096</v>
      </c>
      <c r="Z143" s="74"/>
      <c r="AA143" s="79">
        <f>SUM(AA144:AA147)</f>
        <v>0</v>
      </c>
      <c r="AR143" s="80" t="s">
        <v>43</v>
      </c>
      <c r="AT143" s="81" t="s">
        <v>38</v>
      </c>
      <c r="AU143" s="81" t="s">
        <v>9</v>
      </c>
      <c r="AY143" s="80" t="s">
        <v>79</v>
      </c>
      <c r="BK143" s="82">
        <f>SUM(BK144:BK147)</f>
        <v>0</v>
      </c>
    </row>
    <row r="144" spans="2:65" s="1" customFormat="1" ht="28.5" customHeight="1">
      <c r="B144" s="84"/>
      <c r="C144" s="85">
        <v>16</v>
      </c>
      <c r="D144" s="85" t="s">
        <v>80</v>
      </c>
      <c r="E144" s="86" t="s">
        <v>106</v>
      </c>
      <c r="F144" s="131" t="s">
        <v>162</v>
      </c>
      <c r="G144" s="127"/>
      <c r="H144" s="127"/>
      <c r="I144" s="127"/>
      <c r="J144" s="87" t="s">
        <v>96</v>
      </c>
      <c r="K144" s="88">
        <f>K145+K146+K147</f>
        <v>230</v>
      </c>
      <c r="L144" s="126">
        <v>0</v>
      </c>
      <c r="M144" s="127"/>
      <c r="N144" s="126">
        <f>ROUND(L144*K144,2)</f>
        <v>0</v>
      </c>
      <c r="O144" s="127"/>
      <c r="P144" s="127"/>
      <c r="Q144" s="127"/>
      <c r="R144" s="89"/>
      <c r="T144" s="90" t="s">
        <v>1</v>
      </c>
      <c r="U144" s="24" t="s">
        <v>22</v>
      </c>
      <c r="V144" s="91">
        <v>0.09</v>
      </c>
      <c r="W144" s="91">
        <f>V144*K144</f>
        <v>20.7</v>
      </c>
      <c r="X144" s="91">
        <v>0</v>
      </c>
      <c r="Y144" s="91">
        <f>X144*K144</f>
        <v>0</v>
      </c>
      <c r="Z144" s="91">
        <v>0</v>
      </c>
      <c r="AA144" s="92">
        <f>Z144*K144</f>
        <v>0</v>
      </c>
      <c r="AR144" s="7" t="s">
        <v>83</v>
      </c>
      <c r="AT144" s="7" t="s">
        <v>80</v>
      </c>
      <c r="AU144" s="7" t="s">
        <v>43</v>
      </c>
      <c r="AY144" s="7" t="s">
        <v>79</v>
      </c>
      <c r="BE144" s="93">
        <f>IF(U144="základní",N144,0)</f>
        <v>0</v>
      </c>
      <c r="BF144" s="93">
        <f>IF(U144="snížená",N144,0)</f>
        <v>0</v>
      </c>
      <c r="BG144" s="93">
        <f>IF(U144="zákl. přenesená",N144,0)</f>
        <v>0</v>
      </c>
      <c r="BH144" s="93">
        <f>IF(U144="sníž. přenesená",N144,0)</f>
        <v>0</v>
      </c>
      <c r="BI144" s="93">
        <f>IF(U144="nulová",N144,0)</f>
        <v>0</v>
      </c>
      <c r="BJ144" s="7" t="s">
        <v>9</v>
      </c>
      <c r="BK144" s="93">
        <f>ROUND(L144*K144,2)</f>
        <v>0</v>
      </c>
      <c r="BL144" s="7" t="s">
        <v>83</v>
      </c>
      <c r="BM144" s="7" t="s">
        <v>107</v>
      </c>
    </row>
    <row r="145" spans="2:65" s="1" customFormat="1" ht="28.5" customHeight="1">
      <c r="B145" s="84"/>
      <c r="C145" s="94">
        <v>17</v>
      </c>
      <c r="D145" s="94" t="s">
        <v>88</v>
      </c>
      <c r="E145" s="95" t="s">
        <v>108</v>
      </c>
      <c r="F145" s="128" t="s">
        <v>147</v>
      </c>
      <c r="G145" s="129"/>
      <c r="H145" s="129"/>
      <c r="I145" s="129"/>
      <c r="J145" s="96" t="s">
        <v>96</v>
      </c>
      <c r="K145" s="97">
        <v>150</v>
      </c>
      <c r="L145" s="130">
        <v>0</v>
      </c>
      <c r="M145" s="129"/>
      <c r="N145" s="130">
        <f>ROUND(L145*K145,2)</f>
        <v>0</v>
      </c>
      <c r="O145" s="127"/>
      <c r="P145" s="127"/>
      <c r="Q145" s="127"/>
      <c r="R145" s="89"/>
      <c r="T145" s="90" t="s">
        <v>1</v>
      </c>
      <c r="U145" s="24" t="s">
        <v>22</v>
      </c>
      <c r="V145" s="91">
        <v>0</v>
      </c>
      <c r="W145" s="91">
        <f>V145*K145</f>
        <v>0</v>
      </c>
      <c r="X145" s="91">
        <v>6.4E-05</v>
      </c>
      <c r="Y145" s="91">
        <f>X145*K145</f>
        <v>0.0096</v>
      </c>
      <c r="Z145" s="91">
        <v>0</v>
      </c>
      <c r="AA145" s="92">
        <f>Z145*K145</f>
        <v>0</v>
      </c>
      <c r="AR145" s="7" t="s">
        <v>90</v>
      </c>
      <c r="AT145" s="7" t="s">
        <v>88</v>
      </c>
      <c r="AU145" s="7" t="s">
        <v>43</v>
      </c>
      <c r="AY145" s="7" t="s">
        <v>79</v>
      </c>
      <c r="BE145" s="93">
        <f>IF(U145="základní",N145,0)</f>
        <v>0</v>
      </c>
      <c r="BF145" s="93">
        <f>IF(U145="snížená",N145,0)</f>
        <v>0</v>
      </c>
      <c r="BG145" s="93">
        <f>IF(U145="zákl. přenesená",N145,0)</f>
        <v>0</v>
      </c>
      <c r="BH145" s="93">
        <f>IF(U145="sníž. přenesená",N145,0)</f>
        <v>0</v>
      </c>
      <c r="BI145" s="93">
        <f>IF(U145="nulová",N145,0)</f>
        <v>0</v>
      </c>
      <c r="BJ145" s="7" t="s">
        <v>9</v>
      </c>
      <c r="BK145" s="93">
        <f>ROUND(L145*K145,2)</f>
        <v>0</v>
      </c>
      <c r="BL145" s="7" t="s">
        <v>83</v>
      </c>
      <c r="BM145" s="7" t="s">
        <v>109</v>
      </c>
    </row>
    <row r="146" spans="2:65" s="1" customFormat="1" ht="28.5" customHeight="1">
      <c r="B146" s="84"/>
      <c r="C146" s="94">
        <v>18</v>
      </c>
      <c r="D146" s="94" t="s">
        <v>88</v>
      </c>
      <c r="E146" s="95" t="s">
        <v>110</v>
      </c>
      <c r="F146" s="128" t="s">
        <v>148</v>
      </c>
      <c r="G146" s="129"/>
      <c r="H146" s="129"/>
      <c r="I146" s="129"/>
      <c r="J146" s="96" t="s">
        <v>96</v>
      </c>
      <c r="K146" s="97">
        <v>40</v>
      </c>
      <c r="L146" s="130">
        <v>0</v>
      </c>
      <c r="M146" s="129"/>
      <c r="N146" s="130">
        <f>ROUND(L146*K146,2)</f>
        <v>0</v>
      </c>
      <c r="O146" s="127"/>
      <c r="P146" s="127"/>
      <c r="Q146" s="127"/>
      <c r="R146" s="89"/>
      <c r="T146" s="90"/>
      <c r="U146" s="24"/>
      <c r="V146" s="91"/>
      <c r="W146" s="91"/>
      <c r="X146" s="91"/>
      <c r="Y146" s="91"/>
      <c r="Z146" s="91"/>
      <c r="AA146" s="92"/>
      <c r="AR146" s="7"/>
      <c r="AT146" s="7"/>
      <c r="AU146" s="7"/>
      <c r="AY146" s="7"/>
      <c r="BE146" s="93"/>
      <c r="BF146" s="93"/>
      <c r="BG146" s="93"/>
      <c r="BH146" s="93"/>
      <c r="BI146" s="93"/>
      <c r="BJ146" s="7"/>
      <c r="BK146" s="93"/>
      <c r="BL146" s="7"/>
      <c r="BM146" s="7"/>
    </row>
    <row r="147" spans="2:65" s="1" customFormat="1" ht="28.5" customHeight="1">
      <c r="B147" s="84"/>
      <c r="C147" s="94">
        <v>19</v>
      </c>
      <c r="D147" s="94" t="s">
        <v>88</v>
      </c>
      <c r="E147" s="95" t="s">
        <v>186</v>
      </c>
      <c r="F147" s="128" t="s">
        <v>187</v>
      </c>
      <c r="G147" s="129"/>
      <c r="H147" s="129"/>
      <c r="I147" s="129"/>
      <c r="J147" s="96" t="s">
        <v>96</v>
      </c>
      <c r="K147" s="97">
        <v>40</v>
      </c>
      <c r="L147" s="130">
        <v>0</v>
      </c>
      <c r="M147" s="129"/>
      <c r="N147" s="130">
        <f>ROUND(L147*K147,2)</f>
        <v>0</v>
      </c>
      <c r="O147" s="127"/>
      <c r="P147" s="127"/>
      <c r="Q147" s="127"/>
      <c r="R147" s="89"/>
      <c r="T147" s="90"/>
      <c r="U147" s="24"/>
      <c r="V147" s="91"/>
      <c r="W147" s="91"/>
      <c r="X147" s="91"/>
      <c r="Y147" s="91"/>
      <c r="Z147" s="91"/>
      <c r="AA147" s="92"/>
      <c r="AR147" s="7"/>
      <c r="AT147" s="7"/>
      <c r="AU147" s="7"/>
      <c r="AY147" s="7"/>
      <c r="BE147" s="93"/>
      <c r="BF147" s="93"/>
      <c r="BG147" s="93"/>
      <c r="BH147" s="93"/>
      <c r="BI147" s="93"/>
      <c r="BJ147" s="7"/>
      <c r="BK147" s="93"/>
      <c r="BL147" s="7"/>
      <c r="BM147" s="7"/>
    </row>
    <row r="148" spans="2:63" s="5" customFormat="1" ht="29.25" customHeight="1">
      <c r="B148" s="73"/>
      <c r="C148" s="74"/>
      <c r="D148" s="83" t="s">
        <v>57</v>
      </c>
      <c r="E148" s="83"/>
      <c r="F148" s="83"/>
      <c r="G148" s="83"/>
      <c r="H148" s="83"/>
      <c r="I148" s="83"/>
      <c r="J148" s="83"/>
      <c r="K148" s="83"/>
      <c r="L148" s="83"/>
      <c r="M148" s="83"/>
      <c r="N148" s="142">
        <f>N149+N150+N151+N152+N153+N154+N155+N156+N157+N158+N159+N160+N161</f>
        <v>0</v>
      </c>
      <c r="O148" s="143"/>
      <c r="P148" s="143"/>
      <c r="Q148" s="143"/>
      <c r="R148" s="76"/>
      <c r="T148" s="77"/>
      <c r="U148" s="74"/>
      <c r="V148" s="74"/>
      <c r="W148" s="78">
        <f>SUM(W149:W161)</f>
        <v>1.938</v>
      </c>
      <c r="X148" s="74"/>
      <c r="Y148" s="78">
        <f>SUM(Y149:Y161)</f>
        <v>0</v>
      </c>
      <c r="Z148" s="74"/>
      <c r="AA148" s="79">
        <f>SUM(AA149:AA161)</f>
        <v>0</v>
      </c>
      <c r="AR148" s="80" t="s">
        <v>43</v>
      </c>
      <c r="AT148" s="81" t="s">
        <v>38</v>
      </c>
      <c r="AU148" s="81" t="s">
        <v>9</v>
      </c>
      <c r="AY148" s="80" t="s">
        <v>79</v>
      </c>
      <c r="BK148" s="82">
        <f>SUM(BK149:BK161)</f>
        <v>0</v>
      </c>
    </row>
    <row r="149" spans="2:65" s="1" customFormat="1" ht="28.5" customHeight="1">
      <c r="B149" s="84"/>
      <c r="C149" s="85">
        <v>20</v>
      </c>
      <c r="D149" s="85" t="s">
        <v>80</v>
      </c>
      <c r="E149" s="86" t="s">
        <v>111</v>
      </c>
      <c r="F149" s="131" t="s">
        <v>151</v>
      </c>
      <c r="G149" s="127"/>
      <c r="H149" s="127"/>
      <c r="I149" s="127"/>
      <c r="J149" s="87" t="s">
        <v>82</v>
      </c>
      <c r="K149" s="88">
        <v>2</v>
      </c>
      <c r="L149" s="126">
        <v>0</v>
      </c>
      <c r="M149" s="127"/>
      <c r="N149" s="126">
        <f>ROUND(L149*K149,2)</f>
        <v>0</v>
      </c>
      <c r="O149" s="127"/>
      <c r="P149" s="127"/>
      <c r="Q149" s="127"/>
      <c r="R149" s="89"/>
      <c r="T149" s="90" t="s">
        <v>1</v>
      </c>
      <c r="U149" s="24" t="s">
        <v>22</v>
      </c>
      <c r="V149" s="91">
        <v>0.359</v>
      </c>
      <c r="W149" s="91">
        <f>V149*K149</f>
        <v>0.718</v>
      </c>
      <c r="X149" s="91">
        <v>0</v>
      </c>
      <c r="Y149" s="91">
        <f>X149*K149</f>
        <v>0</v>
      </c>
      <c r="Z149" s="91">
        <v>0</v>
      </c>
      <c r="AA149" s="92">
        <f>Z149*K149</f>
        <v>0</v>
      </c>
      <c r="AR149" s="7" t="s">
        <v>83</v>
      </c>
      <c r="AT149" s="7" t="s">
        <v>80</v>
      </c>
      <c r="AU149" s="7" t="s">
        <v>43</v>
      </c>
      <c r="AY149" s="7" t="s">
        <v>79</v>
      </c>
      <c r="BE149" s="93">
        <f>IF(U149="základní",N149,0)</f>
        <v>0</v>
      </c>
      <c r="BF149" s="93">
        <f>IF(U149="snížená",N149,0)</f>
        <v>0</v>
      </c>
      <c r="BG149" s="93">
        <f>IF(U149="zákl. přenesená",N149,0)</f>
        <v>0</v>
      </c>
      <c r="BH149" s="93">
        <f>IF(U149="sníž. přenesená",N149,0)</f>
        <v>0</v>
      </c>
      <c r="BI149" s="93">
        <f>IF(U149="nulová",N149,0)</f>
        <v>0</v>
      </c>
      <c r="BJ149" s="7" t="s">
        <v>9</v>
      </c>
      <c r="BK149" s="93">
        <f>ROUND(L149*K149,2)</f>
        <v>0</v>
      </c>
      <c r="BL149" s="7" t="s">
        <v>83</v>
      </c>
      <c r="BM149" s="7" t="s">
        <v>112</v>
      </c>
    </row>
    <row r="150" spans="2:65" s="1" customFormat="1" ht="28.5" customHeight="1">
      <c r="B150" s="84"/>
      <c r="C150" s="94">
        <v>21</v>
      </c>
      <c r="D150" s="94" t="s">
        <v>88</v>
      </c>
      <c r="E150" s="95" t="s">
        <v>149</v>
      </c>
      <c r="F150" s="128" t="s">
        <v>188</v>
      </c>
      <c r="G150" s="129"/>
      <c r="H150" s="129"/>
      <c r="I150" s="129"/>
      <c r="J150" s="96" t="s">
        <v>113</v>
      </c>
      <c r="K150" s="97">
        <v>1</v>
      </c>
      <c r="L150" s="130">
        <v>0</v>
      </c>
      <c r="M150" s="129"/>
      <c r="N150" s="130">
        <f>ROUND(L150*K150,2)</f>
        <v>0</v>
      </c>
      <c r="O150" s="127"/>
      <c r="P150" s="127"/>
      <c r="Q150" s="127"/>
      <c r="R150" s="89"/>
      <c r="T150" s="90" t="s">
        <v>1</v>
      </c>
      <c r="U150" s="24" t="s">
        <v>22</v>
      </c>
      <c r="V150" s="91">
        <v>0</v>
      </c>
      <c r="W150" s="91">
        <f>V150*K150</f>
        <v>0</v>
      </c>
      <c r="X150" s="91">
        <v>0</v>
      </c>
      <c r="Y150" s="91">
        <f>X150*K150</f>
        <v>0</v>
      </c>
      <c r="Z150" s="91">
        <v>0</v>
      </c>
      <c r="AA150" s="92">
        <f>Z150*K150</f>
        <v>0</v>
      </c>
      <c r="AR150" s="7" t="s">
        <v>90</v>
      </c>
      <c r="AT150" s="7" t="s">
        <v>88</v>
      </c>
      <c r="AU150" s="7" t="s">
        <v>43</v>
      </c>
      <c r="AY150" s="7" t="s">
        <v>79</v>
      </c>
      <c r="BE150" s="93">
        <f>IF(U150="základní",N150,0)</f>
        <v>0</v>
      </c>
      <c r="BF150" s="93">
        <f>IF(U150="snížená",N150,0)</f>
        <v>0</v>
      </c>
      <c r="BG150" s="93">
        <f>IF(U150="zákl. přenesená",N150,0)</f>
        <v>0</v>
      </c>
      <c r="BH150" s="93">
        <f>IF(U150="sníž. přenesená",N150,0)</f>
        <v>0</v>
      </c>
      <c r="BI150" s="93">
        <f>IF(U150="nulová",N150,0)</f>
        <v>0</v>
      </c>
      <c r="BJ150" s="7" t="s">
        <v>9</v>
      </c>
      <c r="BK150" s="93">
        <f>ROUND(L150*K150,2)</f>
        <v>0</v>
      </c>
      <c r="BL150" s="7" t="s">
        <v>83</v>
      </c>
      <c r="BM150" s="7" t="s">
        <v>114</v>
      </c>
    </row>
    <row r="151" spans="2:65" s="1" customFormat="1" ht="28.5" customHeight="1">
      <c r="B151" s="84"/>
      <c r="C151" s="94">
        <v>22</v>
      </c>
      <c r="D151" s="94" t="s">
        <v>88</v>
      </c>
      <c r="E151" s="95" t="s">
        <v>150</v>
      </c>
      <c r="F151" s="128" t="s">
        <v>189</v>
      </c>
      <c r="G151" s="129"/>
      <c r="H151" s="129"/>
      <c r="I151" s="129"/>
      <c r="J151" s="96" t="s">
        <v>113</v>
      </c>
      <c r="K151" s="97">
        <v>1</v>
      </c>
      <c r="L151" s="130">
        <v>0</v>
      </c>
      <c r="M151" s="129"/>
      <c r="N151" s="130">
        <f>ROUND(L151*K151,2)</f>
        <v>0</v>
      </c>
      <c r="O151" s="127"/>
      <c r="P151" s="127"/>
      <c r="Q151" s="127"/>
      <c r="R151" s="89"/>
      <c r="T151" s="90"/>
      <c r="U151" s="24"/>
      <c r="V151" s="91"/>
      <c r="W151" s="91"/>
      <c r="X151" s="91"/>
      <c r="Y151" s="91"/>
      <c r="Z151" s="91"/>
      <c r="AA151" s="92"/>
      <c r="AR151" s="7"/>
      <c r="AT151" s="7"/>
      <c r="AU151" s="7"/>
      <c r="AY151" s="7"/>
      <c r="BE151" s="93"/>
      <c r="BF151" s="93"/>
      <c r="BG151" s="93"/>
      <c r="BH151" s="93"/>
      <c r="BI151" s="93"/>
      <c r="BJ151" s="7"/>
      <c r="BK151" s="93"/>
      <c r="BL151" s="7"/>
      <c r="BM151" s="7"/>
    </row>
    <row r="152" spans="2:65" s="1" customFormat="1" ht="28.5" customHeight="1">
      <c r="B152" s="84"/>
      <c r="C152" s="85">
        <v>23</v>
      </c>
      <c r="D152" s="85" t="s">
        <v>80</v>
      </c>
      <c r="E152" s="86" t="s">
        <v>115</v>
      </c>
      <c r="F152" s="132" t="s">
        <v>152</v>
      </c>
      <c r="G152" s="135"/>
      <c r="H152" s="135"/>
      <c r="I152" s="136"/>
      <c r="J152" s="105" t="s">
        <v>113</v>
      </c>
      <c r="K152" s="88">
        <v>2</v>
      </c>
      <c r="L152" s="137">
        <v>0</v>
      </c>
      <c r="M152" s="138"/>
      <c r="N152" s="137">
        <f>ROUND(L152*K152,2)</f>
        <v>0</v>
      </c>
      <c r="O152" s="139"/>
      <c r="P152" s="139"/>
      <c r="Q152" s="138"/>
      <c r="R152" s="89"/>
      <c r="T152" s="90" t="s">
        <v>1</v>
      </c>
      <c r="U152" s="24" t="s">
        <v>22</v>
      </c>
      <c r="V152" s="91">
        <v>0.61</v>
      </c>
      <c r="W152" s="91">
        <f>V152*K152</f>
        <v>1.22</v>
      </c>
      <c r="X152" s="91">
        <v>0</v>
      </c>
      <c r="Y152" s="91">
        <f>X152*K152</f>
        <v>0</v>
      </c>
      <c r="Z152" s="91">
        <v>0</v>
      </c>
      <c r="AA152" s="92">
        <f>Z152*K152</f>
        <v>0</v>
      </c>
      <c r="AR152" s="7" t="s">
        <v>83</v>
      </c>
      <c r="AT152" s="7" t="s">
        <v>80</v>
      </c>
      <c r="AU152" s="7" t="s">
        <v>43</v>
      </c>
      <c r="AY152" s="7" t="s">
        <v>79</v>
      </c>
      <c r="BE152" s="93">
        <f>IF(U152="základní",N152,0)</f>
        <v>0</v>
      </c>
      <c r="BF152" s="93">
        <f>IF(U152="snížená",N152,0)</f>
        <v>0</v>
      </c>
      <c r="BG152" s="93">
        <f>IF(U152="zákl. přenesená",N152,0)</f>
        <v>0</v>
      </c>
      <c r="BH152" s="93">
        <f>IF(U152="sníž. přenesená",N152,0)</f>
        <v>0</v>
      </c>
      <c r="BI152" s="93">
        <f>IF(U152="nulová",N152,0)</f>
        <v>0</v>
      </c>
      <c r="BJ152" s="7" t="s">
        <v>9</v>
      </c>
      <c r="BK152" s="93">
        <f>ROUND(L152*K152,2)</f>
        <v>0</v>
      </c>
      <c r="BL152" s="7" t="s">
        <v>83</v>
      </c>
      <c r="BM152" s="7" t="s">
        <v>116</v>
      </c>
    </row>
    <row r="153" spans="2:65" s="1" customFormat="1" ht="28.5" customHeight="1">
      <c r="B153" s="84"/>
      <c r="C153" s="94">
        <v>24</v>
      </c>
      <c r="D153" s="94" t="s">
        <v>88</v>
      </c>
      <c r="E153" s="95" t="s">
        <v>153</v>
      </c>
      <c r="F153" s="128" t="s">
        <v>190</v>
      </c>
      <c r="G153" s="129"/>
      <c r="H153" s="129"/>
      <c r="I153" s="129"/>
      <c r="J153" s="96" t="s">
        <v>113</v>
      </c>
      <c r="K153" s="97">
        <v>2</v>
      </c>
      <c r="L153" s="130">
        <v>0</v>
      </c>
      <c r="M153" s="129"/>
      <c r="N153" s="130">
        <f>ROUND(L153*K153,2)</f>
        <v>0</v>
      </c>
      <c r="O153" s="127"/>
      <c r="P153" s="127"/>
      <c r="Q153" s="127"/>
      <c r="R153" s="89"/>
      <c r="T153" s="90"/>
      <c r="U153" s="24"/>
      <c r="V153" s="91"/>
      <c r="W153" s="91"/>
      <c r="X153" s="91"/>
      <c r="Y153" s="91"/>
      <c r="Z153" s="91"/>
      <c r="AA153" s="92"/>
      <c r="AR153" s="7"/>
      <c r="AT153" s="7"/>
      <c r="AU153" s="7"/>
      <c r="AY153" s="7"/>
      <c r="BE153" s="93"/>
      <c r="BF153" s="93"/>
      <c r="BG153" s="93"/>
      <c r="BH153" s="93"/>
      <c r="BI153" s="93"/>
      <c r="BJ153" s="7"/>
      <c r="BK153" s="93"/>
      <c r="BL153" s="7"/>
      <c r="BM153" s="7"/>
    </row>
    <row r="154" spans="2:65" s="1" customFormat="1" ht="28.5" customHeight="1">
      <c r="B154" s="84"/>
      <c r="C154" s="85">
        <v>25</v>
      </c>
      <c r="D154" s="85" t="s">
        <v>80</v>
      </c>
      <c r="E154" s="106" t="s">
        <v>195</v>
      </c>
      <c r="F154" s="132" t="s">
        <v>198</v>
      </c>
      <c r="G154" s="135"/>
      <c r="H154" s="135"/>
      <c r="I154" s="136"/>
      <c r="J154" s="105" t="s">
        <v>113</v>
      </c>
      <c r="K154" s="88">
        <v>1</v>
      </c>
      <c r="L154" s="137">
        <v>0</v>
      </c>
      <c r="M154" s="138"/>
      <c r="N154" s="137">
        <f>ROUND(L154*K154,2)</f>
        <v>0</v>
      </c>
      <c r="O154" s="139"/>
      <c r="P154" s="139"/>
      <c r="Q154" s="138"/>
      <c r="R154" s="89"/>
      <c r="T154" s="90"/>
      <c r="U154" s="24"/>
      <c r="V154" s="91"/>
      <c r="W154" s="91"/>
      <c r="X154" s="91"/>
      <c r="Y154" s="91"/>
      <c r="Z154" s="91"/>
      <c r="AA154" s="92"/>
      <c r="AR154" s="7"/>
      <c r="AT154" s="7"/>
      <c r="AU154" s="7"/>
      <c r="AY154" s="7"/>
      <c r="BE154" s="93"/>
      <c r="BF154" s="93"/>
      <c r="BG154" s="93"/>
      <c r="BH154" s="93"/>
      <c r="BI154" s="93"/>
      <c r="BJ154" s="7"/>
      <c r="BK154" s="93"/>
      <c r="BL154" s="7"/>
      <c r="BM154" s="7"/>
    </row>
    <row r="155" spans="2:65" s="1" customFormat="1" ht="28.5" customHeight="1">
      <c r="B155" s="84"/>
      <c r="C155" s="94">
        <v>26</v>
      </c>
      <c r="D155" s="94" t="s">
        <v>88</v>
      </c>
      <c r="E155" s="95" t="s">
        <v>197</v>
      </c>
      <c r="F155" s="128" t="s">
        <v>196</v>
      </c>
      <c r="G155" s="129"/>
      <c r="H155" s="129"/>
      <c r="I155" s="129"/>
      <c r="J155" s="96" t="s">
        <v>113</v>
      </c>
      <c r="K155" s="97">
        <v>1</v>
      </c>
      <c r="L155" s="130">
        <v>0</v>
      </c>
      <c r="M155" s="129"/>
      <c r="N155" s="130">
        <f>ROUND(L155*K155,2)</f>
        <v>0</v>
      </c>
      <c r="O155" s="127"/>
      <c r="P155" s="127"/>
      <c r="Q155" s="127"/>
      <c r="R155" s="89"/>
      <c r="T155" s="90"/>
      <c r="U155" s="24"/>
      <c r="V155" s="91"/>
      <c r="W155" s="91"/>
      <c r="X155" s="91"/>
      <c r="Y155" s="91"/>
      <c r="Z155" s="91"/>
      <c r="AA155" s="92"/>
      <c r="AR155" s="7"/>
      <c r="AT155" s="7"/>
      <c r="AU155" s="7"/>
      <c r="AY155" s="7"/>
      <c r="BE155" s="93"/>
      <c r="BF155" s="93"/>
      <c r="BG155" s="93"/>
      <c r="BH155" s="93"/>
      <c r="BI155" s="93"/>
      <c r="BJ155" s="7"/>
      <c r="BK155" s="93"/>
      <c r="BL155" s="7"/>
      <c r="BM155" s="7"/>
    </row>
    <row r="156" spans="2:65" s="1" customFormat="1" ht="28.5" customHeight="1">
      <c r="B156" s="84"/>
      <c r="C156" s="85">
        <v>27</v>
      </c>
      <c r="D156" s="85" t="s">
        <v>80</v>
      </c>
      <c r="E156" s="106" t="s">
        <v>199</v>
      </c>
      <c r="F156" s="132" t="s">
        <v>201</v>
      </c>
      <c r="G156" s="135"/>
      <c r="H156" s="135"/>
      <c r="I156" s="136"/>
      <c r="J156" s="105" t="s">
        <v>113</v>
      </c>
      <c r="K156" s="88">
        <v>1</v>
      </c>
      <c r="L156" s="137">
        <v>0</v>
      </c>
      <c r="M156" s="138"/>
      <c r="N156" s="137">
        <f>ROUND(L156*K156,2)</f>
        <v>0</v>
      </c>
      <c r="O156" s="139"/>
      <c r="P156" s="139"/>
      <c r="Q156" s="138"/>
      <c r="R156" s="89"/>
      <c r="T156" s="90"/>
      <c r="U156" s="24"/>
      <c r="V156" s="91"/>
      <c r="W156" s="91"/>
      <c r="X156" s="91"/>
      <c r="Y156" s="91"/>
      <c r="Z156" s="91"/>
      <c r="AA156" s="92"/>
      <c r="AR156" s="7"/>
      <c r="AT156" s="7"/>
      <c r="AU156" s="7"/>
      <c r="AY156" s="7"/>
      <c r="BE156" s="93"/>
      <c r="BF156" s="93"/>
      <c r="BG156" s="93"/>
      <c r="BH156" s="93"/>
      <c r="BI156" s="93"/>
      <c r="BJ156" s="7"/>
      <c r="BK156" s="93"/>
      <c r="BL156" s="7"/>
      <c r="BM156" s="7"/>
    </row>
    <row r="157" spans="2:65" s="1" customFormat="1" ht="28.5" customHeight="1">
      <c r="B157" s="84"/>
      <c r="C157" s="94">
        <v>28</v>
      </c>
      <c r="D157" s="94" t="s">
        <v>88</v>
      </c>
      <c r="E157" s="95" t="s">
        <v>200</v>
      </c>
      <c r="F157" s="128" t="s">
        <v>201</v>
      </c>
      <c r="G157" s="129"/>
      <c r="H157" s="129"/>
      <c r="I157" s="129"/>
      <c r="J157" s="96" t="s">
        <v>113</v>
      </c>
      <c r="K157" s="97">
        <v>1</v>
      </c>
      <c r="L157" s="130">
        <v>0</v>
      </c>
      <c r="M157" s="129"/>
      <c r="N157" s="130">
        <f>ROUND(L157*K157,2)</f>
        <v>0</v>
      </c>
      <c r="O157" s="127"/>
      <c r="P157" s="127"/>
      <c r="Q157" s="127"/>
      <c r="R157" s="89"/>
      <c r="T157" s="90"/>
      <c r="U157" s="24"/>
      <c r="V157" s="91"/>
      <c r="W157" s="91"/>
      <c r="X157" s="91"/>
      <c r="Y157" s="91"/>
      <c r="Z157" s="91"/>
      <c r="AA157" s="92"/>
      <c r="AR157" s="7"/>
      <c r="AT157" s="7"/>
      <c r="AU157" s="7"/>
      <c r="AY157" s="7"/>
      <c r="BE157" s="93"/>
      <c r="BF157" s="93"/>
      <c r="BG157" s="93"/>
      <c r="BH157" s="93"/>
      <c r="BI157" s="93"/>
      <c r="BJ157" s="7"/>
      <c r="BK157" s="93"/>
      <c r="BL157" s="7"/>
      <c r="BM157" s="7"/>
    </row>
    <row r="158" spans="2:65" s="1" customFormat="1" ht="28.5" customHeight="1">
      <c r="B158" s="84"/>
      <c r="C158" s="85">
        <v>29</v>
      </c>
      <c r="D158" s="85" t="s">
        <v>80</v>
      </c>
      <c r="E158" s="106" t="s">
        <v>205</v>
      </c>
      <c r="F158" s="132" t="s">
        <v>203</v>
      </c>
      <c r="G158" s="135"/>
      <c r="H158" s="135"/>
      <c r="I158" s="136"/>
      <c r="J158" s="105" t="s">
        <v>113</v>
      </c>
      <c r="K158" s="88">
        <v>1</v>
      </c>
      <c r="L158" s="137">
        <v>0</v>
      </c>
      <c r="M158" s="138"/>
      <c r="N158" s="137">
        <f>ROUND(L158*K158,2)</f>
        <v>0</v>
      </c>
      <c r="O158" s="139"/>
      <c r="P158" s="139"/>
      <c r="Q158" s="138"/>
      <c r="R158" s="89"/>
      <c r="T158" s="90"/>
      <c r="U158" s="24"/>
      <c r="V158" s="91"/>
      <c r="W158" s="91"/>
      <c r="X158" s="91"/>
      <c r="Y158" s="91"/>
      <c r="Z158" s="91"/>
      <c r="AA158" s="92"/>
      <c r="AR158" s="7"/>
      <c r="AT158" s="7"/>
      <c r="AU158" s="7"/>
      <c r="AY158" s="7"/>
      <c r="BE158" s="93"/>
      <c r="BF158" s="93"/>
      <c r="BG158" s="93"/>
      <c r="BH158" s="93"/>
      <c r="BI158" s="93"/>
      <c r="BJ158" s="7"/>
      <c r="BK158" s="93"/>
      <c r="BL158" s="7"/>
      <c r="BM158" s="7"/>
    </row>
    <row r="159" spans="2:65" s="1" customFormat="1" ht="28.5" customHeight="1">
      <c r="B159" s="84"/>
      <c r="C159" s="94">
        <v>30</v>
      </c>
      <c r="D159" s="94" t="s">
        <v>88</v>
      </c>
      <c r="E159" s="95" t="s">
        <v>202</v>
      </c>
      <c r="F159" s="128" t="s">
        <v>203</v>
      </c>
      <c r="G159" s="129"/>
      <c r="H159" s="129"/>
      <c r="I159" s="129"/>
      <c r="J159" s="96" t="s">
        <v>113</v>
      </c>
      <c r="K159" s="97">
        <v>1</v>
      </c>
      <c r="L159" s="130">
        <v>0</v>
      </c>
      <c r="M159" s="129"/>
      <c r="N159" s="130">
        <f>ROUND(L159*K159,2)</f>
        <v>0</v>
      </c>
      <c r="O159" s="127"/>
      <c r="P159" s="127"/>
      <c r="Q159" s="127"/>
      <c r="R159" s="89"/>
      <c r="T159" s="90"/>
      <c r="U159" s="24"/>
      <c r="V159" s="91"/>
      <c r="W159" s="91"/>
      <c r="X159" s="91"/>
      <c r="Y159" s="91"/>
      <c r="Z159" s="91"/>
      <c r="AA159" s="92"/>
      <c r="AR159" s="7"/>
      <c r="AT159" s="7"/>
      <c r="AU159" s="7"/>
      <c r="AY159" s="7"/>
      <c r="BE159" s="93"/>
      <c r="BF159" s="93"/>
      <c r="BG159" s="93"/>
      <c r="BH159" s="93"/>
      <c r="BI159" s="93"/>
      <c r="BJ159" s="7"/>
      <c r="BK159" s="93"/>
      <c r="BL159" s="7"/>
      <c r="BM159" s="7"/>
    </row>
    <row r="160" spans="2:65" s="1" customFormat="1" ht="28.5" customHeight="1">
      <c r="B160" s="84"/>
      <c r="C160" s="85">
        <v>31</v>
      </c>
      <c r="D160" s="85" t="s">
        <v>80</v>
      </c>
      <c r="E160" s="106" t="s">
        <v>204</v>
      </c>
      <c r="F160" s="132" t="s">
        <v>206</v>
      </c>
      <c r="G160" s="135"/>
      <c r="H160" s="135"/>
      <c r="I160" s="136"/>
      <c r="J160" s="105" t="s">
        <v>113</v>
      </c>
      <c r="K160" s="88">
        <v>1</v>
      </c>
      <c r="L160" s="137">
        <v>0</v>
      </c>
      <c r="M160" s="138"/>
      <c r="N160" s="137">
        <f>ROUND(L160*K160,2)</f>
        <v>0</v>
      </c>
      <c r="O160" s="139"/>
      <c r="P160" s="139"/>
      <c r="Q160" s="138"/>
      <c r="R160" s="89"/>
      <c r="T160" s="90"/>
      <c r="U160" s="24"/>
      <c r="V160" s="91"/>
      <c r="W160" s="91"/>
      <c r="X160" s="91"/>
      <c r="Y160" s="91"/>
      <c r="Z160" s="91"/>
      <c r="AA160" s="92"/>
      <c r="AR160" s="7"/>
      <c r="AT160" s="7"/>
      <c r="AU160" s="7"/>
      <c r="AY160" s="7"/>
      <c r="BE160" s="93"/>
      <c r="BF160" s="93"/>
      <c r="BG160" s="93"/>
      <c r="BH160" s="93"/>
      <c r="BI160" s="93"/>
      <c r="BJ160" s="7"/>
      <c r="BK160" s="93"/>
      <c r="BL160" s="7"/>
      <c r="BM160" s="7"/>
    </row>
    <row r="161" spans="2:65" s="1" customFormat="1" ht="28.5" customHeight="1">
      <c r="B161" s="84"/>
      <c r="C161" s="94">
        <v>32</v>
      </c>
      <c r="D161" s="94" t="s">
        <v>88</v>
      </c>
      <c r="E161" s="95" t="s">
        <v>202</v>
      </c>
      <c r="F161" s="128" t="s">
        <v>206</v>
      </c>
      <c r="G161" s="129"/>
      <c r="H161" s="129"/>
      <c r="I161" s="129"/>
      <c r="J161" s="96" t="s">
        <v>113</v>
      </c>
      <c r="K161" s="97">
        <v>1</v>
      </c>
      <c r="L161" s="130">
        <v>0</v>
      </c>
      <c r="M161" s="129"/>
      <c r="N161" s="130">
        <f>ROUND(L161*K161,2)</f>
        <v>0</v>
      </c>
      <c r="O161" s="127"/>
      <c r="P161" s="127"/>
      <c r="Q161" s="127"/>
      <c r="R161" s="89"/>
      <c r="T161" s="90"/>
      <c r="U161" s="24"/>
      <c r="V161" s="91"/>
      <c r="W161" s="91"/>
      <c r="X161" s="91"/>
      <c r="Y161" s="91"/>
      <c r="Z161" s="91"/>
      <c r="AA161" s="92"/>
      <c r="AR161" s="7"/>
      <c r="AT161" s="7"/>
      <c r="AU161" s="7"/>
      <c r="AY161" s="7"/>
      <c r="BE161" s="93"/>
      <c r="BF161" s="93"/>
      <c r="BG161" s="93"/>
      <c r="BH161" s="93"/>
      <c r="BI161" s="93"/>
      <c r="BJ161" s="7"/>
      <c r="BK161" s="93"/>
      <c r="BL161" s="7"/>
      <c r="BM161" s="7"/>
    </row>
    <row r="162" spans="2:63" s="5" customFormat="1" ht="29.25" customHeight="1">
      <c r="B162" s="73"/>
      <c r="C162" s="74"/>
      <c r="D162" s="83" t="s">
        <v>58</v>
      </c>
      <c r="E162" s="83"/>
      <c r="F162" s="83"/>
      <c r="G162" s="83"/>
      <c r="H162" s="83"/>
      <c r="I162" s="83"/>
      <c r="J162" s="83"/>
      <c r="K162" s="83"/>
      <c r="L162" s="83"/>
      <c r="M162" s="83"/>
      <c r="N162" s="142">
        <f>N163+N164+N165+N166</f>
        <v>0</v>
      </c>
      <c r="O162" s="143"/>
      <c r="P162" s="143"/>
      <c r="Q162" s="143"/>
      <c r="R162" s="76"/>
      <c r="T162" s="77"/>
      <c r="U162" s="74"/>
      <c r="V162" s="74"/>
      <c r="W162" s="78">
        <f>SUM(W163:W166)</f>
        <v>7.148</v>
      </c>
      <c r="X162" s="74"/>
      <c r="Y162" s="78">
        <f>SUM(Y163:Y166)</f>
        <v>0</v>
      </c>
      <c r="Z162" s="74"/>
      <c r="AA162" s="79">
        <f>SUM(AA163:AA166)</f>
        <v>0</v>
      </c>
      <c r="AR162" s="80" t="s">
        <v>43</v>
      </c>
      <c r="AT162" s="81" t="s">
        <v>38</v>
      </c>
      <c r="AU162" s="81" t="s">
        <v>9</v>
      </c>
      <c r="AY162" s="80" t="s">
        <v>79</v>
      </c>
      <c r="BK162" s="82">
        <f>SUM(BK163:BK166)</f>
        <v>0</v>
      </c>
    </row>
    <row r="163" spans="2:65" s="1" customFormat="1" ht="28.5" customHeight="1">
      <c r="B163" s="84"/>
      <c r="C163" s="85">
        <v>25</v>
      </c>
      <c r="D163" s="85" t="s">
        <v>80</v>
      </c>
      <c r="E163" s="86" t="s">
        <v>117</v>
      </c>
      <c r="F163" s="132" t="s">
        <v>191</v>
      </c>
      <c r="G163" s="133"/>
      <c r="H163" s="133"/>
      <c r="I163" s="134"/>
      <c r="J163" s="105" t="s">
        <v>113</v>
      </c>
      <c r="K163" s="88">
        <f>K164+K165+K166</f>
        <v>18</v>
      </c>
      <c r="L163" s="126">
        <v>0</v>
      </c>
      <c r="M163" s="127"/>
      <c r="N163" s="126">
        <f>ROUND(L163*K163,2)</f>
        <v>0</v>
      </c>
      <c r="O163" s="127"/>
      <c r="P163" s="127"/>
      <c r="Q163" s="127"/>
      <c r="R163" s="89"/>
      <c r="T163" s="90" t="s">
        <v>1</v>
      </c>
      <c r="U163" s="24" t="s">
        <v>22</v>
      </c>
      <c r="V163" s="91">
        <v>0.358</v>
      </c>
      <c r="W163" s="91">
        <f>V163*K163</f>
        <v>6.444</v>
      </c>
      <c r="X163" s="91">
        <v>0</v>
      </c>
      <c r="Y163" s="91">
        <f>X163*K163</f>
        <v>0</v>
      </c>
      <c r="Z163" s="91">
        <v>0</v>
      </c>
      <c r="AA163" s="92">
        <f>Z163*K163</f>
        <v>0</v>
      </c>
      <c r="AR163" s="7" t="s">
        <v>83</v>
      </c>
      <c r="AT163" s="7" t="s">
        <v>80</v>
      </c>
      <c r="AU163" s="7" t="s">
        <v>43</v>
      </c>
      <c r="AY163" s="7" t="s">
        <v>79</v>
      </c>
      <c r="BE163" s="93">
        <f>IF(U163="základní",N163,0)</f>
        <v>0</v>
      </c>
      <c r="BF163" s="93">
        <f>IF(U163="snížená",N163,0)</f>
        <v>0</v>
      </c>
      <c r="BG163" s="93">
        <f>IF(U163="zákl. přenesená",N163,0)</f>
        <v>0</v>
      </c>
      <c r="BH163" s="93">
        <f>IF(U163="sníž. přenesená",N163,0)</f>
        <v>0</v>
      </c>
      <c r="BI163" s="93">
        <f>IF(U163="nulová",N163,0)</f>
        <v>0</v>
      </c>
      <c r="BJ163" s="7" t="s">
        <v>9</v>
      </c>
      <c r="BK163" s="93">
        <f>ROUND(L163*K163,2)</f>
        <v>0</v>
      </c>
      <c r="BL163" s="7" t="s">
        <v>83</v>
      </c>
      <c r="BM163" s="7" t="s">
        <v>118</v>
      </c>
    </row>
    <row r="164" spans="2:65" s="1" customFormat="1" ht="28.5" customHeight="1">
      <c r="B164" s="84"/>
      <c r="C164" s="94">
        <v>29</v>
      </c>
      <c r="D164" s="94" t="s">
        <v>88</v>
      </c>
      <c r="E164" s="95" t="s">
        <v>163</v>
      </c>
      <c r="F164" s="128" t="s">
        <v>192</v>
      </c>
      <c r="G164" s="129"/>
      <c r="H164" s="129"/>
      <c r="I164" s="129"/>
      <c r="J164" s="96" t="s">
        <v>113</v>
      </c>
      <c r="K164" s="97">
        <v>16</v>
      </c>
      <c r="L164" s="130">
        <v>0</v>
      </c>
      <c r="M164" s="129"/>
      <c r="N164" s="130">
        <f>ROUND(L164*K164,2)</f>
        <v>0</v>
      </c>
      <c r="O164" s="127"/>
      <c r="P164" s="127"/>
      <c r="Q164" s="127"/>
      <c r="R164" s="89"/>
      <c r="T164" s="90" t="s">
        <v>1</v>
      </c>
      <c r="U164" s="24" t="s">
        <v>22</v>
      </c>
      <c r="V164" s="91">
        <v>0</v>
      </c>
      <c r="W164" s="91">
        <f>V164*K164</f>
        <v>0</v>
      </c>
      <c r="X164" s="91">
        <v>0</v>
      </c>
      <c r="Y164" s="91">
        <f>X164*K164</f>
        <v>0</v>
      </c>
      <c r="Z164" s="91">
        <v>0</v>
      </c>
      <c r="AA164" s="92">
        <f>Z164*K164</f>
        <v>0</v>
      </c>
      <c r="AR164" s="7" t="s">
        <v>90</v>
      </c>
      <c r="AT164" s="7" t="s">
        <v>88</v>
      </c>
      <c r="AU164" s="7" t="s">
        <v>43</v>
      </c>
      <c r="AY164" s="7" t="s">
        <v>79</v>
      </c>
      <c r="BE164" s="93">
        <f>IF(U164="základní",N164,0)</f>
        <v>0</v>
      </c>
      <c r="BF164" s="93">
        <f>IF(U164="snížená",N164,0)</f>
        <v>0</v>
      </c>
      <c r="BG164" s="93">
        <f>IF(U164="zákl. přenesená",N164,0)</f>
        <v>0</v>
      </c>
      <c r="BH164" s="93">
        <f>IF(U164="sníž. přenesená",N164,0)</f>
        <v>0</v>
      </c>
      <c r="BI164" s="93">
        <f>IF(U164="nulová",N164,0)</f>
        <v>0</v>
      </c>
      <c r="BJ164" s="7" t="s">
        <v>9</v>
      </c>
      <c r="BK164" s="93">
        <f>ROUND(L164*K164,2)</f>
        <v>0</v>
      </c>
      <c r="BL164" s="7" t="s">
        <v>83</v>
      </c>
      <c r="BM164" s="7" t="s">
        <v>119</v>
      </c>
    </row>
    <row r="165" spans="2:65" s="1" customFormat="1" ht="28.5" customHeight="1">
      <c r="B165" s="84"/>
      <c r="C165" s="94">
        <v>30</v>
      </c>
      <c r="D165" s="94" t="s">
        <v>88</v>
      </c>
      <c r="E165" s="95" t="s">
        <v>164</v>
      </c>
      <c r="F165" s="148" t="s">
        <v>193</v>
      </c>
      <c r="G165" s="149"/>
      <c r="H165" s="149"/>
      <c r="I165" s="150"/>
      <c r="J165" s="96" t="s">
        <v>113</v>
      </c>
      <c r="K165" s="97">
        <v>1</v>
      </c>
      <c r="L165" s="151">
        <v>0</v>
      </c>
      <c r="M165" s="152"/>
      <c r="N165" s="151">
        <f>ROUND(L165*K165,2)</f>
        <v>0</v>
      </c>
      <c r="O165" s="153"/>
      <c r="P165" s="153"/>
      <c r="Q165" s="152"/>
      <c r="R165" s="89"/>
      <c r="T165" s="90" t="s">
        <v>1</v>
      </c>
      <c r="U165" s="24" t="s">
        <v>22</v>
      </c>
      <c r="V165" s="91">
        <v>0.704</v>
      </c>
      <c r="W165" s="91">
        <f>V165*K165</f>
        <v>0.704</v>
      </c>
      <c r="X165" s="91">
        <v>0</v>
      </c>
      <c r="Y165" s="91">
        <f>X165*K165</f>
        <v>0</v>
      </c>
      <c r="Z165" s="91">
        <v>0</v>
      </c>
      <c r="AA165" s="92">
        <f>Z165*K165</f>
        <v>0</v>
      </c>
      <c r="AR165" s="7" t="s">
        <v>83</v>
      </c>
      <c r="AT165" s="7" t="s">
        <v>80</v>
      </c>
      <c r="AU165" s="7" t="s">
        <v>43</v>
      </c>
      <c r="AY165" s="7" t="s">
        <v>79</v>
      </c>
      <c r="BE165" s="93">
        <f>IF(U165="základní",N165,0)</f>
        <v>0</v>
      </c>
      <c r="BF165" s="93">
        <f>IF(U165="snížená",N165,0)</f>
        <v>0</v>
      </c>
      <c r="BG165" s="93">
        <f>IF(U165="zákl. přenesená",N165,0)</f>
        <v>0</v>
      </c>
      <c r="BH165" s="93">
        <f>IF(U165="sníž. přenesená",N165,0)</f>
        <v>0</v>
      </c>
      <c r="BI165" s="93">
        <f>IF(U165="nulová",N165,0)</f>
        <v>0</v>
      </c>
      <c r="BJ165" s="7" t="s">
        <v>9</v>
      </c>
      <c r="BK165" s="93">
        <f>ROUND(L165*K165,2)</f>
        <v>0</v>
      </c>
      <c r="BL165" s="7" t="s">
        <v>83</v>
      </c>
      <c r="BM165" s="7" t="s">
        <v>120</v>
      </c>
    </row>
    <row r="166" spans="2:65" s="1" customFormat="1" ht="28.5" customHeight="1">
      <c r="B166" s="84"/>
      <c r="C166" s="94">
        <v>31</v>
      </c>
      <c r="D166" s="94" t="s">
        <v>88</v>
      </c>
      <c r="E166" s="95" t="s">
        <v>165</v>
      </c>
      <c r="F166" s="128" t="s">
        <v>194</v>
      </c>
      <c r="G166" s="129"/>
      <c r="H166" s="129"/>
      <c r="I166" s="129"/>
      <c r="J166" s="96" t="s">
        <v>113</v>
      </c>
      <c r="K166" s="97">
        <v>1</v>
      </c>
      <c r="L166" s="130">
        <v>0</v>
      </c>
      <c r="M166" s="129"/>
      <c r="N166" s="130">
        <f>ROUND(L166*K166,2)</f>
        <v>0</v>
      </c>
      <c r="O166" s="127"/>
      <c r="P166" s="127"/>
      <c r="Q166" s="127"/>
      <c r="R166" s="89"/>
      <c r="T166" s="90"/>
      <c r="U166" s="24"/>
      <c r="V166" s="91"/>
      <c r="W166" s="91"/>
      <c r="X166" s="91"/>
      <c r="Y166" s="91"/>
      <c r="Z166" s="91"/>
      <c r="AA166" s="92"/>
      <c r="AR166" s="7"/>
      <c r="AT166" s="7"/>
      <c r="AU166" s="7"/>
      <c r="AY166" s="7"/>
      <c r="BE166" s="93"/>
      <c r="BF166" s="93"/>
      <c r="BG166" s="93"/>
      <c r="BH166" s="93"/>
      <c r="BI166" s="93"/>
      <c r="BJ166" s="7"/>
      <c r="BK166" s="93"/>
      <c r="BL166" s="7"/>
      <c r="BM166" s="7"/>
    </row>
    <row r="167" spans="2:63" s="5" customFormat="1" ht="29.25" customHeight="1">
      <c r="B167" s="73"/>
      <c r="C167" s="74"/>
      <c r="D167" s="83" t="s">
        <v>59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142">
        <f>N168+N169</f>
        <v>0</v>
      </c>
      <c r="O167" s="143"/>
      <c r="P167" s="143"/>
      <c r="Q167" s="143"/>
      <c r="R167" s="76"/>
      <c r="T167" s="77"/>
      <c r="U167" s="74"/>
      <c r="V167" s="74"/>
      <c r="W167" s="78">
        <f>SUM(W168:W169)</f>
        <v>9.828000000000001</v>
      </c>
      <c r="X167" s="74"/>
      <c r="Y167" s="78">
        <f>SUM(Y168:Y169)</f>
        <v>0</v>
      </c>
      <c r="Z167" s="74"/>
      <c r="AA167" s="79">
        <f>SUM(AA168:AA169)</f>
        <v>0</v>
      </c>
      <c r="AR167" s="80" t="s">
        <v>43</v>
      </c>
      <c r="AT167" s="81" t="s">
        <v>38</v>
      </c>
      <c r="AU167" s="81" t="s">
        <v>9</v>
      </c>
      <c r="AY167" s="80" t="s">
        <v>79</v>
      </c>
      <c r="BK167" s="82">
        <f>SUM(BK168:BK169)</f>
        <v>0</v>
      </c>
    </row>
    <row r="168" spans="2:65" s="1" customFormat="1" ht="28.5" customHeight="1">
      <c r="B168" s="84"/>
      <c r="C168" s="85">
        <v>32</v>
      </c>
      <c r="D168" s="85" t="s">
        <v>80</v>
      </c>
      <c r="E168" s="86" t="s">
        <v>122</v>
      </c>
      <c r="F168" s="131" t="s">
        <v>158</v>
      </c>
      <c r="G168" s="127"/>
      <c r="H168" s="127"/>
      <c r="I168" s="127"/>
      <c r="J168" s="105" t="s">
        <v>113</v>
      </c>
      <c r="K168" s="88">
        <v>56</v>
      </c>
      <c r="L168" s="126">
        <v>0</v>
      </c>
      <c r="M168" s="127"/>
      <c r="N168" s="126">
        <f>ROUND(L168*K168,2)</f>
        <v>0</v>
      </c>
      <c r="O168" s="127"/>
      <c r="P168" s="127"/>
      <c r="Q168" s="127"/>
      <c r="R168" s="89"/>
      <c r="T168" s="90" t="s">
        <v>1</v>
      </c>
      <c r="U168" s="24" t="s">
        <v>22</v>
      </c>
      <c r="V168" s="91">
        <v>0.164</v>
      </c>
      <c r="W168" s="91">
        <f>V168*K168</f>
        <v>9.184000000000001</v>
      </c>
      <c r="X168" s="91">
        <v>0</v>
      </c>
      <c r="Y168" s="91">
        <f>X168*K168</f>
        <v>0</v>
      </c>
      <c r="Z168" s="91">
        <v>0</v>
      </c>
      <c r="AA168" s="92">
        <f>Z168*K168</f>
        <v>0</v>
      </c>
      <c r="AR168" s="7" t="s">
        <v>83</v>
      </c>
      <c r="AT168" s="7" t="s">
        <v>80</v>
      </c>
      <c r="AU168" s="7" t="s">
        <v>43</v>
      </c>
      <c r="AY168" s="7" t="s">
        <v>79</v>
      </c>
      <c r="BE168" s="93">
        <f>IF(U168="základní",N168,0)</f>
        <v>0</v>
      </c>
      <c r="BF168" s="93">
        <f>IF(U168="snížená",N168,0)</f>
        <v>0</v>
      </c>
      <c r="BG168" s="93">
        <f>IF(U168="zákl. přenesená",N168,0)</f>
        <v>0</v>
      </c>
      <c r="BH168" s="93">
        <f>IF(U168="sníž. přenesená",N168,0)</f>
        <v>0</v>
      </c>
      <c r="BI168" s="93">
        <f>IF(U168="nulová",N168,0)</f>
        <v>0</v>
      </c>
      <c r="BJ168" s="7" t="s">
        <v>9</v>
      </c>
      <c r="BK168" s="93">
        <f>ROUND(L168*K168,2)</f>
        <v>0</v>
      </c>
      <c r="BL168" s="7" t="s">
        <v>83</v>
      </c>
      <c r="BM168" s="7" t="s">
        <v>123</v>
      </c>
    </row>
    <row r="169" spans="2:65" s="1" customFormat="1" ht="51" customHeight="1">
      <c r="B169" s="84"/>
      <c r="C169" s="85">
        <v>33</v>
      </c>
      <c r="D169" s="85" t="s">
        <v>80</v>
      </c>
      <c r="E169" s="86" t="s">
        <v>124</v>
      </c>
      <c r="F169" s="147" t="s">
        <v>125</v>
      </c>
      <c r="G169" s="127"/>
      <c r="H169" s="127"/>
      <c r="I169" s="127"/>
      <c r="J169" s="87" t="s">
        <v>82</v>
      </c>
      <c r="K169" s="88">
        <v>1</v>
      </c>
      <c r="L169" s="126">
        <v>0</v>
      </c>
      <c r="M169" s="127"/>
      <c r="N169" s="126">
        <f>ROUND(L169*K169,2)</f>
        <v>0</v>
      </c>
      <c r="O169" s="127"/>
      <c r="P169" s="127"/>
      <c r="Q169" s="127"/>
      <c r="R169" s="89"/>
      <c r="T169" s="90" t="s">
        <v>1</v>
      </c>
      <c r="U169" s="24" t="s">
        <v>22</v>
      </c>
      <c r="V169" s="91">
        <v>0.644</v>
      </c>
      <c r="W169" s="91">
        <f>V169*K169</f>
        <v>0.644</v>
      </c>
      <c r="X169" s="91">
        <v>0</v>
      </c>
      <c r="Y169" s="91">
        <f>X169*K169</f>
        <v>0</v>
      </c>
      <c r="Z169" s="91">
        <v>0</v>
      </c>
      <c r="AA169" s="92">
        <f>Z169*K169</f>
        <v>0</v>
      </c>
      <c r="AR169" s="7" t="s">
        <v>83</v>
      </c>
      <c r="AT169" s="7" t="s">
        <v>80</v>
      </c>
      <c r="AU169" s="7" t="s">
        <v>43</v>
      </c>
      <c r="AY169" s="7" t="s">
        <v>79</v>
      </c>
      <c r="BE169" s="93">
        <f>IF(U169="základní",N169,0)</f>
        <v>0</v>
      </c>
      <c r="BF169" s="93">
        <f>IF(U169="snížená",N169,0)</f>
        <v>0</v>
      </c>
      <c r="BG169" s="93">
        <f>IF(U169="zákl. přenesená",N169,0)</f>
        <v>0</v>
      </c>
      <c r="BH169" s="93">
        <f>IF(U169="sníž. přenesená",N169,0)</f>
        <v>0</v>
      </c>
      <c r="BI169" s="93">
        <f>IF(U169="nulová",N169,0)</f>
        <v>0</v>
      </c>
      <c r="BJ169" s="7" t="s">
        <v>9</v>
      </c>
      <c r="BK169" s="93">
        <f>ROUND(L169*K169,2)</f>
        <v>0</v>
      </c>
      <c r="BL169" s="7" t="s">
        <v>83</v>
      </c>
      <c r="BM169" s="7" t="s">
        <v>126</v>
      </c>
    </row>
    <row r="170" spans="2:63" s="5" customFormat="1" ht="36.75" customHeight="1">
      <c r="B170" s="73"/>
      <c r="C170" s="74"/>
      <c r="D170" s="75" t="s">
        <v>60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144">
        <f>N171+N173+N175</f>
        <v>0</v>
      </c>
      <c r="O170" s="145"/>
      <c r="P170" s="145"/>
      <c r="Q170" s="145"/>
      <c r="R170" s="76"/>
      <c r="T170" s="77"/>
      <c r="U170" s="74"/>
      <c r="V170" s="74"/>
      <c r="W170" s="78">
        <f>W171+W173+W175</f>
        <v>0</v>
      </c>
      <c r="X170" s="74"/>
      <c r="Y170" s="78">
        <f>Y171+Y173+Y175</f>
        <v>0</v>
      </c>
      <c r="Z170" s="74"/>
      <c r="AA170" s="79">
        <f>AA171+AA173+AA175</f>
        <v>0</v>
      </c>
      <c r="AR170" s="80" t="s">
        <v>92</v>
      </c>
      <c r="AT170" s="81" t="s">
        <v>38</v>
      </c>
      <c r="AU170" s="81" t="s">
        <v>39</v>
      </c>
      <c r="AY170" s="80" t="s">
        <v>79</v>
      </c>
      <c r="BK170" s="82">
        <f>BK171+BK173+BK175</f>
        <v>0</v>
      </c>
    </row>
    <row r="171" spans="2:63" s="5" customFormat="1" ht="19.5" customHeight="1">
      <c r="B171" s="73"/>
      <c r="C171" s="74"/>
      <c r="D171" s="83" t="s">
        <v>61</v>
      </c>
      <c r="E171" s="83"/>
      <c r="F171" s="83"/>
      <c r="G171" s="83"/>
      <c r="H171" s="83"/>
      <c r="I171" s="83"/>
      <c r="J171" s="83"/>
      <c r="K171" s="83"/>
      <c r="L171" s="83"/>
      <c r="M171" s="83"/>
      <c r="N171" s="140">
        <f>N172</f>
        <v>0</v>
      </c>
      <c r="O171" s="141"/>
      <c r="P171" s="141"/>
      <c r="Q171" s="141"/>
      <c r="R171" s="76"/>
      <c r="T171" s="77"/>
      <c r="U171" s="74"/>
      <c r="V171" s="74"/>
      <c r="W171" s="78">
        <f>W172</f>
        <v>0</v>
      </c>
      <c r="X171" s="74"/>
      <c r="Y171" s="78">
        <f>Y172</f>
        <v>0</v>
      </c>
      <c r="Z171" s="74"/>
      <c r="AA171" s="79">
        <f>AA172</f>
        <v>0</v>
      </c>
      <c r="AR171" s="80" t="s">
        <v>92</v>
      </c>
      <c r="AT171" s="81" t="s">
        <v>38</v>
      </c>
      <c r="AU171" s="81" t="s">
        <v>9</v>
      </c>
      <c r="AY171" s="80" t="s">
        <v>79</v>
      </c>
      <c r="BK171" s="82">
        <f>BK172</f>
        <v>0</v>
      </c>
    </row>
    <row r="172" spans="2:65" s="1" customFormat="1" ht="28.5" customHeight="1">
      <c r="B172" s="84"/>
      <c r="C172" s="85">
        <v>34</v>
      </c>
      <c r="D172" s="85" t="s">
        <v>80</v>
      </c>
      <c r="E172" s="86" t="s">
        <v>127</v>
      </c>
      <c r="F172" s="147" t="s">
        <v>128</v>
      </c>
      <c r="G172" s="127"/>
      <c r="H172" s="127"/>
      <c r="I172" s="127"/>
      <c r="J172" s="87" t="s">
        <v>121</v>
      </c>
      <c r="K172" s="88">
        <v>1</v>
      </c>
      <c r="L172" s="126">
        <v>0</v>
      </c>
      <c r="M172" s="127"/>
      <c r="N172" s="126">
        <f>ROUND(L172*K172,2)</f>
        <v>0</v>
      </c>
      <c r="O172" s="127"/>
      <c r="P172" s="127"/>
      <c r="Q172" s="127"/>
      <c r="R172" s="89"/>
      <c r="T172" s="90" t="s">
        <v>1</v>
      </c>
      <c r="U172" s="24" t="s">
        <v>22</v>
      </c>
      <c r="V172" s="91">
        <v>0</v>
      </c>
      <c r="W172" s="91">
        <f>V172*K172</f>
        <v>0</v>
      </c>
      <c r="X172" s="91">
        <v>0</v>
      </c>
      <c r="Y172" s="91">
        <f>X172*K172</f>
        <v>0</v>
      </c>
      <c r="Z172" s="91">
        <v>0</v>
      </c>
      <c r="AA172" s="92">
        <f>Z172*K172</f>
        <v>0</v>
      </c>
      <c r="AR172" s="7" t="s">
        <v>129</v>
      </c>
      <c r="AT172" s="7" t="s">
        <v>80</v>
      </c>
      <c r="AU172" s="7" t="s">
        <v>43</v>
      </c>
      <c r="AY172" s="7" t="s">
        <v>79</v>
      </c>
      <c r="BE172" s="93">
        <f>IF(U172="základní",N172,0)</f>
        <v>0</v>
      </c>
      <c r="BF172" s="93">
        <f>IF(U172="snížená",N172,0)</f>
        <v>0</v>
      </c>
      <c r="BG172" s="93">
        <f>IF(U172="zákl. přenesená",N172,0)</f>
        <v>0</v>
      </c>
      <c r="BH172" s="93">
        <f>IF(U172="sníž. přenesená",N172,0)</f>
        <v>0</v>
      </c>
      <c r="BI172" s="93">
        <f>IF(U172="nulová",N172,0)</f>
        <v>0</v>
      </c>
      <c r="BJ172" s="7" t="s">
        <v>9</v>
      </c>
      <c r="BK172" s="93">
        <f>ROUND(L172*K172,2)</f>
        <v>0</v>
      </c>
      <c r="BL172" s="7" t="s">
        <v>129</v>
      </c>
      <c r="BM172" s="7" t="s">
        <v>130</v>
      </c>
    </row>
    <row r="173" spans="2:63" s="5" customFormat="1" ht="29.25" customHeight="1">
      <c r="B173" s="73"/>
      <c r="C173" s="74"/>
      <c r="D173" s="83" t="s">
        <v>62</v>
      </c>
      <c r="E173" s="83"/>
      <c r="F173" s="83"/>
      <c r="G173" s="83"/>
      <c r="H173" s="83"/>
      <c r="I173" s="83"/>
      <c r="J173" s="83"/>
      <c r="K173" s="83"/>
      <c r="L173" s="83"/>
      <c r="M173" s="83"/>
      <c r="N173" s="142">
        <f>N174</f>
        <v>0</v>
      </c>
      <c r="O173" s="143"/>
      <c r="P173" s="143"/>
      <c r="Q173" s="143"/>
      <c r="R173" s="76"/>
      <c r="T173" s="77"/>
      <c r="U173" s="74"/>
      <c r="V173" s="74"/>
      <c r="W173" s="78">
        <f>W174</f>
        <v>0</v>
      </c>
      <c r="X173" s="74"/>
      <c r="Y173" s="78">
        <f>Y174</f>
        <v>0</v>
      </c>
      <c r="Z173" s="74"/>
      <c r="AA173" s="79">
        <f>AA174</f>
        <v>0</v>
      </c>
      <c r="AR173" s="80" t="s">
        <v>92</v>
      </c>
      <c r="AT173" s="81" t="s">
        <v>38</v>
      </c>
      <c r="AU173" s="81" t="s">
        <v>9</v>
      </c>
      <c r="AY173" s="80" t="s">
        <v>79</v>
      </c>
      <c r="BK173" s="82">
        <f>BK174</f>
        <v>0</v>
      </c>
    </row>
    <row r="174" spans="2:65" s="1" customFormat="1" ht="20.25" customHeight="1">
      <c r="B174" s="84"/>
      <c r="C174" s="85">
        <v>35</v>
      </c>
      <c r="D174" s="85" t="s">
        <v>80</v>
      </c>
      <c r="E174" s="86" t="s">
        <v>131</v>
      </c>
      <c r="F174" s="131" t="s">
        <v>159</v>
      </c>
      <c r="G174" s="127"/>
      <c r="H174" s="127"/>
      <c r="I174" s="127"/>
      <c r="J174" s="87" t="s">
        <v>121</v>
      </c>
      <c r="K174" s="88">
        <v>1</v>
      </c>
      <c r="L174" s="126">
        <v>0</v>
      </c>
      <c r="M174" s="127"/>
      <c r="N174" s="126">
        <f>ROUND(L174*K174,2)</f>
        <v>0</v>
      </c>
      <c r="O174" s="127"/>
      <c r="P174" s="127"/>
      <c r="Q174" s="127"/>
      <c r="R174" s="89"/>
      <c r="T174" s="90" t="s">
        <v>1</v>
      </c>
      <c r="U174" s="24" t="s">
        <v>22</v>
      </c>
      <c r="V174" s="91">
        <v>0</v>
      </c>
      <c r="W174" s="91">
        <f>V174*K174</f>
        <v>0</v>
      </c>
      <c r="X174" s="91">
        <v>0</v>
      </c>
      <c r="Y174" s="91">
        <f>X174*K174</f>
        <v>0</v>
      </c>
      <c r="Z174" s="91">
        <v>0</v>
      </c>
      <c r="AA174" s="92">
        <f>Z174*K174</f>
        <v>0</v>
      </c>
      <c r="AR174" s="7" t="s">
        <v>129</v>
      </c>
      <c r="AT174" s="7" t="s">
        <v>80</v>
      </c>
      <c r="AU174" s="7" t="s">
        <v>43</v>
      </c>
      <c r="AY174" s="7" t="s">
        <v>79</v>
      </c>
      <c r="BE174" s="93">
        <f>IF(U174="základní",N174,0)</f>
        <v>0</v>
      </c>
      <c r="BF174" s="93">
        <f>IF(U174="snížená",N174,0)</f>
        <v>0</v>
      </c>
      <c r="BG174" s="93">
        <f>IF(U174="zákl. přenesená",N174,0)</f>
        <v>0</v>
      </c>
      <c r="BH174" s="93">
        <f>IF(U174="sníž. přenesená",N174,0)</f>
        <v>0</v>
      </c>
      <c r="BI174" s="93">
        <f>IF(U174="nulová",N174,0)</f>
        <v>0</v>
      </c>
      <c r="BJ174" s="7" t="s">
        <v>9</v>
      </c>
      <c r="BK174" s="93">
        <f>ROUND(L174*K174,2)</f>
        <v>0</v>
      </c>
      <c r="BL174" s="7" t="s">
        <v>129</v>
      </c>
      <c r="BM174" s="7" t="s">
        <v>132</v>
      </c>
    </row>
    <row r="175" spans="2:63" s="5" customFormat="1" ht="29.25" customHeight="1">
      <c r="B175" s="73"/>
      <c r="C175" s="74"/>
      <c r="D175" s="83" t="s">
        <v>63</v>
      </c>
      <c r="E175" s="83"/>
      <c r="F175" s="83"/>
      <c r="G175" s="83"/>
      <c r="H175" s="83"/>
      <c r="I175" s="83"/>
      <c r="J175" s="83"/>
      <c r="K175" s="83"/>
      <c r="L175" s="83"/>
      <c r="M175" s="83"/>
      <c r="N175" s="142">
        <f>N176+N177+N178+N179+N180</f>
        <v>0</v>
      </c>
      <c r="O175" s="143"/>
      <c r="P175" s="143"/>
      <c r="Q175" s="143"/>
      <c r="R175" s="76"/>
      <c r="T175" s="77"/>
      <c r="U175" s="74"/>
      <c r="V175" s="74"/>
      <c r="W175" s="78">
        <f>SUM(W176:W180)</f>
        <v>0</v>
      </c>
      <c r="X175" s="74"/>
      <c r="Y175" s="78">
        <f>SUM(Y176:Y180)</f>
        <v>0</v>
      </c>
      <c r="Z175" s="74"/>
      <c r="AA175" s="79">
        <f>SUM(AA176:AA180)</f>
        <v>0</v>
      </c>
      <c r="AR175" s="80" t="s">
        <v>92</v>
      </c>
      <c r="AT175" s="81" t="s">
        <v>38</v>
      </c>
      <c r="AU175" s="81" t="s">
        <v>9</v>
      </c>
      <c r="AY175" s="80" t="s">
        <v>79</v>
      </c>
      <c r="BK175" s="82">
        <f>SUM(BK176:BK180)</f>
        <v>0</v>
      </c>
    </row>
    <row r="176" spans="2:65" s="1" customFormat="1" ht="20.25" customHeight="1">
      <c r="B176" s="84"/>
      <c r="C176" s="85">
        <v>36</v>
      </c>
      <c r="D176" s="85" t="s">
        <v>80</v>
      </c>
      <c r="E176" s="86" t="s">
        <v>133</v>
      </c>
      <c r="F176" s="147" t="s">
        <v>134</v>
      </c>
      <c r="G176" s="127"/>
      <c r="H176" s="127"/>
      <c r="I176" s="127"/>
      <c r="J176" s="105" t="s">
        <v>146</v>
      </c>
      <c r="K176" s="88">
        <v>1</v>
      </c>
      <c r="L176" s="126">
        <v>0</v>
      </c>
      <c r="M176" s="127"/>
      <c r="N176" s="126">
        <f>ROUND(L176*K176,2)</f>
        <v>0</v>
      </c>
      <c r="O176" s="127"/>
      <c r="P176" s="127"/>
      <c r="Q176" s="127"/>
      <c r="R176" s="89"/>
      <c r="T176" s="90" t="s">
        <v>1</v>
      </c>
      <c r="U176" s="24" t="s">
        <v>22</v>
      </c>
      <c r="V176" s="91">
        <v>0</v>
      </c>
      <c r="W176" s="91">
        <f>V176*K176</f>
        <v>0</v>
      </c>
      <c r="X176" s="91">
        <v>0</v>
      </c>
      <c r="Y176" s="91">
        <f>X176*K176</f>
        <v>0</v>
      </c>
      <c r="Z176" s="91">
        <v>0</v>
      </c>
      <c r="AA176" s="92">
        <f>Z176*K176</f>
        <v>0</v>
      </c>
      <c r="AR176" s="7" t="s">
        <v>129</v>
      </c>
      <c r="AT176" s="7" t="s">
        <v>80</v>
      </c>
      <c r="AU176" s="7" t="s">
        <v>43</v>
      </c>
      <c r="AY176" s="7" t="s">
        <v>79</v>
      </c>
      <c r="BE176" s="93">
        <f>IF(U176="základní",N176,0)</f>
        <v>0</v>
      </c>
      <c r="BF176" s="93">
        <f>IF(U176="snížená",N176,0)</f>
        <v>0</v>
      </c>
      <c r="BG176" s="93">
        <f>IF(U176="zákl. přenesená",N176,0)</f>
        <v>0</v>
      </c>
      <c r="BH176" s="93">
        <f>IF(U176="sníž. přenesená",N176,0)</f>
        <v>0</v>
      </c>
      <c r="BI176" s="93">
        <f>IF(U176="nulová",N176,0)</f>
        <v>0</v>
      </c>
      <c r="BJ176" s="7" t="s">
        <v>9</v>
      </c>
      <c r="BK176" s="93">
        <f>ROUND(L176*K176,2)</f>
        <v>0</v>
      </c>
      <c r="BL176" s="7" t="s">
        <v>129</v>
      </c>
      <c r="BM176" s="7" t="s">
        <v>135</v>
      </c>
    </row>
    <row r="177" spans="2:65" s="1" customFormat="1" ht="20.25" customHeight="1">
      <c r="B177" s="84"/>
      <c r="C177" s="85">
        <v>37</v>
      </c>
      <c r="D177" s="109" t="s">
        <v>80</v>
      </c>
      <c r="E177" s="106" t="s">
        <v>207</v>
      </c>
      <c r="F177" s="131" t="s">
        <v>208</v>
      </c>
      <c r="G177" s="127"/>
      <c r="H177" s="127"/>
      <c r="I177" s="127"/>
      <c r="J177" s="105" t="s">
        <v>146</v>
      </c>
      <c r="K177" s="88">
        <v>20</v>
      </c>
      <c r="L177" s="126">
        <v>0</v>
      </c>
      <c r="M177" s="127"/>
      <c r="N177" s="126">
        <f>ROUND(L177*K177,2)</f>
        <v>0</v>
      </c>
      <c r="O177" s="127"/>
      <c r="P177" s="127"/>
      <c r="Q177" s="127"/>
      <c r="R177" s="89"/>
      <c r="T177" s="90"/>
      <c r="U177" s="24"/>
      <c r="V177" s="91"/>
      <c r="W177" s="91"/>
      <c r="X177" s="91"/>
      <c r="Y177" s="91"/>
      <c r="Z177" s="91"/>
      <c r="AA177" s="92"/>
      <c r="AR177" s="7"/>
      <c r="AT177" s="7"/>
      <c r="AU177" s="7"/>
      <c r="AY177" s="7"/>
      <c r="BE177" s="93"/>
      <c r="BF177" s="93"/>
      <c r="BG177" s="93"/>
      <c r="BH177" s="93"/>
      <c r="BI177" s="93"/>
      <c r="BJ177" s="7"/>
      <c r="BK177" s="93"/>
      <c r="BL177" s="7"/>
      <c r="BM177" s="7"/>
    </row>
    <row r="178" spans="2:65" s="1" customFormat="1" ht="20.25" customHeight="1">
      <c r="B178" s="84"/>
      <c r="C178" s="85">
        <v>38</v>
      </c>
      <c r="D178" s="109" t="s">
        <v>80</v>
      </c>
      <c r="E178" s="106" t="s">
        <v>169</v>
      </c>
      <c r="F178" s="131" t="s">
        <v>170</v>
      </c>
      <c r="G178" s="127"/>
      <c r="H178" s="127"/>
      <c r="I178" s="127"/>
      <c r="J178" s="105" t="s">
        <v>146</v>
      </c>
      <c r="K178" s="88">
        <v>16</v>
      </c>
      <c r="L178" s="126">
        <v>0</v>
      </c>
      <c r="M178" s="127"/>
      <c r="N178" s="126">
        <f>ROUND(L178*K178,2)</f>
        <v>0</v>
      </c>
      <c r="O178" s="127"/>
      <c r="P178" s="127"/>
      <c r="Q178" s="127"/>
      <c r="R178" s="89"/>
      <c r="T178" s="90"/>
      <c r="U178" s="24"/>
      <c r="V178" s="91"/>
      <c r="W178" s="91"/>
      <c r="X178" s="91"/>
      <c r="Y178" s="91"/>
      <c r="Z178" s="91"/>
      <c r="AA178" s="92"/>
      <c r="AR178" s="7"/>
      <c r="AT178" s="7"/>
      <c r="AU178" s="7"/>
      <c r="AY178" s="7"/>
      <c r="BE178" s="93"/>
      <c r="BF178" s="93"/>
      <c r="BG178" s="93"/>
      <c r="BH178" s="93"/>
      <c r="BI178" s="93"/>
      <c r="BJ178" s="7"/>
      <c r="BK178" s="93"/>
      <c r="BL178" s="7"/>
      <c r="BM178" s="7"/>
    </row>
    <row r="179" spans="2:65" s="1" customFormat="1" ht="20.25" customHeight="1">
      <c r="B179" s="84"/>
      <c r="C179" s="85">
        <v>39</v>
      </c>
      <c r="D179" s="109" t="s">
        <v>80</v>
      </c>
      <c r="E179" s="106" t="s">
        <v>167</v>
      </c>
      <c r="F179" s="131" t="s">
        <v>168</v>
      </c>
      <c r="G179" s="127"/>
      <c r="H179" s="127"/>
      <c r="I179" s="127"/>
      <c r="J179" s="87" t="s">
        <v>121</v>
      </c>
      <c r="K179" s="88">
        <v>1</v>
      </c>
      <c r="L179" s="126">
        <v>0</v>
      </c>
      <c r="M179" s="127"/>
      <c r="N179" s="126">
        <f>ROUND(L179*K179,2)</f>
        <v>0</v>
      </c>
      <c r="O179" s="127"/>
      <c r="P179" s="127"/>
      <c r="Q179" s="127"/>
      <c r="R179" s="89"/>
      <c r="T179" s="90"/>
      <c r="U179" s="24"/>
      <c r="V179" s="91"/>
      <c r="W179" s="91"/>
      <c r="X179" s="91"/>
      <c r="Y179" s="91"/>
      <c r="Z179" s="91"/>
      <c r="AA179" s="92"/>
      <c r="AR179" s="7"/>
      <c r="AT179" s="7"/>
      <c r="AU179" s="7"/>
      <c r="AY179" s="7"/>
      <c r="BE179" s="93"/>
      <c r="BF179" s="93"/>
      <c r="BG179" s="93"/>
      <c r="BH179" s="93"/>
      <c r="BI179" s="93"/>
      <c r="BJ179" s="7"/>
      <c r="BK179" s="93"/>
      <c r="BL179" s="7"/>
      <c r="BM179" s="7"/>
    </row>
    <row r="180" spans="2:65" s="1" customFormat="1" ht="20.25" customHeight="1">
      <c r="B180" s="84"/>
      <c r="C180" s="85">
        <v>40</v>
      </c>
      <c r="D180" s="85" t="s">
        <v>80</v>
      </c>
      <c r="E180" s="86" t="s">
        <v>136</v>
      </c>
      <c r="F180" s="147" t="s">
        <v>137</v>
      </c>
      <c r="G180" s="127"/>
      <c r="H180" s="127"/>
      <c r="I180" s="127"/>
      <c r="J180" s="87" t="s">
        <v>121</v>
      </c>
      <c r="K180" s="88">
        <v>1</v>
      </c>
      <c r="L180" s="126">
        <v>0</v>
      </c>
      <c r="M180" s="127"/>
      <c r="N180" s="126">
        <f>ROUND(L180*K180,2)</f>
        <v>0</v>
      </c>
      <c r="O180" s="127"/>
      <c r="P180" s="127"/>
      <c r="Q180" s="127"/>
      <c r="R180" s="89"/>
      <c r="T180" s="90" t="s">
        <v>1</v>
      </c>
      <c r="U180" s="98" t="s">
        <v>22</v>
      </c>
      <c r="V180" s="99">
        <v>0</v>
      </c>
      <c r="W180" s="99">
        <f>V180*K180</f>
        <v>0</v>
      </c>
      <c r="X180" s="99">
        <v>0</v>
      </c>
      <c r="Y180" s="99">
        <f>X180*K180</f>
        <v>0</v>
      </c>
      <c r="Z180" s="99">
        <v>0</v>
      </c>
      <c r="AA180" s="100">
        <f>Z180*K180</f>
        <v>0</v>
      </c>
      <c r="AR180" s="7" t="s">
        <v>129</v>
      </c>
      <c r="AT180" s="7" t="s">
        <v>80</v>
      </c>
      <c r="AU180" s="7" t="s">
        <v>43</v>
      </c>
      <c r="AY180" s="7" t="s">
        <v>79</v>
      </c>
      <c r="BE180" s="93">
        <f>IF(U180="základní",N180,0)</f>
        <v>0</v>
      </c>
      <c r="BF180" s="93">
        <f>IF(U180="snížená",N180,0)</f>
        <v>0</v>
      </c>
      <c r="BG180" s="93">
        <f>IF(U180="zákl. přenesená",N180,0)</f>
        <v>0</v>
      </c>
      <c r="BH180" s="93">
        <f>IF(U180="sníž. přenesená",N180,0)</f>
        <v>0</v>
      </c>
      <c r="BI180" s="93">
        <f>IF(U180="nulová",N180,0)</f>
        <v>0</v>
      </c>
      <c r="BJ180" s="7" t="s">
        <v>9</v>
      </c>
      <c r="BK180" s="93">
        <f>ROUND(L180*K180,2)</f>
        <v>0</v>
      </c>
      <c r="BL180" s="7" t="s">
        <v>129</v>
      </c>
      <c r="BM180" s="7" t="s">
        <v>138</v>
      </c>
    </row>
    <row r="181" spans="2:18" s="1" customFormat="1" ht="6.75" customHeight="1"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</sheetData>
  <sheetProtection/>
  <mergeCells count="210">
    <mergeCell ref="N88:Q88"/>
    <mergeCell ref="F147:I147"/>
    <mergeCell ref="L147:M147"/>
    <mergeCell ref="N147:Q147"/>
    <mergeCell ref="F153:I153"/>
    <mergeCell ref="L153:M153"/>
    <mergeCell ref="N153:Q153"/>
    <mergeCell ref="L126:M126"/>
    <mergeCell ref="N126:Q126"/>
    <mergeCell ref="F154:I154"/>
    <mergeCell ref="L154:M154"/>
    <mergeCell ref="N154:Q154"/>
    <mergeCell ref="F155:I155"/>
    <mergeCell ref="L155:M155"/>
    <mergeCell ref="N155:Q155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F156:I156"/>
    <mergeCell ref="L156:M156"/>
    <mergeCell ref="N156:Q156"/>
    <mergeCell ref="N128:Q128"/>
    <mergeCell ref="N129:Q129"/>
    <mergeCell ref="F157:I157"/>
    <mergeCell ref="L157:M157"/>
    <mergeCell ref="N157:Q157"/>
    <mergeCell ref="F158:I158"/>
    <mergeCell ref="L158:M158"/>
    <mergeCell ref="N158:Q158"/>
    <mergeCell ref="O10:P10"/>
    <mergeCell ref="O11:P11"/>
    <mergeCell ref="C2:Q2"/>
    <mergeCell ref="C4:Q4"/>
    <mergeCell ref="F6:P6"/>
    <mergeCell ref="O8:P8"/>
    <mergeCell ref="H31:J31"/>
    <mergeCell ref="M31:P3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F78:P78"/>
    <mergeCell ref="M80:P80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C85:G85"/>
    <mergeCell ref="N85:Q85"/>
    <mergeCell ref="N87:Q87"/>
    <mergeCell ref="N89:Q89"/>
    <mergeCell ref="N94:Q94"/>
    <mergeCell ref="N95:Q95"/>
    <mergeCell ref="M82:Q82"/>
    <mergeCell ref="M83:Q83"/>
    <mergeCell ref="N90:Q90"/>
    <mergeCell ref="N91:Q91"/>
    <mergeCell ref="N92:Q92"/>
    <mergeCell ref="N93:Q93"/>
    <mergeCell ref="M116:Q116"/>
    <mergeCell ref="M117:Q117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F119:I119"/>
    <mergeCell ref="L119:M119"/>
    <mergeCell ref="N119:Q119"/>
    <mergeCell ref="F130:I130"/>
    <mergeCell ref="L130:M130"/>
    <mergeCell ref="N130:Q130"/>
    <mergeCell ref="N120:Q120"/>
    <mergeCell ref="N121:Q121"/>
    <mergeCell ref="N137:Q137"/>
    <mergeCell ref="F134:I134"/>
    <mergeCell ref="L134:M134"/>
    <mergeCell ref="N134:Q134"/>
    <mergeCell ref="F132:I132"/>
    <mergeCell ref="L132:M132"/>
    <mergeCell ref="N132:Q132"/>
    <mergeCell ref="F133:I133"/>
    <mergeCell ref="L133:M133"/>
    <mergeCell ref="N133:Q133"/>
    <mergeCell ref="N142:Q142"/>
    <mergeCell ref="F139:I139"/>
    <mergeCell ref="L139:M139"/>
    <mergeCell ref="F140:I140"/>
    <mergeCell ref="L140:M140"/>
    <mergeCell ref="F136:I136"/>
    <mergeCell ref="L136:M136"/>
    <mergeCell ref="N136:Q136"/>
    <mergeCell ref="F137:I137"/>
    <mergeCell ref="L137:M137"/>
    <mergeCell ref="L145:M145"/>
    <mergeCell ref="N145:Q145"/>
    <mergeCell ref="F138:I138"/>
    <mergeCell ref="L138:M138"/>
    <mergeCell ref="N138:Q138"/>
    <mergeCell ref="F142:I142"/>
    <mergeCell ref="L142:M142"/>
    <mergeCell ref="N140:Q140"/>
    <mergeCell ref="L144:M144"/>
    <mergeCell ref="N144:Q144"/>
    <mergeCell ref="F144:I144"/>
    <mergeCell ref="F151:I151"/>
    <mergeCell ref="L151:M151"/>
    <mergeCell ref="F141:I141"/>
    <mergeCell ref="L141:M141"/>
    <mergeCell ref="N141:Q141"/>
    <mergeCell ref="F145:I145"/>
    <mergeCell ref="F150:I150"/>
    <mergeCell ref="L150:M150"/>
    <mergeCell ref="N150:Q150"/>
    <mergeCell ref="F149:I149"/>
    <mergeCell ref="L149:M149"/>
    <mergeCell ref="N149:Q149"/>
    <mergeCell ref="F164:I164"/>
    <mergeCell ref="L164:M164"/>
    <mergeCell ref="N164:Q164"/>
    <mergeCell ref="F163:I163"/>
    <mergeCell ref="L163:M163"/>
    <mergeCell ref="N163:Q163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F168:I168"/>
    <mergeCell ref="L166:M166"/>
    <mergeCell ref="N166:Q166"/>
    <mergeCell ref="L161:M161"/>
    <mergeCell ref="N161:Q161"/>
    <mergeCell ref="F177:I177"/>
    <mergeCell ref="L177:M177"/>
    <mergeCell ref="N177:Q177"/>
    <mergeCell ref="F180:I180"/>
    <mergeCell ref="L180:M180"/>
    <mergeCell ref="N180:Q180"/>
    <mergeCell ref="F172:I172"/>
    <mergeCell ref="L172:M172"/>
    <mergeCell ref="N172:Q172"/>
    <mergeCell ref="F174:I174"/>
    <mergeCell ref="L174:M174"/>
    <mergeCell ref="N174:Q174"/>
    <mergeCell ref="F179:I179"/>
    <mergeCell ref="N151:Q151"/>
    <mergeCell ref="N139:Q139"/>
    <mergeCell ref="F176:I176"/>
    <mergeCell ref="L176:M176"/>
    <mergeCell ref="N176:Q176"/>
    <mergeCell ref="F169:I169"/>
    <mergeCell ref="L169:M169"/>
    <mergeCell ref="N169:Q169"/>
    <mergeCell ref="L168:M168"/>
    <mergeCell ref="F166:I166"/>
    <mergeCell ref="H1:K1"/>
    <mergeCell ref="S2:AC2"/>
    <mergeCell ref="N162:Q162"/>
    <mergeCell ref="N167:Q167"/>
    <mergeCell ref="N122:Q122"/>
    <mergeCell ref="N131:Q131"/>
    <mergeCell ref="N135:Q135"/>
    <mergeCell ref="N143:Q143"/>
    <mergeCell ref="N148:Q148"/>
    <mergeCell ref="N152:Q152"/>
    <mergeCell ref="L152:M152"/>
    <mergeCell ref="F152:I152"/>
    <mergeCell ref="N171:Q171"/>
    <mergeCell ref="N173:Q173"/>
    <mergeCell ref="N175:Q175"/>
    <mergeCell ref="N170:Q170"/>
    <mergeCell ref="N168:Q168"/>
    <mergeCell ref="L179:M179"/>
    <mergeCell ref="N179:Q179"/>
    <mergeCell ref="F178:I178"/>
    <mergeCell ref="L178:M178"/>
    <mergeCell ref="N178:Q178"/>
    <mergeCell ref="F146:I146"/>
    <mergeCell ref="L146:M146"/>
    <mergeCell ref="N146:Q146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O</cp:lastModifiedBy>
  <dcterms:created xsi:type="dcterms:W3CDTF">2016-03-15T14:32:29Z</dcterms:created>
  <dcterms:modified xsi:type="dcterms:W3CDTF">2016-10-18T12:50:56Z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