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- ==  P O Z E M N Í      S T A V B Y\- == Kino smetanova ul\Kinokavárna\VZMR\ZD\Výzva\"/>
    </mc:Choice>
  </mc:AlternateContent>
  <bookViews>
    <workbookView xWindow="0" yWindow="0" windowWidth="25200" windowHeight="12165" activeTab="2"/>
  </bookViews>
  <sheets>
    <sheet name="Stavba" sheetId="1" r:id="rId1"/>
    <sheet name="VzorPolozky" sheetId="10" state="hidden" r:id="rId2"/>
    <sheet name="01 2016123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2016123 Pol'!$A$1:$V$155</definedName>
    <definedName name="_xlnm.Print_Area" localSheetId="0">Stavba!$A$1:$J$66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E151" i="12" l="1"/>
  <c r="F41" i="1" s="1"/>
  <c r="BA121" i="12"/>
  <c r="BA98" i="12"/>
  <c r="BA89" i="12"/>
  <c r="BA87" i="12"/>
  <c r="BA80" i="12"/>
  <c r="BA78" i="12"/>
  <c r="BA76" i="12"/>
  <c r="BA74" i="12"/>
  <c r="BA73" i="12"/>
  <c r="BA71" i="12"/>
  <c r="BA70" i="12"/>
  <c r="BA60" i="12"/>
  <c r="BA36" i="12"/>
  <c r="BA26" i="12"/>
  <c r="G8" i="12"/>
  <c r="I8" i="12"/>
  <c r="K8" i="12"/>
  <c r="O8" i="12"/>
  <c r="Q8" i="12"/>
  <c r="U8" i="12"/>
  <c r="G11" i="12"/>
  <c r="M11" i="12" s="1"/>
  <c r="I11" i="12"/>
  <c r="K11" i="12"/>
  <c r="O11" i="12"/>
  <c r="O7" i="12" s="1"/>
  <c r="Q11" i="12"/>
  <c r="U11" i="12"/>
  <c r="U7" i="12" s="1"/>
  <c r="G13" i="12"/>
  <c r="I13" i="12"/>
  <c r="K13" i="12"/>
  <c r="O13" i="12"/>
  <c r="Q13" i="12"/>
  <c r="U13" i="12"/>
  <c r="G15" i="12"/>
  <c r="M15" i="12" s="1"/>
  <c r="I15" i="12"/>
  <c r="K15" i="12"/>
  <c r="O15" i="12"/>
  <c r="Q15" i="12"/>
  <c r="U15" i="12"/>
  <c r="G19" i="12"/>
  <c r="M19" i="12" s="1"/>
  <c r="I19" i="12"/>
  <c r="K19" i="12"/>
  <c r="O19" i="12"/>
  <c r="Q19" i="12"/>
  <c r="U19" i="12"/>
  <c r="G22" i="12"/>
  <c r="M22" i="12" s="1"/>
  <c r="I22" i="12"/>
  <c r="K22" i="12"/>
  <c r="O22" i="12"/>
  <c r="Q22" i="12"/>
  <c r="U22" i="12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U25" i="12"/>
  <c r="U24" i="12" s="1"/>
  <c r="G28" i="12"/>
  <c r="M28" i="12" s="1"/>
  <c r="M27" i="12" s="1"/>
  <c r="I28" i="12"/>
  <c r="I27" i="12" s="1"/>
  <c r="K28" i="12"/>
  <c r="K27" i="12" s="1"/>
  <c r="O28" i="12"/>
  <c r="O27" i="12" s="1"/>
  <c r="Q28" i="12"/>
  <c r="Q27" i="12" s="1"/>
  <c r="U28" i="12"/>
  <c r="U27" i="12" s="1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5" i="12"/>
  <c r="I35" i="12"/>
  <c r="K35" i="12"/>
  <c r="O35" i="12"/>
  <c r="Q35" i="12"/>
  <c r="U35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5" i="12"/>
  <c r="I45" i="12"/>
  <c r="K45" i="12"/>
  <c r="M45" i="12"/>
  <c r="O45" i="12"/>
  <c r="Q45" i="12"/>
  <c r="U45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G57" i="12"/>
  <c r="G56" i="12" s="1"/>
  <c r="I55" i="1" s="1"/>
  <c r="I57" i="12"/>
  <c r="I56" i="12" s="1"/>
  <c r="K57" i="12"/>
  <c r="K56" i="12" s="1"/>
  <c r="O57" i="12"/>
  <c r="O56" i="12" s="1"/>
  <c r="Q57" i="12"/>
  <c r="Q56" i="12" s="1"/>
  <c r="U57" i="12"/>
  <c r="U56" i="12" s="1"/>
  <c r="G59" i="12"/>
  <c r="I59" i="12"/>
  <c r="K59" i="12"/>
  <c r="O59" i="12"/>
  <c r="Q59" i="12"/>
  <c r="U59" i="12"/>
  <c r="G61" i="12"/>
  <c r="M61" i="12" s="1"/>
  <c r="I61" i="12"/>
  <c r="K61" i="12"/>
  <c r="O61" i="12"/>
  <c r="Q61" i="12"/>
  <c r="U61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8" i="12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2" i="12"/>
  <c r="M72" i="12" s="1"/>
  <c r="I72" i="12"/>
  <c r="K72" i="12"/>
  <c r="O72" i="12"/>
  <c r="Q72" i="12"/>
  <c r="U72" i="12"/>
  <c r="G75" i="12"/>
  <c r="M75" i="12" s="1"/>
  <c r="I75" i="12"/>
  <c r="K75" i="12"/>
  <c r="O75" i="12"/>
  <c r="Q75" i="12"/>
  <c r="U75" i="12"/>
  <c r="G77" i="12"/>
  <c r="M77" i="12" s="1"/>
  <c r="I77" i="12"/>
  <c r="K77" i="12"/>
  <c r="O77" i="12"/>
  <c r="Q77" i="12"/>
  <c r="U77" i="12"/>
  <c r="G79" i="12"/>
  <c r="M79" i="12" s="1"/>
  <c r="I79" i="12"/>
  <c r="K79" i="12"/>
  <c r="O79" i="12"/>
  <c r="Q79" i="12"/>
  <c r="U79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8" i="12"/>
  <c r="M88" i="12" s="1"/>
  <c r="I88" i="12"/>
  <c r="K88" i="12"/>
  <c r="O88" i="12"/>
  <c r="Q88" i="12"/>
  <c r="U88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6" i="12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M109" i="12" s="1"/>
  <c r="I109" i="12"/>
  <c r="K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2" i="12"/>
  <c r="M112" i="12" s="1"/>
  <c r="I112" i="12"/>
  <c r="K112" i="12"/>
  <c r="O112" i="12"/>
  <c r="Q112" i="12"/>
  <c r="U112" i="12"/>
  <c r="G114" i="12"/>
  <c r="G113" i="12" s="1"/>
  <c r="I60" i="1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6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Q119" i="12"/>
  <c r="G120" i="12"/>
  <c r="G119" i="12" s="1"/>
  <c r="I62" i="1" s="1"/>
  <c r="I120" i="12"/>
  <c r="I119" i="12" s="1"/>
  <c r="K120" i="12"/>
  <c r="K119" i="12" s="1"/>
  <c r="O120" i="12"/>
  <c r="O119" i="12" s="1"/>
  <c r="Q120" i="12"/>
  <c r="U120" i="12"/>
  <c r="U119" i="12" s="1"/>
  <c r="G124" i="12"/>
  <c r="I124" i="12"/>
  <c r="K124" i="12"/>
  <c r="O124" i="12"/>
  <c r="O123" i="12" s="1"/>
  <c r="Q124" i="12"/>
  <c r="U124" i="12"/>
  <c r="U123" i="12" s="1"/>
  <c r="G131" i="12"/>
  <c r="I131" i="12"/>
  <c r="I123" i="12" s="1"/>
  <c r="K131" i="12"/>
  <c r="M131" i="12"/>
  <c r="O131" i="12"/>
  <c r="Q131" i="12"/>
  <c r="Q123" i="12" s="1"/>
  <c r="U131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M141" i="12" s="1"/>
  <c r="I141" i="12"/>
  <c r="K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M143" i="12" s="1"/>
  <c r="I143" i="12"/>
  <c r="K143" i="12"/>
  <c r="O143" i="12"/>
  <c r="Q143" i="12"/>
  <c r="U143" i="12"/>
  <c r="G144" i="12"/>
  <c r="I144" i="12"/>
  <c r="K144" i="12"/>
  <c r="M144" i="12"/>
  <c r="O144" i="12"/>
  <c r="Q144" i="12"/>
  <c r="U144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Q148" i="12"/>
  <c r="G149" i="12"/>
  <c r="G148" i="12" s="1"/>
  <c r="I65" i="1" s="1"/>
  <c r="I18" i="1" s="1"/>
  <c r="I149" i="12"/>
  <c r="I148" i="12" s="1"/>
  <c r="K149" i="12"/>
  <c r="K148" i="12" s="1"/>
  <c r="O149" i="12"/>
  <c r="O148" i="12" s="1"/>
  <c r="Q149" i="12"/>
  <c r="U149" i="12"/>
  <c r="U148" i="12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AF151" i="12" l="1"/>
  <c r="G40" i="1" s="1"/>
  <c r="G41" i="1"/>
  <c r="H41" i="1" s="1"/>
  <c r="I41" i="1" s="1"/>
  <c r="G39" i="1"/>
  <c r="G42" i="1" s="1"/>
  <c r="G25" i="1" s="1"/>
  <c r="G26" i="1" s="1"/>
  <c r="U137" i="12"/>
  <c r="O137" i="12"/>
  <c r="K115" i="12"/>
  <c r="G115" i="12"/>
  <c r="I61" i="1" s="1"/>
  <c r="Q105" i="12"/>
  <c r="I105" i="12"/>
  <c r="U105" i="12"/>
  <c r="O105" i="12"/>
  <c r="K95" i="12"/>
  <c r="Q95" i="12"/>
  <c r="I95" i="12"/>
  <c r="K67" i="12"/>
  <c r="G67" i="12"/>
  <c r="I57" i="1" s="1"/>
  <c r="K58" i="12"/>
  <c r="G58" i="12"/>
  <c r="I56" i="1" s="1"/>
  <c r="Q34" i="12"/>
  <c r="I34" i="12"/>
  <c r="U34" i="12"/>
  <c r="O34" i="12"/>
  <c r="K29" i="12"/>
  <c r="Q29" i="12"/>
  <c r="I29" i="12"/>
  <c r="G27" i="12"/>
  <c r="I52" i="1" s="1"/>
  <c r="M25" i="12"/>
  <c r="M24" i="12" s="1"/>
  <c r="Q12" i="12"/>
  <c r="I12" i="12"/>
  <c r="U12" i="12"/>
  <c r="O12" i="12"/>
  <c r="F39" i="1"/>
  <c r="F40" i="1"/>
  <c r="K137" i="12"/>
  <c r="Q137" i="12"/>
  <c r="I137" i="12"/>
  <c r="K123" i="12"/>
  <c r="G123" i="12"/>
  <c r="I63" i="1" s="1"/>
  <c r="Q115" i="12"/>
  <c r="I115" i="12"/>
  <c r="U115" i="12"/>
  <c r="O115" i="12"/>
  <c r="K105" i="12"/>
  <c r="G105" i="12"/>
  <c r="I59" i="1" s="1"/>
  <c r="U95" i="12"/>
  <c r="O95" i="12"/>
  <c r="Q67" i="12"/>
  <c r="I67" i="12"/>
  <c r="U67" i="12"/>
  <c r="O67" i="12"/>
  <c r="Q58" i="12"/>
  <c r="I58" i="12"/>
  <c r="U58" i="12"/>
  <c r="O58" i="12"/>
  <c r="K34" i="12"/>
  <c r="G34" i="12"/>
  <c r="I54" i="1" s="1"/>
  <c r="U29" i="12"/>
  <c r="O29" i="12"/>
  <c r="K12" i="12"/>
  <c r="G12" i="12"/>
  <c r="I50" i="1" s="1"/>
  <c r="K7" i="12"/>
  <c r="Q7" i="12"/>
  <c r="M8" i="12"/>
  <c r="M7" i="12" s="1"/>
  <c r="I7" i="12"/>
  <c r="M29" i="12"/>
  <c r="M95" i="12"/>
  <c r="M137" i="12"/>
  <c r="G137" i="12"/>
  <c r="I64" i="1" s="1"/>
  <c r="I17" i="1" s="1"/>
  <c r="G95" i="12"/>
  <c r="I58" i="1" s="1"/>
  <c r="G29" i="12"/>
  <c r="I53" i="1" s="1"/>
  <c r="G7" i="12"/>
  <c r="M149" i="12"/>
  <c r="M148" i="12" s="1"/>
  <c r="M124" i="12"/>
  <c r="M123" i="12" s="1"/>
  <c r="M120" i="12"/>
  <c r="M119" i="12" s="1"/>
  <c r="M116" i="12"/>
  <c r="M115" i="12" s="1"/>
  <c r="M114" i="12"/>
  <c r="M113" i="12" s="1"/>
  <c r="M106" i="12"/>
  <c r="M105" i="12" s="1"/>
  <c r="M68" i="12"/>
  <c r="M67" i="12" s="1"/>
  <c r="M59" i="12"/>
  <c r="M58" i="12" s="1"/>
  <c r="M57" i="12"/>
  <c r="M56" i="12" s="1"/>
  <c r="M35" i="12"/>
  <c r="M34" i="12" s="1"/>
  <c r="M13" i="12"/>
  <c r="M12" i="12" s="1"/>
  <c r="H40" i="1" l="1"/>
  <c r="I40" i="1" s="1"/>
  <c r="F42" i="1"/>
  <c r="H39" i="1"/>
  <c r="G151" i="12"/>
  <c r="I49" i="1"/>
  <c r="G23" i="1" l="1"/>
  <c r="G24" i="1" s="1"/>
  <c r="G29" i="1" s="1"/>
  <c r="G28" i="1"/>
  <c r="I16" i="1"/>
  <c r="I21" i="1" s="1"/>
  <c r="I66" i="1"/>
  <c r="H42" i="1"/>
  <c r="I39" i="1"/>
  <c r="I42" i="1" s="1"/>
  <c r="J41" i="1" l="1"/>
  <c r="J40" i="1"/>
  <c r="J39" i="1"/>
  <c r="J42" i="1" s="1"/>
  <c r="J65" i="1"/>
  <c r="J62" i="1"/>
  <c r="J58" i="1"/>
  <c r="J54" i="1"/>
  <c r="J50" i="1"/>
  <c r="J61" i="1"/>
  <c r="J57" i="1"/>
  <c r="J53" i="1"/>
  <c r="J49" i="1"/>
  <c r="J64" i="1"/>
  <c r="J60" i="1"/>
  <c r="J56" i="1"/>
  <c r="J52" i="1"/>
  <c r="J63" i="1"/>
  <c r="J59" i="1"/>
  <c r="J51" i="1"/>
  <c r="J55" i="1"/>
  <c r="J6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<sst xmlns="http://schemas.openxmlformats.org/spreadsheetml/2006/main" count="790" uniqueCount="341">
  <si>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</si>
  <si>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</si>
  <si>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</si>
  <si>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</si>
  <si>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</si>
  <si>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</si>
  <si>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</si>
  <si>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</si>
  <si>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</si>
  <si>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</si>
  <si>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</si>
  <si>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</si>
  <si>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</si>
  <si>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</si>
  <si>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</si>
  <si>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</si>
  <si>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</si>
  <si>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</si>
  <si>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</si>
  <si>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</si>
  <si>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</si>
  <si>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</si>
  <si>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</si>
  <si>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</si>
  <si>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</si>
  <si>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</si>
  <si>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</si>
  <si>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</si>
  <si>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</si>
  <si>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</si>
  <si>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</si>
  <si>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</si>
  <si>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</si>
  <si>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</si>
  <si>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</si>
  <si>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</si>
  <si>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</si>
  <si>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</si>
  <si>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</si>
  <si>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</si>
  <si>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</si>
  <si>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2016123</t>
  </si>
  <si>
    <t>Nový Bor</t>
  </si>
  <si>
    <t>01</t>
  </si>
  <si>
    <t>Zřízení kavárničky</t>
  </si>
  <si>
    <t>Objekt:</t>
  </si>
  <si>
    <t>Rozpočet:</t>
  </si>
  <si>
    <t>Kino Nový Bor</t>
  </si>
  <si>
    <t>Stavba</t>
  </si>
  <si>
    <t>Celkem za stavbu</t>
  </si>
  <si>
    <t>CZK</t>
  </si>
  <si>
    <t>Rekapitulace dílů</t>
  </si>
  <si>
    <t>Typ dílu</t>
  </si>
  <si>
    <t>342</t>
  </si>
  <si>
    <t>Sádrokartonové konstrukce</t>
  </si>
  <si>
    <t>61</t>
  </si>
  <si>
    <t>Úpravy povrchů vnitřní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</si>
  <si>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</si>
  <si>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</si>
  <si>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</si>
  <si>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</si>
  <si>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</si>
  <si>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</si>
  <si>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</si>
  <si>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</si>
  <si>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</si>
  <si>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</si>
  <si>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</si>
  <si>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</si>
  <si>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</si>
  <si>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</si>
  <si>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</si>
  <si>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</si>
  <si>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</si>
  <si>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</si>
  <si>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</si>
  <si>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</si>
  <si>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</si>
  <si>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</si>
  <si>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</si>
  <si>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</si>
  <si>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</si>
  <si>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</si>
  <si>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</si>
  <si>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</si>
  <si>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</si>
  <si>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</si>
  <si>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</si>
  <si>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</si>
  <si>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</si>
  <si>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</si>
  <si>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</si>
  <si>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</si>
  <si>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</si>
  <si>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</si>
  <si>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</si>
  <si>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</si>
  <si>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</si>
  <si>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</si>
  <si>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</si>
  <si>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</si>
  <si>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</si>
  <si>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</si>
  <si>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</si>
  <si>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</si>
  <si>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</si>
  <si>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</si>
  <si>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</si>
  <si>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</si>
  <si>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</si>
  <si>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</si>
  <si>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</si>
  <si>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</si>
  <si>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</si>
  <si>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342261111RT1</t>
  </si>
  <si>
    <t>Příčka sádrokarton. ocel.kce, 1x oplášť. tl. 75 mm, desky standard tl.12,5 mm, izol. minerál tl.5 cm</t>
  </si>
  <si>
    <t>m2</t>
  </si>
  <si>
    <t>801-1</t>
  </si>
  <si>
    <t>RTS 16/ II</t>
  </si>
  <si>
    <t>POL1_</t>
  </si>
  <si>
    <t>(0,45+2,83+0,075+0,90+0,075+2,83)*2,2</t>
  </si>
  <si>
    <t>VV</t>
  </si>
  <si>
    <t>-0,6*2</t>
  </si>
  <si>
    <t>342.01</t>
  </si>
  <si>
    <t>Vložení konstrukce do SDRK příčky pro uchycení šatních háků - věšáků</t>
  </si>
  <si>
    <t xml:space="preserve">ks    </t>
  </si>
  <si>
    <t>Vlastní</t>
  </si>
  <si>
    <t>611471413R00</t>
  </si>
  <si>
    <t>Úprava stropů aktiv. štukem s přísadou</t>
  </si>
  <si>
    <t>15,86+2,55</t>
  </si>
  <si>
    <t>612421221R00</t>
  </si>
  <si>
    <t>Oprava vápen.omítek stěn do 10 % pl. - hladkých</t>
  </si>
  <si>
    <t>801-4</t>
  </si>
  <si>
    <t>(0,6+2,83+0,6+3,695+0,55+0,45+2,83+0,55)*2,2</t>
  </si>
  <si>
    <t>(0,3+0,6+0,3+0,55+0,3)*2,2</t>
  </si>
  <si>
    <t>0,9*2,2</t>
  </si>
  <si>
    <t>612471413R00</t>
  </si>
  <si>
    <t>Úprava vnitřních stěn aktivovaným štukem s přísad.</t>
  </si>
  <si>
    <t>SDRK : 29,104</t>
  </si>
  <si>
    <t>omítky : 33,121</t>
  </si>
  <si>
    <t>612481211RT2</t>
  </si>
  <si>
    <t>Montáž výztužné sítě (perlinky) do stěrky-stěny, včetně výztužné sítě a stěrkového tmelu</t>
  </si>
  <si>
    <t>14,552*2</t>
  </si>
  <si>
    <t>642942211RT2</t>
  </si>
  <si>
    <t>Osazení zárubně do sádrokarton. příčky tl. 75 mm, včetně dodávky zárubně  600/1970</t>
  </si>
  <si>
    <t>kus</t>
  </si>
  <si>
    <t>Včetně kotvení rámů do zdiva a platí pro jakýkoliv způsob provádění (např. bodovým přivařením k obnažené výztuži, uklínováním, zalitím pracen apod.).</t>
  </si>
  <si>
    <t>POP</t>
  </si>
  <si>
    <t>941955001R00</t>
  </si>
  <si>
    <t>Lešení lehké pomocné, výška podlahy do 1,2 m</t>
  </si>
  <si>
    <t>800-3</t>
  </si>
  <si>
    <t>952901111R00</t>
  </si>
  <si>
    <t>Vyčištění budov o výšce podlaží do 4 m</t>
  </si>
  <si>
    <t>95.01</t>
  </si>
  <si>
    <t>Přípomocné, bourací a ostatní práce vč. pomocného materiálu - HSV</t>
  </si>
  <si>
    <t xml:space="preserve">hod   </t>
  </si>
  <si>
    <t>95.02</t>
  </si>
  <si>
    <t>Přípomocné, bourací a ostatní práce vč. pomocného materiálu - PSV - po provedení instalací</t>
  </si>
  <si>
    <t>95.08</t>
  </si>
  <si>
    <t>Ochrana stávajících podlah</t>
  </si>
  <si>
    <t xml:space="preserve">m2    </t>
  </si>
  <si>
    <t>973031151R00</t>
  </si>
  <si>
    <t>Vysekání výklenků zeď cihel. MVC, pl. nad 0,25 m2</t>
  </si>
  <si>
    <t>m3</t>
  </si>
  <si>
    <t>801-3</t>
  </si>
  <si>
    <t>Včetně pomocného lešení o výšce podlahy do 1900 mm a pro zatížení do 1,5 kPa  (150 kg/m2).</t>
  </si>
  <si>
    <t>0,6*2*0,15</t>
  </si>
  <si>
    <t>722130801R00</t>
  </si>
  <si>
    <t>Demontáž potrubí ocelových závitových DN 25</t>
  </si>
  <si>
    <t>m</t>
  </si>
  <si>
    <t>800-721</t>
  </si>
  <si>
    <t>sprinklery : 9</t>
  </si>
  <si>
    <t>766421811R00</t>
  </si>
  <si>
    <t>Demontáž obložení podhledů panely do 1,5 m2</t>
  </si>
  <si>
    <t>800-766</t>
  </si>
  <si>
    <t>obklad průvlaku : (0,2+0,3+0,2)*8,9</t>
  </si>
  <si>
    <t>766421822R00</t>
  </si>
  <si>
    <t>Demontáž podkladových roštů obložení podhledů</t>
  </si>
  <si>
    <t>785412800R00</t>
  </si>
  <si>
    <t>Odstranění tapet lepených ostatních s podl. 3,8 m - koberec na stěně</t>
  </si>
  <si>
    <t>800-784</t>
  </si>
  <si>
    <t>(2,83+0,6+3,695+0,55+0,45+0,075+0,9+0,075)*2,2</t>
  </si>
  <si>
    <t>96.01</t>
  </si>
  <si>
    <t>Rozebrání dřevěného pultu šatny - pro další použití</t>
  </si>
  <si>
    <t xml:space="preserve">m     </t>
  </si>
  <si>
    <t>3,68*2</t>
  </si>
  <si>
    <t>96.02</t>
  </si>
  <si>
    <t>Demontáž stávajících věšáků - šatní tyče, vč. uložení do skladu</t>
  </si>
  <si>
    <t>96.03</t>
  </si>
  <si>
    <t>Demontáž šatních háků - věšáky na stěně, vč. uskladnění pro zpětnou montáž</t>
  </si>
  <si>
    <t>96.04</t>
  </si>
  <si>
    <t>Demontáž svítidel</t>
  </si>
  <si>
    <t>979094211R00</t>
  </si>
  <si>
    <t>Nakládání nebo překládání vybourané suti</t>
  </si>
  <si>
    <t>t</t>
  </si>
  <si>
    <t>824-1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</si>
  <si>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</si>
  <si>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</si>
  <si>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</si>
  <si>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</si>
  <si>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</si>
  <si>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</si>
  <si>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</si>
  <si>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</si>
  <si>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</si>
  <si>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</si>
  <si>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</si>
  <si>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999281105R00</t>
  </si>
  <si>
    <t>Přesun hmot pro opravy a údržbu do výšky 6 m</t>
  </si>
  <si>
    <t>POL7_</t>
  </si>
  <si>
    <t>721176103R00</t>
  </si>
  <si>
    <t>Potrubí HT připojovací D 50 x 1,8 mm</t>
  </si>
  <si>
    <t>Potrubí včetně tvarovek. Bez zednických výpomocí.</t>
  </si>
  <si>
    <t>721194105R00</t>
  </si>
  <si>
    <t>Vyvedení odpadních výpustek D 50 x 1,8</t>
  </si>
  <si>
    <t>myčka : 1</t>
  </si>
  <si>
    <t>umyvadlo : 1</t>
  </si>
  <si>
    <t>721290111R00</t>
  </si>
  <si>
    <t>Zkouška těsnosti kanalizace vodou DN 125</t>
  </si>
  <si>
    <t>721.01</t>
  </si>
  <si>
    <t>Přípomocné, bourací a ostatní práce vč. přípomocného materiálu</t>
  </si>
  <si>
    <t>hod</t>
  </si>
  <si>
    <t>998721101R00</t>
  </si>
  <si>
    <t>Přesun hmot pro vnitřní kanalizaci, výšky do 6 m</t>
  </si>
  <si>
    <t>722130901R00</t>
  </si>
  <si>
    <t>Zazátkování vývodu</t>
  </si>
  <si>
    <t>722172611R00</t>
  </si>
  <si>
    <t>Potrubí z PPR studená, D 20x2,8 mm</t>
  </si>
  <si>
    <t>Potrubí včetně tvarovek bez zednických výpomocí.</t>
  </si>
  <si>
    <t>Včetně pomocného lešení o výšce podlahy do 1900 mm a pro zatížení do 1,5 kPa.</t>
  </si>
  <si>
    <t>722172631R00</t>
  </si>
  <si>
    <t>Potrubí z PPR teplá, D 20x3,4 mm</t>
  </si>
  <si>
    <t>722181212RT7</t>
  </si>
  <si>
    <t>Izolace návleková tl. stěny 9 mm, vnitřní průměr 20 mm</t>
  </si>
  <si>
    <t>V položce je kalkulována dodávka izolační trubice, spon a lepicí pásky.</t>
  </si>
  <si>
    <t>722181215RT7</t>
  </si>
  <si>
    <t>Izolace návleková  tl. stěny 25 mm, vnitřní průměr 20 mm</t>
  </si>
  <si>
    <t>722220111R00</t>
  </si>
  <si>
    <t>Nástěnka K 247, pro výtokový ventil G 1/2</t>
  </si>
  <si>
    <t>Včetněi vyvedení a upevnění výpustek.</t>
  </si>
  <si>
    <t>dřez : 2</t>
  </si>
  <si>
    <t>ohřívák : 2</t>
  </si>
  <si>
    <t>umyvadlo : 2</t>
  </si>
  <si>
    <t>722229101R00</t>
  </si>
  <si>
    <t>Montáž vodovodních armatur,1závit, G 1/2</t>
  </si>
  <si>
    <t>722280108R00</t>
  </si>
  <si>
    <t>Tlaková zkouška vodovodního potrubí DN 50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</si>
  <si>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</si>
  <si>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</si>
  <si>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</si>
  <si>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</si>
  <si>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722.01</t>
  </si>
  <si>
    <t>722.02</t>
  </si>
  <si>
    <t>Napojení na stávající rozvod vody</t>
  </si>
  <si>
    <t>55141040R</t>
  </si>
  <si>
    <t>Ventil rohový TE-66  1/2"</t>
  </si>
  <si>
    <t>SPCM</t>
  </si>
  <si>
    <t>POL3_</t>
  </si>
  <si>
    <t>55141106R</t>
  </si>
  <si>
    <t>Ventil rohový pračkový 1/2" , se zpětnou klapkou</t>
  </si>
  <si>
    <t>998722101R00</t>
  </si>
  <si>
    <t>Přesun hmot pro vnitřní vodovod, výšky do 6 m</t>
  </si>
  <si>
    <t>725219401R00</t>
  </si>
  <si>
    <t>Montáž umyvadel na šrouby do zdiva</t>
  </si>
  <si>
    <t>725539102R00</t>
  </si>
  <si>
    <t>Montáž elektr.ohřívačů, ostatní typy do  80 l</t>
  </si>
  <si>
    <t>Včetně upevnění zásobníků na příčky tl. 15 cm, na zdi a na nosné konstrukce.</t>
  </si>
  <si>
    <t>725829301R00</t>
  </si>
  <si>
    <t>725860211R00</t>
  </si>
  <si>
    <t>Sifon umyvadlový</t>
  </si>
  <si>
    <t>54132231R</t>
  </si>
  <si>
    <t xml:space="preserve">Ohřívač vody elektrický 10 l </t>
  </si>
  <si>
    <t>55144110R</t>
  </si>
  <si>
    <t>Baterie umyvadlová stojánková</t>
  </si>
  <si>
    <t>64213617R</t>
  </si>
  <si>
    <t>998725101R00</t>
  </si>
  <si>
    <t>Přesun hmot pro zařizovací předměty, výšky do 6 m</t>
  </si>
  <si>
    <t>766661112R00</t>
  </si>
  <si>
    <t>Montáž dveří do zárubně,otevíravých 1kř.do 0,8 m</t>
  </si>
  <si>
    <t>766670021R00</t>
  </si>
  <si>
    <t>Montáž kliky a štítku</t>
  </si>
  <si>
    <t>766.01</t>
  </si>
  <si>
    <t>Montáž pultu u šatny z demontovaných částí</t>
  </si>
  <si>
    <t>766.02</t>
  </si>
  <si>
    <t>Montáž šatnových háků - věšáku (demontované)</t>
  </si>
  <si>
    <t>54914594R</t>
  </si>
  <si>
    <t xml:space="preserve">Kliky se štítem dveřní  FAB </t>
  </si>
  <si>
    <t>61160110R</t>
  </si>
  <si>
    <t>Dveře vnitřní  barva hnědá 1kř. 60x197</t>
  </si>
  <si>
    <t>998766101R00</t>
  </si>
  <si>
    <t>Přesun hmot pro truhlářské konstr., výšky do 6 m</t>
  </si>
  <si>
    <t>767.01</t>
  </si>
  <si>
    <t>781415015R00</t>
  </si>
  <si>
    <t>Montáž obkladů stěn, porovin.,tmel, 20x20, vč. ukončujících rohových lišt</t>
  </si>
  <si>
    <t>800-771</t>
  </si>
  <si>
    <t>597813601R</t>
  </si>
  <si>
    <t>Obkládačka 200/200</t>
  </si>
  <si>
    <t>998781101R00</t>
  </si>
  <si>
    <t>Přesun hmot pro obklady keramické, výšky do 6 m</t>
  </si>
  <si>
    <t>783225100R00</t>
  </si>
  <si>
    <t>Nátěr syntetický kovových konstrukcí 2x email</t>
  </si>
  <si>
    <t>800-783</t>
  </si>
  <si>
    <t>včetně pomocného lešení.</t>
  </si>
  <si>
    <t>zárubeň : 4,6*0,25</t>
  </si>
  <si>
    <t>784402801R00</t>
  </si>
  <si>
    <t>Odstranění malby oškrábáním v místnosti H do 3,8 m</t>
  </si>
  <si>
    <t>oprava stěn : (0,6+2,83+0,6+3,695+0,55+0,45+2,83+0,55)*2,2</t>
  </si>
  <si>
    <t>strop : 15,86+2,55</t>
  </si>
  <si>
    <t>2,1*(0,6+3,695+0,55+0,45+0,075+0,9+0,075+2,19+0,3)</t>
  </si>
  <si>
    <t>sloupy : 0,45*4*2,2*2</t>
  </si>
  <si>
    <t>784195112R00</t>
  </si>
  <si>
    <t>Malba tekutá, bílá, 2 x</t>
  </si>
  <si>
    <t>777.05</t>
  </si>
  <si>
    <t>Dodávka a montáž - mrazák</t>
  </si>
  <si>
    <t>799.01</t>
  </si>
  <si>
    <t>Dodávka a montáž - kuchyňská linka vč. dřezu a baterie</t>
  </si>
  <si>
    <t>799.02</t>
  </si>
  <si>
    <t>Dodávka a montáž - barový pult</t>
  </si>
  <si>
    <t>799.03</t>
  </si>
  <si>
    <t>Dodávka a montáž - skříňka pokladny a židle</t>
  </si>
  <si>
    <t>799.04</t>
  </si>
  <si>
    <t>Dodávka a montáž - chladící vitrína</t>
  </si>
  <si>
    <t>799.06</t>
  </si>
  <si>
    <t>Dodávka a montáž - kávovar</t>
  </si>
  <si>
    <t>799.08</t>
  </si>
  <si>
    <t>Dodávka a montáž - kavárenské židle</t>
  </si>
  <si>
    <t>799.09</t>
  </si>
  <si>
    <t>Dodávka a montáž - barová židle</t>
  </si>
  <si>
    <t>799.10</t>
  </si>
  <si>
    <t>Dodávka a montáž - věšák</t>
  </si>
  <si>
    <t>799.7</t>
  </si>
  <si>
    <t>Dodávka a montáž - kavárenské stolky</t>
  </si>
  <si>
    <t>M21.01</t>
  </si>
  <si>
    <t>Elektrorozvody - viz příloha</t>
  </si>
  <si>
    <t>soubor</t>
  </si>
  <si>
    <t/>
  </si>
  <si>
    <t>SUM</t>
  </si>
  <si>
    <t>END</t>
  </si>
  <si>
    <t>Montáž baterie umyvadlové stojánkové</t>
  </si>
  <si>
    <t>Umyvadlo  600x490 mm, otvor pro baterii bílé</t>
  </si>
  <si>
    <t>Dodávka a montáž - ocelová rolovací mříž například typ VALENCIA P120, rozm. 3750/2000 mm na zámek, motorové ovládání, kryt balu mříže, pozink.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</si>
</sst>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29" xfId="0" applyNumberFormat="1" applyFont="1" applyBorder="1" applyAlignment="1"/>
    <xf numFmtId="3" fontId="0" fillId="2" borderId="30" xfId="0" applyNumberFormat="1" applyFill="1" applyBorder="1" applyAlignment="1"/>
    <xf numFmtId="3" fontId="7" fillId="4" borderId="31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0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29" xfId="0" applyNumberFormat="1" applyFont="1" applyBorder="1" applyAlignment="1">
      <alignment wrapText="1" shrinkToFit="1"/>
    </xf>
    <xf numFmtId="3" fontId="8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" borderId="30" xfId="0" applyNumberFormat="1" applyFill="1" applyBorder="1" applyAlignment="1">
      <alignment wrapText="1" shrinkToFit="1"/>
    </xf>
    <xf numFmtId="3" fontId="0" fillId="2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9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2" borderId="30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0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1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0" fontId="17" fillId="0" borderId="29" xfId="0" applyNumberFormat="1" applyFont="1" applyBorder="1" applyAlignment="1">
      <alignment horizontal="center" vertical="top" wrapText="1" shrinkToFit="1"/>
    </xf>
    <xf numFmtId="0" fontId="0" fillId="2" borderId="30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29" xfId="0" applyNumberFormat="1" applyFont="1" applyBorder="1" applyAlignment="1">
      <alignment vertical="top" shrinkToFit="1"/>
    </xf>
    <xf numFmtId="164" fontId="17" fillId="0" borderId="29" xfId="0" applyNumberFormat="1" applyFont="1" applyBorder="1" applyAlignment="1">
      <alignment vertical="top" wrapText="1" shrinkToFit="1"/>
    </xf>
    <xf numFmtId="164" fontId="0" fillId="2" borderId="30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29" xfId="0" applyNumberFormat="1" applyFont="1" applyFill="1" applyBorder="1" applyAlignment="1" applyProtection="1">
      <alignment vertical="top" shrinkToFit="1"/>
      <protection locked="0"/>
    </xf>
    <xf numFmtId="4" fontId="16" fillId="0" borderId="29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0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29" xfId="0" applyNumberFormat="1" applyFont="1" applyBorder="1" applyAlignment="1">
      <alignment horizontal="left" vertical="top" wrapText="1"/>
    </xf>
    <xf numFmtId="0" fontId="17" fillId="0" borderId="29" xfId="0" quotePrefix="1" applyNumberFormat="1" applyFont="1" applyBorder="1" applyAlignment="1">
      <alignment horizontal="left" vertical="top" wrapText="1"/>
    </xf>
    <xf numFmtId="0" fontId="0" fillId="2" borderId="30" xfId="0" applyNumberFormat="1" applyFill="1" applyBorder="1" applyAlignment="1">
      <alignment horizontal="left" vertical="top" wrapText="1"/>
    </xf>
    <xf numFmtId="0" fontId="16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1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36" t="s">
        <v>4</v>
      </c>
      <c r="C1" s="237"/>
      <c r="D1" s="237"/>
      <c r="E1" s="237"/>
      <c r="F1" s="237"/>
      <c r="G1" s="237"/>
      <c r="H1" s="237"/>
      <c r="I1" s="237"/>
      <c r="J1" s="238"/>
    </row>
    <row r="2" spans="1:15" ht="23.25" customHeight="1" x14ac:dyDescent="0.2">
      <c r="A2" s="4"/>
      <c r="B2" s="82" t="s">
        <v>24</v>
      </c>
      <c r="C2" s="83"/>
      <c r="D2" s="84" t="s">
        <v>41</v>
      </c>
      <c r="E2" s="84" t="s">
        <v>47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 t="s">
        <v>43</v>
      </c>
      <c r="E3" s="89" t="s">
        <v>44</v>
      </c>
      <c r="F3" s="90"/>
      <c r="G3" s="90"/>
      <c r="H3" s="83"/>
      <c r="I3" s="91"/>
      <c r="J3" s="92"/>
    </row>
    <row r="4" spans="1:15" ht="23.25" customHeight="1" x14ac:dyDescent="0.2">
      <c r="A4" s="81">
        <v>703</v>
      </c>
      <c r="B4" s="93" t="s">
        <v>46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40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40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9"/>
      <c r="E11" s="229"/>
      <c r="F11" s="229"/>
      <c r="G11" s="229"/>
      <c r="H11" s="28" t="s">
        <v>40</v>
      </c>
      <c r="I11" s="100"/>
      <c r="J11" s="11"/>
    </row>
    <row r="12" spans="1:15" ht="15.75" customHeight="1" x14ac:dyDescent="0.2">
      <c r="A12" s="4"/>
      <c r="B12" s="42"/>
      <c r="C12" s="26"/>
      <c r="D12" s="234"/>
      <c r="E12" s="234"/>
      <c r="F12" s="234"/>
      <c r="G12" s="234"/>
      <c r="H12" s="28" t="s">
        <v>36</v>
      </c>
      <c r="I12" s="100"/>
      <c r="J12" s="11"/>
    </row>
    <row r="13" spans="1:15" ht="15.75" customHeight="1" x14ac:dyDescent="0.2">
      <c r="A13" s="4"/>
      <c r="B13" s="43"/>
      <c r="C13" s="99"/>
      <c r="D13" s="235"/>
      <c r="E13" s="235"/>
      <c r="F13" s="235"/>
      <c r="G13" s="235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32"/>
      <c r="F16" s="233"/>
      <c r="G16" s="232"/>
      <c r="H16" s="233"/>
      <c r="I16" s="232">
        <f>SUMIF(F49:F65,A16,I49:I65)+SUMIF(F49:F65,"PSU",I49:I65)</f>
        <v>0</v>
      </c>
      <c r="J16" s="245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32"/>
      <c r="F17" s="233"/>
      <c r="G17" s="232"/>
      <c r="H17" s="233"/>
      <c r="I17" s="232">
        <f>SUMIF(F49:F65,A17,I49:I65)</f>
        <v>0</v>
      </c>
      <c r="J17" s="245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32"/>
      <c r="F18" s="233"/>
      <c r="G18" s="232"/>
      <c r="H18" s="233"/>
      <c r="I18" s="232">
        <f>SUMIF(F49:F65,A18,I49:I65)</f>
        <v>0</v>
      </c>
      <c r="J18" s="245"/>
    </row>
    <row r="19" spans="1:10" ht="23.25" customHeight="1" x14ac:dyDescent="0.2">
      <c r="A19" s="160" t="s">
        <v>87</v>
      </c>
      <c r="B19" s="58" t="s">
        <v>29</v>
      </c>
      <c r="C19" s="59"/>
      <c r="D19" s="60"/>
      <c r="E19" s="232"/>
      <c r="F19" s="233"/>
      <c r="G19" s="232"/>
      <c r="H19" s="233"/>
      <c r="I19" s="232">
        <f>SUMIF(F49:F65,A19,I49:I65)</f>
        <v>0</v>
      </c>
      <c r="J19" s="245"/>
    </row>
    <row r="20" spans="1:10" ht="23.25" customHeight="1" x14ac:dyDescent="0.2">
      <c r="A20" s="160" t="s">
        <v>88</v>
      </c>
      <c r="B20" s="58" t="s">
        <v>30</v>
      </c>
      <c r="C20" s="59"/>
      <c r="D20" s="60"/>
      <c r="E20" s="232"/>
      <c r="F20" s="233"/>
      <c r="G20" s="232"/>
      <c r="H20" s="233"/>
      <c r="I20" s="232">
        <f>SUMIF(F49:F65,A20,I49:I65)</f>
        <v>0</v>
      </c>
      <c r="J20" s="245"/>
    </row>
    <row r="21" spans="1:10" ht="23.25" customHeight="1" x14ac:dyDescent="0.2">
      <c r="A21" s="4"/>
      <c r="B21" s="75" t="s">
        <v>31</v>
      </c>
      <c r="C21" s="76"/>
      <c r="D21" s="77"/>
      <c r="E21" s="246"/>
      <c r="F21" s="247"/>
      <c r="G21" s="246"/>
      <c r="H21" s="247"/>
      <c r="I21" s="246">
        <f>SUM(I16:J20)</f>
        <v>0</v>
      </c>
      <c r="J21" s="252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3">
        <f>ZakladDPHSniVypocet</f>
        <v>0</v>
      </c>
      <c r="H23" s="244"/>
      <c r="I23" s="244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50">
        <f>ZakladDPHSni*SazbaDPH1/100</f>
        <v>0</v>
      </c>
      <c r="H24" s="251"/>
      <c r="I24" s="251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3">
        <f>ZakladDPHZaklVypocet</f>
        <v>0</v>
      </c>
      <c r="H25" s="244"/>
      <c r="I25" s="244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9">
        <f>ZakladDPHZakl*SazbaDPH2/100</f>
        <v>0</v>
      </c>
      <c r="H26" s="240"/>
      <c r="I26" s="240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41">
        <f>0</f>
        <v>0</v>
      </c>
      <c r="H27" s="241"/>
      <c r="I27" s="241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48">
        <f>ZakladDPHSniVypocet+ZakladDPHZaklVypocet</f>
        <v>0</v>
      </c>
      <c r="H28" s="248"/>
      <c r="I28" s="248"/>
      <c r="J28" s="133" t="str">
        <f t="shared" si="0"/>
        <v>CZK</v>
      </c>
    </row>
    <row r="29" spans="1:10" ht="27.75" customHeight="1" thickBot="1" x14ac:dyDescent="0.25">
      <c r="A29" s="4"/>
      <c r="B29" s="129" t="s">
        <v>37</v>
      </c>
      <c r="C29" s="134"/>
      <c r="D29" s="134"/>
      <c r="E29" s="134"/>
      <c r="F29" s="134"/>
      <c r="G29" s="242">
        <f>ZakladDPHSni+DPHSni+ZakladDPHZakl+DPHZakl+Zaokrouhleni</f>
        <v>0</v>
      </c>
      <c r="H29" s="242"/>
      <c r="I29" s="242"/>
      <c r="J29" s="135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42704</v>
      </c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49" t="s">
        <v>2</v>
      </c>
      <c r="E35" s="249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48</v>
      </c>
      <c r="C39" s="217"/>
      <c r="D39" s="218"/>
      <c r="E39" s="218"/>
      <c r="F39" s="120">
        <f>'01 2016123 Pol'!AE151</f>
        <v>0</v>
      </c>
      <c r="G39" s="121">
        <f>'01 2016123 Pol'!AF151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43</v>
      </c>
      <c r="C40" s="219" t="s">
        <v>44</v>
      </c>
      <c r="D40" s="220"/>
      <c r="E40" s="220"/>
      <c r="F40" s="123">
        <f>'01 2016123 Pol'!AE151</f>
        <v>0</v>
      </c>
      <c r="G40" s="124">
        <f>'01 2016123 Pol'!AF151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221" t="s">
        <v>42</v>
      </c>
      <c r="D41" s="222"/>
      <c r="E41" s="222"/>
      <c r="F41" s="125">
        <f>'01 2016123 Pol'!AE151</f>
        <v>0</v>
      </c>
      <c r="G41" s="126">
        <f>'01 2016123 Pol'!AF151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23" t="s">
        <v>49</v>
      </c>
      <c r="C42" s="224"/>
      <c r="D42" s="224"/>
      <c r="E42" s="225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51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52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6" t="s">
        <v>53</v>
      </c>
      <c r="C49" s="226" t="s">
        <v>54</v>
      </c>
      <c r="D49" s="227"/>
      <c r="E49" s="227"/>
      <c r="F49" s="152" t="s">
        <v>26</v>
      </c>
      <c r="G49" s="153"/>
      <c r="H49" s="153"/>
      <c r="I49" s="153">
        <f>'01 2016123 Pol'!G7</f>
        <v>0</v>
      </c>
      <c r="J49" s="148" t="str">
        <f>IF(I66=0,"",I49/I66*100)</f>
        <v/>
      </c>
    </row>
    <row r="50" spans="1:10" ht="25.5" customHeight="1" x14ac:dyDescent="0.2">
      <c r="A50" s="138"/>
      <c r="B50" s="140" t="s">
        <v>55</v>
      </c>
      <c r="C50" s="213" t="s">
        <v>56</v>
      </c>
      <c r="D50" s="214"/>
      <c r="E50" s="214"/>
      <c r="F50" s="154" t="s">
        <v>26</v>
      </c>
      <c r="G50" s="155"/>
      <c r="H50" s="155"/>
      <c r="I50" s="155">
        <f>'01 2016123 Pol'!G12</f>
        <v>0</v>
      </c>
      <c r="J50" s="149" t="str">
        <f>IF(I66=0,"",I50/I66*100)</f>
        <v/>
      </c>
    </row>
    <row r="51" spans="1:10" ht="25.5" customHeight="1" x14ac:dyDescent="0.2">
      <c r="A51" s="138"/>
      <c r="B51" s="140" t="s">
        <v>57</v>
      </c>
      <c r="C51" s="213" t="s">
        <v>58</v>
      </c>
      <c r="D51" s="214"/>
      <c r="E51" s="214"/>
      <c r="F51" s="154" t="s">
        <v>26</v>
      </c>
      <c r="G51" s="155"/>
      <c r="H51" s="155"/>
      <c r="I51" s="155">
        <f>'01 2016123 Pol'!G24</f>
        <v>0</v>
      </c>
      <c r="J51" s="149" t="str">
        <f>IF(I66=0,"",I51/I66*100)</f>
        <v/>
      </c>
    </row>
    <row r="52" spans="1:10" ht="25.5" customHeight="1" x14ac:dyDescent="0.2">
      <c r="A52" s="138"/>
      <c r="B52" s="140" t="s">
        <v>59</v>
      </c>
      <c r="C52" s="213" t="s">
        <v>60</v>
      </c>
      <c r="D52" s="214"/>
      <c r="E52" s="214"/>
      <c r="F52" s="154" t="s">
        <v>26</v>
      </c>
      <c r="G52" s="155"/>
      <c r="H52" s="155"/>
      <c r="I52" s="155">
        <f>'01 2016123 Pol'!G27</f>
        <v>0</v>
      </c>
      <c r="J52" s="149" t="str">
        <f>IF(I66=0,"",I52/I66*100)</f>
        <v/>
      </c>
    </row>
    <row r="53" spans="1:10" ht="25.5" customHeight="1" x14ac:dyDescent="0.2">
      <c r="A53" s="138"/>
      <c r="B53" s="140" t="s">
        <v>61</v>
      </c>
      <c r="C53" s="213" t="s">
        <v>62</v>
      </c>
      <c r="D53" s="214"/>
      <c r="E53" s="214"/>
      <c r="F53" s="154" t="s">
        <v>26</v>
      </c>
      <c r="G53" s="155"/>
      <c r="H53" s="155"/>
      <c r="I53" s="155">
        <f>'01 2016123 Pol'!G29</f>
        <v>0</v>
      </c>
      <c r="J53" s="149" t="str">
        <f>IF(I66=0,"",I53/I66*100)</f>
        <v/>
      </c>
    </row>
    <row r="54" spans="1:10" ht="25.5" customHeight="1" x14ac:dyDescent="0.2">
      <c r="A54" s="138"/>
      <c r="B54" s="140" t="s">
        <v>63</v>
      </c>
      <c r="C54" s="213" t="s">
        <v>64</v>
      </c>
      <c r="D54" s="214"/>
      <c r="E54" s="214"/>
      <c r="F54" s="154" t="s">
        <v>26</v>
      </c>
      <c r="G54" s="155"/>
      <c r="H54" s="155"/>
      <c r="I54" s="155">
        <f>'01 2016123 Pol'!G34</f>
        <v>0</v>
      </c>
      <c r="J54" s="149" t="str">
        <f>IF(I66=0,"",I54/I66*100)</f>
        <v/>
      </c>
    </row>
    <row r="55" spans="1:10" ht="25.5" customHeight="1" x14ac:dyDescent="0.2">
      <c r="A55" s="138"/>
      <c r="B55" s="140" t="s">
        <v>65</v>
      </c>
      <c r="C55" s="213" t="s">
        <v>66</v>
      </c>
      <c r="D55" s="214"/>
      <c r="E55" s="214"/>
      <c r="F55" s="154" t="s">
        <v>26</v>
      </c>
      <c r="G55" s="155"/>
      <c r="H55" s="155"/>
      <c r="I55" s="155">
        <f>'01 2016123 Pol'!G56</f>
        <v>0</v>
      </c>
      <c r="J55" s="149" t="str">
        <f>IF(I66=0,"",I55/I66*100)</f>
        <v/>
      </c>
    </row>
    <row r="56" spans="1:10" ht="25.5" customHeight="1" x14ac:dyDescent="0.2">
      <c r="A56" s="138"/>
      <c r="B56" s="140" t="s">
        <v>67</v>
      </c>
      <c r="C56" s="213" t="s">
        <v>68</v>
      </c>
      <c r="D56" s="214"/>
      <c r="E56" s="214"/>
      <c r="F56" s="154" t="s">
        <v>27</v>
      </c>
      <c r="G56" s="155"/>
      <c r="H56" s="155"/>
      <c r="I56" s="155">
        <f>'01 2016123 Pol'!G58</f>
        <v>0</v>
      </c>
      <c r="J56" s="149" t="str">
        <f>IF(I66=0,"",I56/I66*100)</f>
        <v/>
      </c>
    </row>
    <row r="57" spans="1:10" ht="25.5" customHeight="1" x14ac:dyDescent="0.2">
      <c r="A57" s="138"/>
      <c r="B57" s="140" t="s">
        <v>69</v>
      </c>
      <c r="C57" s="213" t="s">
        <v>70</v>
      </c>
      <c r="D57" s="214"/>
      <c r="E57" s="214"/>
      <c r="F57" s="154" t="s">
        <v>27</v>
      </c>
      <c r="G57" s="155"/>
      <c r="H57" s="155"/>
      <c r="I57" s="155">
        <f>'01 2016123 Pol'!G67</f>
        <v>0</v>
      </c>
      <c r="J57" s="149" t="str">
        <f>IF(I66=0,"",I57/I66*100)</f>
        <v/>
      </c>
    </row>
    <row r="58" spans="1:10" ht="25.5" customHeight="1" x14ac:dyDescent="0.2">
      <c r="A58" s="138"/>
      <c r="B58" s="140" t="s">
        <v>71</v>
      </c>
      <c r="C58" s="213" t="s">
        <v>72</v>
      </c>
      <c r="D58" s="214"/>
      <c r="E58" s="214"/>
      <c r="F58" s="154" t="s">
        <v>27</v>
      </c>
      <c r="G58" s="155"/>
      <c r="H58" s="155"/>
      <c r="I58" s="155">
        <f>'01 2016123 Pol'!G95</f>
        <v>0</v>
      </c>
      <c r="J58" s="149" t="str">
        <f>IF(I66=0,"",I58/I66*100)</f>
        <v/>
      </c>
    </row>
    <row r="59" spans="1:10" ht="25.5" customHeight="1" x14ac:dyDescent="0.2">
      <c r="A59" s="138"/>
      <c r="B59" s="140" t="s">
        <v>73</v>
      </c>
      <c r="C59" s="213" t="s">
        <v>74</v>
      </c>
      <c r="D59" s="214"/>
      <c r="E59" s="214"/>
      <c r="F59" s="154" t="s">
        <v>27</v>
      </c>
      <c r="G59" s="155"/>
      <c r="H59" s="155"/>
      <c r="I59" s="155">
        <f>'01 2016123 Pol'!G105</f>
        <v>0</v>
      </c>
      <c r="J59" s="149" t="str">
        <f>IF(I66=0,"",I59/I66*100)</f>
        <v/>
      </c>
    </row>
    <row r="60" spans="1:10" ht="25.5" customHeight="1" x14ac:dyDescent="0.2">
      <c r="A60" s="138"/>
      <c r="B60" s="140" t="s">
        <v>75</v>
      </c>
      <c r="C60" s="213" t="s">
        <v>76</v>
      </c>
      <c r="D60" s="214"/>
      <c r="E60" s="214"/>
      <c r="F60" s="154" t="s">
        <v>27</v>
      </c>
      <c r="G60" s="155"/>
      <c r="H60" s="155"/>
      <c r="I60" s="155">
        <f>'01 2016123 Pol'!G113</f>
        <v>0</v>
      </c>
      <c r="J60" s="149" t="str">
        <f>IF(I66=0,"",I60/I66*100)</f>
        <v/>
      </c>
    </row>
    <row r="61" spans="1:10" ht="25.5" customHeight="1" x14ac:dyDescent="0.2">
      <c r="A61" s="138"/>
      <c r="B61" s="140" t="s">
        <v>77</v>
      </c>
      <c r="C61" s="213" t="s">
        <v>78</v>
      </c>
      <c r="D61" s="214"/>
      <c r="E61" s="214"/>
      <c r="F61" s="154" t="s">
        <v>27</v>
      </c>
      <c r="G61" s="155"/>
      <c r="H61" s="155"/>
      <c r="I61" s="155">
        <f>'01 2016123 Pol'!G115</f>
        <v>0</v>
      </c>
      <c r="J61" s="149" t="str">
        <f>IF(I66=0,"",I61/I66*100)</f>
        <v/>
      </c>
    </row>
    <row r="62" spans="1:10" ht="25.5" customHeight="1" x14ac:dyDescent="0.2">
      <c r="A62" s="138"/>
      <c r="B62" s="140" t="s">
        <v>79</v>
      </c>
      <c r="C62" s="213" t="s">
        <v>80</v>
      </c>
      <c r="D62" s="214"/>
      <c r="E62" s="214"/>
      <c r="F62" s="154" t="s">
        <v>27</v>
      </c>
      <c r="G62" s="155"/>
      <c r="H62" s="155"/>
      <c r="I62" s="155">
        <f>'01 2016123 Pol'!G119</f>
        <v>0</v>
      </c>
      <c r="J62" s="149" t="str">
        <f>IF(I66=0,"",I62/I66*100)</f>
        <v/>
      </c>
    </row>
    <row r="63" spans="1:10" ht="25.5" customHeight="1" x14ac:dyDescent="0.2">
      <c r="A63" s="138"/>
      <c r="B63" s="140" t="s">
        <v>81</v>
      </c>
      <c r="C63" s="213" t="s">
        <v>82</v>
      </c>
      <c r="D63" s="214"/>
      <c r="E63" s="214"/>
      <c r="F63" s="154" t="s">
        <v>27</v>
      </c>
      <c r="G63" s="155"/>
      <c r="H63" s="155"/>
      <c r="I63" s="155">
        <f>'01 2016123 Pol'!G123</f>
        <v>0</v>
      </c>
      <c r="J63" s="149" t="str">
        <f>IF(I66=0,"",I63/I66*100)</f>
        <v/>
      </c>
    </row>
    <row r="64" spans="1:10" ht="25.5" customHeight="1" x14ac:dyDescent="0.2">
      <c r="A64" s="138"/>
      <c r="B64" s="140" t="s">
        <v>83</v>
      </c>
      <c r="C64" s="213" t="s">
        <v>84</v>
      </c>
      <c r="D64" s="214"/>
      <c r="E64" s="214"/>
      <c r="F64" s="154" t="s">
        <v>27</v>
      </c>
      <c r="G64" s="155"/>
      <c r="H64" s="155"/>
      <c r="I64" s="155">
        <f>'01 2016123 Pol'!G137</f>
        <v>0</v>
      </c>
      <c r="J64" s="149" t="str">
        <f>IF(I66=0,"",I64/I66*100)</f>
        <v/>
      </c>
    </row>
    <row r="65" spans="1:10" ht="25.5" customHeight="1" x14ac:dyDescent="0.2">
      <c r="A65" s="138"/>
      <c r="B65" s="147" t="s">
        <v>85</v>
      </c>
      <c r="C65" s="215" t="s">
        <v>86</v>
      </c>
      <c r="D65" s="216"/>
      <c r="E65" s="216"/>
      <c r="F65" s="156" t="s">
        <v>28</v>
      </c>
      <c r="G65" s="157"/>
      <c r="H65" s="157"/>
      <c r="I65" s="157">
        <f>'01 2016123 Pol'!G148</f>
        <v>0</v>
      </c>
      <c r="J65" s="150" t="str">
        <f>IF(I66=0,"",I65/I66*100)</f>
        <v/>
      </c>
    </row>
    <row r="66" spans="1:10" ht="25.5" customHeight="1" x14ac:dyDescent="0.2">
      <c r="A66" s="139"/>
      <c r="B66" s="143" t="s">
        <v>1</v>
      </c>
      <c r="C66" s="143"/>
      <c r="D66" s="144"/>
      <c r="E66" s="144"/>
      <c r="F66" s="158"/>
      <c r="G66" s="159"/>
      <c r="H66" s="159"/>
      <c r="I66" s="159">
        <f>SUM(I49:I65)</f>
        <v>0</v>
      </c>
      <c r="J66" s="151">
        <f>SUM(J49:J65)</f>
        <v>0</v>
      </c>
    </row>
    <row r="67" spans="1:10" x14ac:dyDescent="0.2">
      <c r="F67" s="103"/>
      <c r="G67" s="102"/>
      <c r="H67" s="103"/>
      <c r="I67" s="102"/>
      <c r="J67" s="104"/>
    </row>
    <row r="68" spans="1:10" x14ac:dyDescent="0.2">
      <c r="F68" s="103"/>
      <c r="G68" s="102"/>
      <c r="H68" s="103"/>
      <c r="I68" s="102"/>
      <c r="J68" s="104"/>
    </row>
    <row r="69" spans="1:10" x14ac:dyDescent="0.2">
      <c r="F69" s="103"/>
      <c r="G69" s="102"/>
      <c r="H69" s="103"/>
      <c r="I69" s="102"/>
      <c r="J69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6:E56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63:E63"/>
    <mergeCell ref="C64:E64"/>
    <mergeCell ref="C65:E65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80" t="s">
        <v>8</v>
      </c>
      <c r="B2" s="79"/>
      <c r="C2" s="255"/>
      <c r="D2" s="255"/>
      <c r="E2" s="255"/>
      <c r="F2" s="255"/>
      <c r="G2" s="256"/>
    </row>
    <row r="3" spans="1:7" ht="24.95" customHeight="1" x14ac:dyDescent="0.2">
      <c r="A3" s="80" t="s">
        <v>9</v>
      </c>
      <c r="B3" s="79"/>
      <c r="C3" s="255"/>
      <c r="D3" s="255"/>
      <c r="E3" s="255"/>
      <c r="F3" s="255"/>
      <c r="G3" s="256"/>
    </row>
    <row r="4" spans="1:7" ht="24.95" customHeight="1" x14ac:dyDescent="0.2">
      <c r="A4" s="80" t="s">
        <v>10</v>
      </c>
      <c r="B4" s="79"/>
      <c r="C4" s="255"/>
      <c r="D4" s="255"/>
      <c r="E4" s="255"/>
      <c r="F4" s="255"/>
      <c r="G4" s="256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topLeftCell="A97" workbookViewId="0">
      <selection activeCell="C115" sqref="C115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89</v>
      </c>
    </row>
    <row r="2" spans="1:60" ht="24.95" customHeight="1" x14ac:dyDescent="0.2">
      <c r="A2" s="162" t="s">
        <v>8</v>
      </c>
      <c r="B2" s="79" t="s">
        <v>41</v>
      </c>
      <c r="C2" s="263" t="s">
        <v>47</v>
      </c>
      <c r="D2" s="264"/>
      <c r="E2" s="264"/>
      <c r="F2" s="264"/>
      <c r="G2" s="265"/>
      <c r="AG2" t="s">
        <v>90</v>
      </c>
    </row>
    <row r="3" spans="1:60" ht="24.95" customHeight="1" x14ac:dyDescent="0.2">
      <c r="A3" s="162" t="s">
        <v>9</v>
      </c>
      <c r="B3" s="79" t="s">
        <v>43</v>
      </c>
      <c r="C3" s="263" t="s">
        <v>44</v>
      </c>
      <c r="D3" s="264"/>
      <c r="E3" s="264"/>
      <c r="F3" s="264"/>
      <c r="G3" s="265"/>
      <c r="AC3" s="101" t="s">
        <v>90</v>
      </c>
      <c r="AG3" t="s">
        <v>91</v>
      </c>
    </row>
    <row r="4" spans="1:60" ht="24.95" customHeight="1" x14ac:dyDescent="0.2">
      <c r="A4" s="163" t="s">
        <v>10</v>
      </c>
      <c r="B4" s="164" t="s">
        <v>41</v>
      </c>
      <c r="C4" s="266" t="s">
        <v>42</v>
      </c>
      <c r="D4" s="267"/>
      <c r="E4" s="267"/>
      <c r="F4" s="267"/>
      <c r="G4" s="268"/>
      <c r="AG4" t="s">
        <v>92</v>
      </c>
    </row>
    <row r="5" spans="1:60" x14ac:dyDescent="0.2">
      <c r="D5" s="161"/>
    </row>
    <row r="6" spans="1:60" ht="38.25" x14ac:dyDescent="0.2">
      <c r="A6" s="170" t="s">
        <v>93</v>
      </c>
      <c r="B6" s="168" t="s">
        <v>94</v>
      </c>
      <c r="C6" s="168" t="s">
        <v>95</v>
      </c>
      <c r="D6" s="169" t="s">
        <v>96</v>
      </c>
      <c r="E6" s="170" t="s">
        <v>97</v>
      </c>
      <c r="F6" s="165" t="s">
        <v>98</v>
      </c>
      <c r="G6" s="170" t="s">
        <v>31</v>
      </c>
      <c r="H6" s="171" t="s">
        <v>32</v>
      </c>
      <c r="I6" s="171" t="s">
        <v>99</v>
      </c>
      <c r="J6" s="171" t="s">
        <v>33</v>
      </c>
      <c r="K6" s="171" t="s">
        <v>100</v>
      </c>
      <c r="L6" s="171" t="s">
        <v>101</v>
      </c>
      <c r="M6" s="171" t="s">
        <v>102</v>
      </c>
      <c r="N6" s="171" t="s">
        <v>103</v>
      </c>
      <c r="O6" s="171" t="s">
        <v>104</v>
      </c>
      <c r="P6" s="171" t="s">
        <v>105</v>
      </c>
      <c r="Q6" s="171" t="s">
        <v>106</v>
      </c>
      <c r="R6" s="171" t="s">
        <v>107</v>
      </c>
      <c r="S6" s="171" t="s">
        <v>108</v>
      </c>
      <c r="T6" s="171" t="s">
        <v>109</v>
      </c>
      <c r="U6" s="171" t="s">
        <v>110</v>
      </c>
      <c r="V6" s="171" t="s">
        <v>111</v>
      </c>
    </row>
    <row r="7" spans="1:60" x14ac:dyDescent="0.2">
      <c r="A7" s="173" t="s">
        <v>112</v>
      </c>
      <c r="B7" s="176" t="s">
        <v>53</v>
      </c>
      <c r="C7" s="177" t="s">
        <v>54</v>
      </c>
      <c r="D7" s="172"/>
      <c r="E7" s="183"/>
      <c r="F7" s="187"/>
      <c r="G7" s="187">
        <f>SUMIF(AG8:AG11,"&lt;&gt;NOR",G8:G11)</f>
        <v>0</v>
      </c>
      <c r="H7" s="187"/>
      <c r="I7" s="187">
        <f>SUM(I8:I11)</f>
        <v>0</v>
      </c>
      <c r="J7" s="187"/>
      <c r="K7" s="187">
        <f>SUM(K8:K11)</f>
        <v>0</v>
      </c>
      <c r="L7" s="187"/>
      <c r="M7" s="187">
        <f>SUM(M8:M11)</f>
        <v>0</v>
      </c>
      <c r="N7" s="187"/>
      <c r="O7" s="187">
        <f>SUM(O8:O11)</f>
        <v>0.4</v>
      </c>
      <c r="P7" s="187"/>
      <c r="Q7" s="187">
        <f>SUM(Q8:Q11)</f>
        <v>0</v>
      </c>
      <c r="R7" s="187"/>
      <c r="S7" s="187"/>
      <c r="T7" s="187"/>
      <c r="U7" s="188">
        <f>SUM(U8:U11)</f>
        <v>17.38</v>
      </c>
      <c r="V7" s="187"/>
      <c r="AG7" t="s">
        <v>113</v>
      </c>
    </row>
    <row r="8" spans="1:60" ht="22.5" outlineLevel="1" x14ac:dyDescent="0.2">
      <c r="A8" s="167">
        <v>1</v>
      </c>
      <c r="B8" s="178" t="s">
        <v>114</v>
      </c>
      <c r="C8" s="206" t="s">
        <v>115</v>
      </c>
      <c r="D8" s="180" t="s">
        <v>116</v>
      </c>
      <c r="E8" s="184">
        <v>14.552</v>
      </c>
      <c r="F8" s="189"/>
      <c r="G8" s="190">
        <f>ROUND(E8*F8,2)</f>
        <v>0</v>
      </c>
      <c r="H8" s="189"/>
      <c r="I8" s="190">
        <f>ROUND(E8*H8,2)</f>
        <v>0</v>
      </c>
      <c r="J8" s="189"/>
      <c r="K8" s="190">
        <f>ROUND(E8*J8,2)</f>
        <v>0</v>
      </c>
      <c r="L8" s="190">
        <v>21</v>
      </c>
      <c r="M8" s="190">
        <f>G8*(1+L8/100)</f>
        <v>0</v>
      </c>
      <c r="N8" s="190">
        <v>2.7539999999999999E-2</v>
      </c>
      <c r="O8" s="190">
        <f>ROUND(E8*N8,2)</f>
        <v>0.4</v>
      </c>
      <c r="P8" s="190">
        <v>0</v>
      </c>
      <c r="Q8" s="190">
        <f>ROUND(E8*P8,2)</f>
        <v>0</v>
      </c>
      <c r="R8" s="190" t="s">
        <v>117</v>
      </c>
      <c r="S8" s="190" t="s">
        <v>118</v>
      </c>
      <c r="T8" s="190">
        <v>1.194</v>
      </c>
      <c r="U8" s="191">
        <f>ROUND(E8*T8,2)</f>
        <v>17.38</v>
      </c>
      <c r="V8" s="190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119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/>
      <c r="B9" s="178"/>
      <c r="C9" s="207" t="s">
        <v>120</v>
      </c>
      <c r="D9" s="181"/>
      <c r="E9" s="185">
        <v>15.752000000000001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1"/>
      <c r="V9" s="190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121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67"/>
      <c r="B10" s="178"/>
      <c r="C10" s="207" t="s">
        <v>122</v>
      </c>
      <c r="D10" s="181"/>
      <c r="E10" s="185">
        <v>-1.2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1"/>
      <c r="V10" s="190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121</v>
      </c>
      <c r="AH10" s="166">
        <v>0</v>
      </c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 x14ac:dyDescent="0.2">
      <c r="A11" s="167">
        <v>2</v>
      </c>
      <c r="B11" s="178" t="s">
        <v>123</v>
      </c>
      <c r="C11" s="206" t="s">
        <v>124</v>
      </c>
      <c r="D11" s="180" t="s">
        <v>125</v>
      </c>
      <c r="E11" s="184">
        <v>1</v>
      </c>
      <c r="F11" s="189"/>
      <c r="G11" s="190">
        <f>ROUND(E11*F11,2)</f>
        <v>0</v>
      </c>
      <c r="H11" s="189"/>
      <c r="I11" s="190">
        <f>ROUND(E11*H11,2)</f>
        <v>0</v>
      </c>
      <c r="J11" s="189"/>
      <c r="K11" s="190">
        <f>ROUND(E11*J11,2)</f>
        <v>0</v>
      </c>
      <c r="L11" s="190">
        <v>21</v>
      </c>
      <c r="M11" s="190">
        <f>G11*(1+L11/100)</f>
        <v>0</v>
      </c>
      <c r="N11" s="190">
        <v>0</v>
      </c>
      <c r="O11" s="190">
        <f>ROUND(E11*N11,2)</f>
        <v>0</v>
      </c>
      <c r="P11" s="190">
        <v>0</v>
      </c>
      <c r="Q11" s="190">
        <f>ROUND(E11*P11,2)</f>
        <v>0</v>
      </c>
      <c r="R11" s="190"/>
      <c r="S11" s="190" t="s">
        <v>126</v>
      </c>
      <c r="T11" s="190">
        <v>0</v>
      </c>
      <c r="U11" s="191">
        <f>ROUND(E11*T11,2)</f>
        <v>0</v>
      </c>
      <c r="V11" s="190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119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x14ac:dyDescent="0.2">
      <c r="A12" s="174" t="s">
        <v>112</v>
      </c>
      <c r="B12" s="179" t="s">
        <v>55</v>
      </c>
      <c r="C12" s="208" t="s">
        <v>56</v>
      </c>
      <c r="D12" s="182"/>
      <c r="E12" s="186"/>
      <c r="F12" s="192"/>
      <c r="G12" s="192">
        <f>SUMIF(AG13:AG23,"&lt;&gt;NOR",G13:G23)</f>
        <v>0</v>
      </c>
      <c r="H12" s="192"/>
      <c r="I12" s="192">
        <f>SUM(I13:I23)</f>
        <v>0</v>
      </c>
      <c r="J12" s="192"/>
      <c r="K12" s="192">
        <f>SUM(K13:K23)</f>
        <v>0</v>
      </c>
      <c r="L12" s="192"/>
      <c r="M12" s="192">
        <f>SUM(M13:M23)</f>
        <v>0</v>
      </c>
      <c r="N12" s="192"/>
      <c r="O12" s="192">
        <f>SUM(O13:O23)</f>
        <v>0.85</v>
      </c>
      <c r="P12" s="192"/>
      <c r="Q12" s="192">
        <f>SUM(Q13:Q23)</f>
        <v>0</v>
      </c>
      <c r="R12" s="192"/>
      <c r="S12" s="192"/>
      <c r="T12" s="192"/>
      <c r="U12" s="193">
        <f>SUM(U13:U23)</f>
        <v>41</v>
      </c>
      <c r="V12" s="192"/>
      <c r="AG12" t="s">
        <v>113</v>
      </c>
    </row>
    <row r="13" spans="1:60" outlineLevel="1" x14ac:dyDescent="0.2">
      <c r="A13" s="167">
        <v>3</v>
      </c>
      <c r="B13" s="178" t="s">
        <v>127</v>
      </c>
      <c r="C13" s="206" t="s">
        <v>128</v>
      </c>
      <c r="D13" s="180" t="s">
        <v>116</v>
      </c>
      <c r="E13" s="184">
        <v>18.41</v>
      </c>
      <c r="F13" s="189"/>
      <c r="G13" s="190">
        <f>ROUND(E13*F13,2)</f>
        <v>0</v>
      </c>
      <c r="H13" s="189"/>
      <c r="I13" s="190">
        <f>ROUND(E13*H13,2)</f>
        <v>0</v>
      </c>
      <c r="J13" s="189"/>
      <c r="K13" s="190">
        <f>ROUND(E13*J13,2)</f>
        <v>0</v>
      </c>
      <c r="L13" s="190">
        <v>21</v>
      </c>
      <c r="M13" s="190">
        <f>G13*(1+L13/100)</f>
        <v>0</v>
      </c>
      <c r="N13" s="190">
        <v>7.9100000000000004E-3</v>
      </c>
      <c r="O13" s="190">
        <f>ROUND(E13*N13,2)</f>
        <v>0.15</v>
      </c>
      <c r="P13" s="190">
        <v>0</v>
      </c>
      <c r="Q13" s="190">
        <f>ROUND(E13*P13,2)</f>
        <v>0</v>
      </c>
      <c r="R13" s="190" t="s">
        <v>117</v>
      </c>
      <c r="S13" s="190" t="s">
        <v>118</v>
      </c>
      <c r="T13" s="190">
        <v>0.38100000000000001</v>
      </c>
      <c r="U13" s="191">
        <f>ROUND(E13*T13,2)</f>
        <v>7.01</v>
      </c>
      <c r="V13" s="190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119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 x14ac:dyDescent="0.2">
      <c r="A14" s="167"/>
      <c r="B14" s="178"/>
      <c r="C14" s="207" t="s">
        <v>129</v>
      </c>
      <c r="D14" s="181"/>
      <c r="E14" s="185">
        <v>18.41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1"/>
      <c r="V14" s="190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121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 x14ac:dyDescent="0.2">
      <c r="A15" s="167">
        <v>4</v>
      </c>
      <c r="B15" s="178" t="s">
        <v>130</v>
      </c>
      <c r="C15" s="206" t="s">
        <v>131</v>
      </c>
      <c r="D15" s="180" t="s">
        <v>116</v>
      </c>
      <c r="E15" s="184">
        <v>33.121000000000002</v>
      </c>
      <c r="F15" s="189"/>
      <c r="G15" s="190">
        <f>ROUND(E15*F15,2)</f>
        <v>0</v>
      </c>
      <c r="H15" s="189"/>
      <c r="I15" s="190">
        <f>ROUND(E15*H15,2)</f>
        <v>0</v>
      </c>
      <c r="J15" s="189"/>
      <c r="K15" s="190">
        <f>ROUND(E15*J15,2)</f>
        <v>0</v>
      </c>
      <c r="L15" s="190">
        <v>21</v>
      </c>
      <c r="M15" s="190">
        <f>G15*(1+L15/100)</f>
        <v>0</v>
      </c>
      <c r="N15" s="190">
        <v>5.3400000000000001E-3</v>
      </c>
      <c r="O15" s="190">
        <f>ROUND(E15*N15,2)</f>
        <v>0.18</v>
      </c>
      <c r="P15" s="190">
        <v>0</v>
      </c>
      <c r="Q15" s="190">
        <f>ROUND(E15*P15,2)</f>
        <v>0</v>
      </c>
      <c r="R15" s="190" t="s">
        <v>132</v>
      </c>
      <c r="S15" s="190" t="s">
        <v>118</v>
      </c>
      <c r="T15" s="190">
        <v>0.10854999999999999</v>
      </c>
      <c r="U15" s="191">
        <f>ROUND(E15*T15,2)</f>
        <v>3.6</v>
      </c>
      <c r="V15" s="190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119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 x14ac:dyDescent="0.2">
      <c r="A16" s="167"/>
      <c r="B16" s="178"/>
      <c r="C16" s="207" t="s">
        <v>133</v>
      </c>
      <c r="D16" s="181"/>
      <c r="E16" s="185">
        <v>26.631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1"/>
      <c r="V16" s="190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121</v>
      </c>
      <c r="AH16" s="166">
        <v>0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67"/>
      <c r="B17" s="178"/>
      <c r="C17" s="207" t="s">
        <v>134</v>
      </c>
      <c r="D17" s="181"/>
      <c r="E17" s="185">
        <v>4.51</v>
      </c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90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121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/>
      <c r="B18" s="178"/>
      <c r="C18" s="207" t="s">
        <v>135</v>
      </c>
      <c r="D18" s="181"/>
      <c r="E18" s="185">
        <v>1.98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1"/>
      <c r="V18" s="190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121</v>
      </c>
      <c r="AH18" s="166">
        <v>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67">
        <v>5</v>
      </c>
      <c r="B19" s="178" t="s">
        <v>136</v>
      </c>
      <c r="C19" s="206" t="s">
        <v>137</v>
      </c>
      <c r="D19" s="180" t="s">
        <v>116</v>
      </c>
      <c r="E19" s="184">
        <v>62.225000000000001</v>
      </c>
      <c r="F19" s="189"/>
      <c r="G19" s="190">
        <f>ROUND(E19*F19,2)</f>
        <v>0</v>
      </c>
      <c r="H19" s="189"/>
      <c r="I19" s="190">
        <f>ROUND(E19*H19,2)</f>
        <v>0</v>
      </c>
      <c r="J19" s="189"/>
      <c r="K19" s="190">
        <f>ROUND(E19*J19,2)</f>
        <v>0</v>
      </c>
      <c r="L19" s="190">
        <v>21</v>
      </c>
      <c r="M19" s="190">
        <f>G19*(1+L19/100)</f>
        <v>0</v>
      </c>
      <c r="N19" s="190">
        <v>6.5799999999999999E-3</v>
      </c>
      <c r="O19" s="190">
        <f>ROUND(E19*N19,2)</f>
        <v>0.41</v>
      </c>
      <c r="P19" s="190">
        <v>0</v>
      </c>
      <c r="Q19" s="190">
        <f>ROUND(E19*P19,2)</f>
        <v>0</v>
      </c>
      <c r="R19" s="190" t="s">
        <v>117</v>
      </c>
      <c r="S19" s="190" t="s">
        <v>118</v>
      </c>
      <c r="T19" s="190">
        <v>0.31900000000000001</v>
      </c>
      <c r="U19" s="191">
        <f>ROUND(E19*T19,2)</f>
        <v>19.850000000000001</v>
      </c>
      <c r="V19" s="190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119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67"/>
      <c r="B20" s="178"/>
      <c r="C20" s="207" t="s">
        <v>138</v>
      </c>
      <c r="D20" s="181"/>
      <c r="E20" s="185">
        <v>29.103999999999999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1"/>
      <c r="V20" s="190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121</v>
      </c>
      <c r="AH20" s="166">
        <v>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67"/>
      <c r="B21" s="178"/>
      <c r="C21" s="207" t="s">
        <v>139</v>
      </c>
      <c r="D21" s="181"/>
      <c r="E21" s="185">
        <v>33.121000000000002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1"/>
      <c r="V21" s="190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121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22.5" outlineLevel="1" x14ac:dyDescent="0.2">
      <c r="A22" s="167">
        <v>6</v>
      </c>
      <c r="B22" s="178" t="s">
        <v>140</v>
      </c>
      <c r="C22" s="206" t="s">
        <v>141</v>
      </c>
      <c r="D22" s="180" t="s">
        <v>116</v>
      </c>
      <c r="E22" s="184">
        <v>29.103999999999999</v>
      </c>
      <c r="F22" s="189"/>
      <c r="G22" s="190">
        <f>ROUND(E22*F22,2)</f>
        <v>0</v>
      </c>
      <c r="H22" s="189"/>
      <c r="I22" s="190">
        <f>ROUND(E22*H22,2)</f>
        <v>0</v>
      </c>
      <c r="J22" s="189"/>
      <c r="K22" s="190">
        <f>ROUND(E22*J22,2)</f>
        <v>0</v>
      </c>
      <c r="L22" s="190">
        <v>21</v>
      </c>
      <c r="M22" s="190">
        <f>G22*(1+L22/100)</f>
        <v>0</v>
      </c>
      <c r="N22" s="190">
        <v>3.6700000000000001E-3</v>
      </c>
      <c r="O22" s="190">
        <f>ROUND(E22*N22,2)</f>
        <v>0.11</v>
      </c>
      <c r="P22" s="190">
        <v>0</v>
      </c>
      <c r="Q22" s="190">
        <f>ROUND(E22*P22,2)</f>
        <v>0</v>
      </c>
      <c r="R22" s="190" t="s">
        <v>117</v>
      </c>
      <c r="S22" s="190" t="s">
        <v>118</v>
      </c>
      <c r="T22" s="190">
        <v>0.36199999999999999</v>
      </c>
      <c r="U22" s="191">
        <f>ROUND(E22*T22,2)</f>
        <v>10.54</v>
      </c>
      <c r="V22" s="190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119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/>
      <c r="B23" s="178"/>
      <c r="C23" s="207" t="s">
        <v>142</v>
      </c>
      <c r="D23" s="181"/>
      <c r="E23" s="185">
        <v>29.103999999999999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1"/>
      <c r="V23" s="190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121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x14ac:dyDescent="0.2">
      <c r="A24" s="174" t="s">
        <v>112</v>
      </c>
      <c r="B24" s="179" t="s">
        <v>57</v>
      </c>
      <c r="C24" s="208" t="s">
        <v>58</v>
      </c>
      <c r="D24" s="182"/>
      <c r="E24" s="186"/>
      <c r="F24" s="192"/>
      <c r="G24" s="192">
        <f>SUMIF(AG25:AG26,"&lt;&gt;NOR",G25:G26)</f>
        <v>0</v>
      </c>
      <c r="H24" s="192"/>
      <c r="I24" s="192">
        <f>SUM(I25:I26)</f>
        <v>0</v>
      </c>
      <c r="J24" s="192"/>
      <c r="K24" s="192">
        <f>SUM(K25:K26)</f>
        <v>0</v>
      </c>
      <c r="L24" s="192"/>
      <c r="M24" s="192">
        <f>SUM(M25:M26)</f>
        <v>0</v>
      </c>
      <c r="N24" s="192"/>
      <c r="O24" s="192">
        <f>SUM(O25:O26)</f>
        <v>0.02</v>
      </c>
      <c r="P24" s="192"/>
      <c r="Q24" s="192">
        <f>SUM(Q25:Q26)</f>
        <v>0</v>
      </c>
      <c r="R24" s="192"/>
      <c r="S24" s="192"/>
      <c r="T24" s="192"/>
      <c r="U24" s="193">
        <f>SUM(U25:U26)</f>
        <v>0.75</v>
      </c>
      <c r="V24" s="192"/>
      <c r="AG24" t="s">
        <v>113</v>
      </c>
    </row>
    <row r="25" spans="1:60" ht="22.5" outlineLevel="1" x14ac:dyDescent="0.2">
      <c r="A25" s="167">
        <v>7</v>
      </c>
      <c r="B25" s="178" t="s">
        <v>143</v>
      </c>
      <c r="C25" s="206" t="s">
        <v>144</v>
      </c>
      <c r="D25" s="180" t="s">
        <v>145</v>
      </c>
      <c r="E25" s="184">
        <v>1</v>
      </c>
      <c r="F25" s="189"/>
      <c r="G25" s="190">
        <f>ROUND(E25*F25,2)</f>
        <v>0</v>
      </c>
      <c r="H25" s="189"/>
      <c r="I25" s="190">
        <f>ROUND(E25*H25,2)</f>
        <v>0</v>
      </c>
      <c r="J25" s="189"/>
      <c r="K25" s="190">
        <f>ROUND(E25*J25,2)</f>
        <v>0</v>
      </c>
      <c r="L25" s="190">
        <v>21</v>
      </c>
      <c r="M25" s="190">
        <f>G25*(1+L25/100)</f>
        <v>0</v>
      </c>
      <c r="N25" s="190">
        <v>2.2630000000000001E-2</v>
      </c>
      <c r="O25" s="190">
        <f>ROUND(E25*N25,2)</f>
        <v>0.02</v>
      </c>
      <c r="P25" s="190">
        <v>0</v>
      </c>
      <c r="Q25" s="190">
        <f>ROUND(E25*P25,2)</f>
        <v>0</v>
      </c>
      <c r="R25" s="190" t="s">
        <v>117</v>
      </c>
      <c r="S25" s="190" t="s">
        <v>118</v>
      </c>
      <c r="T25" s="190">
        <v>0.75</v>
      </c>
      <c r="U25" s="191">
        <f>ROUND(E25*T25,2)</f>
        <v>0.75</v>
      </c>
      <c r="V25" s="190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119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 x14ac:dyDescent="0.2">
      <c r="A26" s="167"/>
      <c r="B26" s="178"/>
      <c r="C26" s="257" t="s">
        <v>146</v>
      </c>
      <c r="D26" s="258"/>
      <c r="E26" s="259"/>
      <c r="F26" s="260"/>
      <c r="G26" s="261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1"/>
      <c r="V26" s="190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147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75" t="str">
        <f>C26</f>
        <v>Včetně kotvení rámů do zdiva a platí pro jakýkoliv způsob provádění (např. bodovým přivařením k obnažené výztuži, uklínováním, zalitím pracen apod.).</v>
      </c>
      <c r="BB26" s="166"/>
      <c r="BC26" s="166"/>
      <c r="BD26" s="166"/>
      <c r="BE26" s="166"/>
      <c r="BF26" s="166"/>
      <c r="BG26" s="166"/>
      <c r="BH26" s="166"/>
    </row>
    <row r="27" spans="1:60" x14ac:dyDescent="0.2">
      <c r="A27" s="174" t="s">
        <v>112</v>
      </c>
      <c r="B27" s="179" t="s">
        <v>59</v>
      </c>
      <c r="C27" s="208" t="s">
        <v>60</v>
      </c>
      <c r="D27" s="182"/>
      <c r="E27" s="186"/>
      <c r="F27" s="192"/>
      <c r="G27" s="192">
        <f>SUMIF(AG28:AG28,"&lt;&gt;NOR",G28:G28)</f>
        <v>0</v>
      </c>
      <c r="H27" s="192"/>
      <c r="I27" s="192">
        <f>SUM(I28:I28)</f>
        <v>0</v>
      </c>
      <c r="J27" s="192"/>
      <c r="K27" s="192">
        <f>SUM(K28:K28)</f>
        <v>0</v>
      </c>
      <c r="L27" s="192"/>
      <c r="M27" s="192">
        <f>SUM(M28:M28)</f>
        <v>0</v>
      </c>
      <c r="N27" s="192"/>
      <c r="O27" s="192">
        <f>SUM(O28:O28)</f>
        <v>0.02</v>
      </c>
      <c r="P27" s="192"/>
      <c r="Q27" s="192">
        <f>SUM(Q28:Q28)</f>
        <v>0</v>
      </c>
      <c r="R27" s="192"/>
      <c r="S27" s="192"/>
      <c r="T27" s="192"/>
      <c r="U27" s="193">
        <f>SUM(U28:U28)</f>
        <v>2.66</v>
      </c>
      <c r="V27" s="192"/>
      <c r="AG27" t="s">
        <v>113</v>
      </c>
    </row>
    <row r="28" spans="1:60" outlineLevel="1" x14ac:dyDescent="0.2">
      <c r="A28" s="167">
        <v>8</v>
      </c>
      <c r="B28" s="178" t="s">
        <v>148</v>
      </c>
      <c r="C28" s="206" t="s">
        <v>149</v>
      </c>
      <c r="D28" s="180" t="s">
        <v>116</v>
      </c>
      <c r="E28" s="184">
        <v>15</v>
      </c>
      <c r="F28" s="189"/>
      <c r="G28" s="190">
        <f>ROUND(E28*F28,2)</f>
        <v>0</v>
      </c>
      <c r="H28" s="189"/>
      <c r="I28" s="190">
        <f>ROUND(E28*H28,2)</f>
        <v>0</v>
      </c>
      <c r="J28" s="189"/>
      <c r="K28" s="190">
        <f>ROUND(E28*J28,2)</f>
        <v>0</v>
      </c>
      <c r="L28" s="190">
        <v>21</v>
      </c>
      <c r="M28" s="190">
        <f>G28*(1+L28/100)</f>
        <v>0</v>
      </c>
      <c r="N28" s="190">
        <v>1.2099999999999999E-3</v>
      </c>
      <c r="O28" s="190">
        <f>ROUND(E28*N28,2)</f>
        <v>0.02</v>
      </c>
      <c r="P28" s="190">
        <v>0</v>
      </c>
      <c r="Q28" s="190">
        <f>ROUND(E28*P28,2)</f>
        <v>0</v>
      </c>
      <c r="R28" s="190" t="s">
        <v>150</v>
      </c>
      <c r="S28" s="190" t="s">
        <v>118</v>
      </c>
      <c r="T28" s="190">
        <v>0.17699999999999999</v>
      </c>
      <c r="U28" s="191">
        <f>ROUND(E28*T28,2)</f>
        <v>2.66</v>
      </c>
      <c r="V28" s="190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119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ht="25.5" x14ac:dyDescent="0.2">
      <c r="A29" s="174" t="s">
        <v>112</v>
      </c>
      <c r="B29" s="179" t="s">
        <v>61</v>
      </c>
      <c r="C29" s="208" t="s">
        <v>62</v>
      </c>
      <c r="D29" s="182"/>
      <c r="E29" s="186"/>
      <c r="F29" s="192"/>
      <c r="G29" s="192">
        <f>SUMIF(AG30:AG33,"&lt;&gt;NOR",G30:G33)</f>
        <v>0</v>
      </c>
      <c r="H29" s="192"/>
      <c r="I29" s="192">
        <f>SUM(I30:I33)</f>
        <v>0</v>
      </c>
      <c r="J29" s="192"/>
      <c r="K29" s="192">
        <f>SUM(K30:K33)</f>
        <v>0</v>
      </c>
      <c r="L29" s="192"/>
      <c r="M29" s="192">
        <f>SUM(M30:M33)</f>
        <v>0</v>
      </c>
      <c r="N29" s="192"/>
      <c r="O29" s="192">
        <f>SUM(O30:O33)</f>
        <v>0</v>
      </c>
      <c r="P29" s="192"/>
      <c r="Q29" s="192">
        <f>SUM(Q30:Q33)</f>
        <v>0</v>
      </c>
      <c r="R29" s="192"/>
      <c r="S29" s="192"/>
      <c r="T29" s="192"/>
      <c r="U29" s="193">
        <f>SUM(U30:U33)</f>
        <v>15.4</v>
      </c>
      <c r="V29" s="192"/>
      <c r="AG29" t="s">
        <v>113</v>
      </c>
    </row>
    <row r="30" spans="1:60" outlineLevel="1" x14ac:dyDescent="0.2">
      <c r="A30" s="167">
        <v>9</v>
      </c>
      <c r="B30" s="178" t="s">
        <v>151</v>
      </c>
      <c r="C30" s="206" t="s">
        <v>152</v>
      </c>
      <c r="D30" s="180" t="s">
        <v>116</v>
      </c>
      <c r="E30" s="184">
        <v>50</v>
      </c>
      <c r="F30" s="189"/>
      <c r="G30" s="190">
        <f>ROUND(E30*F30,2)</f>
        <v>0</v>
      </c>
      <c r="H30" s="189"/>
      <c r="I30" s="190">
        <f>ROUND(E30*H30,2)</f>
        <v>0</v>
      </c>
      <c r="J30" s="189"/>
      <c r="K30" s="190">
        <f>ROUND(E30*J30,2)</f>
        <v>0</v>
      </c>
      <c r="L30" s="190">
        <v>21</v>
      </c>
      <c r="M30" s="190">
        <f>G30*(1+L30/100)</f>
        <v>0</v>
      </c>
      <c r="N30" s="190">
        <v>4.0000000000000003E-5</v>
      </c>
      <c r="O30" s="190">
        <f>ROUND(E30*N30,2)</f>
        <v>0</v>
      </c>
      <c r="P30" s="190">
        <v>0</v>
      </c>
      <c r="Q30" s="190">
        <f>ROUND(E30*P30,2)</f>
        <v>0</v>
      </c>
      <c r="R30" s="190" t="s">
        <v>117</v>
      </c>
      <c r="S30" s="190" t="s">
        <v>118</v>
      </c>
      <c r="T30" s="190">
        <v>0.308</v>
      </c>
      <c r="U30" s="191">
        <f>ROUND(E30*T30,2)</f>
        <v>15.4</v>
      </c>
      <c r="V30" s="190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119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ht="22.5" outlineLevel="1" x14ac:dyDescent="0.2">
      <c r="A31" s="167">
        <v>10</v>
      </c>
      <c r="B31" s="178" t="s">
        <v>153</v>
      </c>
      <c r="C31" s="206" t="s">
        <v>154</v>
      </c>
      <c r="D31" s="180" t="s">
        <v>155</v>
      </c>
      <c r="E31" s="184">
        <v>10</v>
      </c>
      <c r="F31" s="189"/>
      <c r="G31" s="190">
        <f>ROUND(E31*F31,2)</f>
        <v>0</v>
      </c>
      <c r="H31" s="189"/>
      <c r="I31" s="190">
        <f>ROUND(E31*H31,2)</f>
        <v>0</v>
      </c>
      <c r="J31" s="189"/>
      <c r="K31" s="190">
        <f>ROUND(E31*J31,2)</f>
        <v>0</v>
      </c>
      <c r="L31" s="190">
        <v>21</v>
      </c>
      <c r="M31" s="190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0"/>
      <c r="S31" s="190" t="s">
        <v>126</v>
      </c>
      <c r="T31" s="190">
        <v>0</v>
      </c>
      <c r="U31" s="191">
        <f>ROUND(E31*T31,2)</f>
        <v>0</v>
      </c>
      <c r="V31" s="190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119</v>
      </c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ht="22.5" outlineLevel="1" x14ac:dyDescent="0.2">
      <c r="A32" s="167">
        <v>11</v>
      </c>
      <c r="B32" s="178" t="s">
        <v>156</v>
      </c>
      <c r="C32" s="206" t="s">
        <v>157</v>
      </c>
      <c r="D32" s="180" t="s">
        <v>155</v>
      </c>
      <c r="E32" s="184">
        <v>10</v>
      </c>
      <c r="F32" s="189"/>
      <c r="G32" s="190">
        <f>ROUND(E32*F32,2)</f>
        <v>0</v>
      </c>
      <c r="H32" s="189"/>
      <c r="I32" s="190">
        <f>ROUND(E32*H32,2)</f>
        <v>0</v>
      </c>
      <c r="J32" s="189"/>
      <c r="K32" s="190">
        <f>ROUND(E32*J32,2)</f>
        <v>0</v>
      </c>
      <c r="L32" s="190">
        <v>21</v>
      </c>
      <c r="M32" s="190">
        <f>G32*(1+L32/100)</f>
        <v>0</v>
      </c>
      <c r="N32" s="190">
        <v>0</v>
      </c>
      <c r="O32" s="190">
        <f>ROUND(E32*N32,2)</f>
        <v>0</v>
      </c>
      <c r="P32" s="190">
        <v>0</v>
      </c>
      <c r="Q32" s="190">
        <f>ROUND(E32*P32,2)</f>
        <v>0</v>
      </c>
      <c r="R32" s="190"/>
      <c r="S32" s="190" t="s">
        <v>126</v>
      </c>
      <c r="T32" s="190">
        <v>0</v>
      </c>
      <c r="U32" s="191">
        <f>ROUND(E32*T32,2)</f>
        <v>0</v>
      </c>
      <c r="V32" s="190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119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>
        <v>12</v>
      </c>
      <c r="B33" s="178" t="s">
        <v>158</v>
      </c>
      <c r="C33" s="206" t="s">
        <v>159</v>
      </c>
      <c r="D33" s="180" t="s">
        <v>160</v>
      </c>
      <c r="E33" s="184">
        <v>50</v>
      </c>
      <c r="F33" s="189"/>
      <c r="G33" s="190">
        <f>ROUND(E33*F33,2)</f>
        <v>0</v>
      </c>
      <c r="H33" s="189"/>
      <c r="I33" s="190">
        <f>ROUND(E33*H33,2)</f>
        <v>0</v>
      </c>
      <c r="J33" s="189"/>
      <c r="K33" s="190">
        <f>ROUND(E33*J33,2)</f>
        <v>0</v>
      </c>
      <c r="L33" s="190">
        <v>21</v>
      </c>
      <c r="M33" s="190">
        <f>G33*(1+L33/100)</f>
        <v>0</v>
      </c>
      <c r="N33" s="190">
        <v>0</v>
      </c>
      <c r="O33" s="190">
        <f>ROUND(E33*N33,2)</f>
        <v>0</v>
      </c>
      <c r="P33" s="190">
        <v>0</v>
      </c>
      <c r="Q33" s="190">
        <f>ROUND(E33*P33,2)</f>
        <v>0</v>
      </c>
      <c r="R33" s="190"/>
      <c r="S33" s="190" t="s">
        <v>126</v>
      </c>
      <c r="T33" s="190">
        <v>0</v>
      </c>
      <c r="U33" s="191">
        <f>ROUND(E33*T33,2)</f>
        <v>0</v>
      </c>
      <c r="V33" s="190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119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x14ac:dyDescent="0.2">
      <c r="A34" s="174" t="s">
        <v>112</v>
      </c>
      <c r="B34" s="179" t="s">
        <v>63</v>
      </c>
      <c r="C34" s="208" t="s">
        <v>64</v>
      </c>
      <c r="D34" s="182"/>
      <c r="E34" s="186"/>
      <c r="F34" s="192"/>
      <c r="G34" s="192">
        <f>SUMIF(AG35:AG55,"&lt;&gt;NOR",G35:G55)</f>
        <v>0</v>
      </c>
      <c r="H34" s="192"/>
      <c r="I34" s="192">
        <f>SUM(I35:I55)</f>
        <v>0</v>
      </c>
      <c r="J34" s="192"/>
      <c r="K34" s="192">
        <f>SUM(K35:K55)</f>
        <v>0</v>
      </c>
      <c r="L34" s="192"/>
      <c r="M34" s="192">
        <f>SUM(M35:M55)</f>
        <v>0</v>
      </c>
      <c r="N34" s="192"/>
      <c r="O34" s="192">
        <f>SUM(O35:O55)</f>
        <v>0</v>
      </c>
      <c r="P34" s="192"/>
      <c r="Q34" s="192">
        <f>SUM(Q35:Q55)</f>
        <v>0.54</v>
      </c>
      <c r="R34" s="192"/>
      <c r="S34" s="192"/>
      <c r="T34" s="192"/>
      <c r="U34" s="193">
        <f>SUM(U35:U55)</f>
        <v>10.229999999999999</v>
      </c>
      <c r="V34" s="192"/>
      <c r="AG34" t="s">
        <v>113</v>
      </c>
    </row>
    <row r="35" spans="1:60" outlineLevel="1" x14ac:dyDescent="0.2">
      <c r="A35" s="167">
        <v>13</v>
      </c>
      <c r="B35" s="178" t="s">
        <v>161</v>
      </c>
      <c r="C35" s="206" t="s">
        <v>162</v>
      </c>
      <c r="D35" s="180" t="s">
        <v>163</v>
      </c>
      <c r="E35" s="184">
        <v>0.18</v>
      </c>
      <c r="F35" s="189"/>
      <c r="G35" s="190">
        <f>ROUND(E35*F35,2)</f>
        <v>0</v>
      </c>
      <c r="H35" s="189"/>
      <c r="I35" s="190">
        <f>ROUND(E35*H35,2)</f>
        <v>0</v>
      </c>
      <c r="J35" s="189"/>
      <c r="K35" s="190">
        <f>ROUND(E35*J35,2)</f>
        <v>0</v>
      </c>
      <c r="L35" s="190">
        <v>21</v>
      </c>
      <c r="M35" s="190">
        <f>G35*(1+L35/100)</f>
        <v>0</v>
      </c>
      <c r="N35" s="190">
        <v>1.39E-3</v>
      </c>
      <c r="O35" s="190">
        <f>ROUND(E35*N35,2)</f>
        <v>0</v>
      </c>
      <c r="P35" s="190">
        <v>1.8</v>
      </c>
      <c r="Q35" s="190">
        <f>ROUND(E35*P35,2)</f>
        <v>0.32</v>
      </c>
      <c r="R35" s="190" t="s">
        <v>164</v>
      </c>
      <c r="S35" s="190" t="s">
        <v>118</v>
      </c>
      <c r="T35" s="190">
        <v>12.256</v>
      </c>
      <c r="U35" s="191">
        <f>ROUND(E35*T35,2)</f>
        <v>2.21</v>
      </c>
      <c r="V35" s="190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119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67"/>
      <c r="B36" s="178"/>
      <c r="C36" s="257" t="s">
        <v>165</v>
      </c>
      <c r="D36" s="258"/>
      <c r="E36" s="259"/>
      <c r="F36" s="260"/>
      <c r="G36" s="261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1"/>
      <c r="V36" s="190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147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75" t="str">
        <f>C36</f>
        <v>Včetně pomocného lešení o výšce podlahy do 1900 mm a pro zatížení do 1,5 kPa  (150 kg/m2).</v>
      </c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67"/>
      <c r="B37" s="178"/>
      <c r="C37" s="207" t="s">
        <v>166</v>
      </c>
      <c r="D37" s="181"/>
      <c r="E37" s="185">
        <v>0.18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1"/>
      <c r="V37" s="190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121</v>
      </c>
      <c r="AH37" s="166">
        <v>0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 x14ac:dyDescent="0.2">
      <c r="A38" s="167">
        <v>14</v>
      </c>
      <c r="B38" s="178" t="s">
        <v>167</v>
      </c>
      <c r="C38" s="206" t="s">
        <v>168</v>
      </c>
      <c r="D38" s="180" t="s">
        <v>169</v>
      </c>
      <c r="E38" s="184">
        <v>9</v>
      </c>
      <c r="F38" s="189"/>
      <c r="G38" s="190">
        <f>ROUND(E38*F38,2)</f>
        <v>0</v>
      </c>
      <c r="H38" s="189"/>
      <c r="I38" s="190">
        <f>ROUND(E38*H38,2)</f>
        <v>0</v>
      </c>
      <c r="J38" s="189"/>
      <c r="K38" s="190">
        <f>ROUND(E38*J38,2)</f>
        <v>0</v>
      </c>
      <c r="L38" s="190">
        <v>21</v>
      </c>
      <c r="M38" s="190">
        <f>G38*(1+L38/100)</f>
        <v>0</v>
      </c>
      <c r="N38" s="190">
        <v>0</v>
      </c>
      <c r="O38" s="190">
        <f>ROUND(E38*N38,2)</f>
        <v>0</v>
      </c>
      <c r="P38" s="190">
        <v>2.1299999999999999E-3</v>
      </c>
      <c r="Q38" s="190">
        <f>ROUND(E38*P38,2)</f>
        <v>0.02</v>
      </c>
      <c r="R38" s="190" t="s">
        <v>170</v>
      </c>
      <c r="S38" s="190" t="s">
        <v>118</v>
      </c>
      <c r="T38" s="190">
        <v>0.17299999999999999</v>
      </c>
      <c r="U38" s="191">
        <f>ROUND(E38*T38,2)</f>
        <v>1.56</v>
      </c>
      <c r="V38" s="190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119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 x14ac:dyDescent="0.2">
      <c r="A39" s="167"/>
      <c r="B39" s="178"/>
      <c r="C39" s="207" t="s">
        <v>171</v>
      </c>
      <c r="D39" s="181"/>
      <c r="E39" s="185">
        <v>9</v>
      </c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1"/>
      <c r="V39" s="190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121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 x14ac:dyDescent="0.2">
      <c r="A40" s="167">
        <v>15</v>
      </c>
      <c r="B40" s="178" t="s">
        <v>172</v>
      </c>
      <c r="C40" s="206" t="s">
        <v>173</v>
      </c>
      <c r="D40" s="180" t="s">
        <v>116</v>
      </c>
      <c r="E40" s="184">
        <v>6.23</v>
      </c>
      <c r="F40" s="189"/>
      <c r="G40" s="190">
        <f>ROUND(E40*F40,2)</f>
        <v>0</v>
      </c>
      <c r="H40" s="189"/>
      <c r="I40" s="190">
        <f>ROUND(E40*H40,2)</f>
        <v>0</v>
      </c>
      <c r="J40" s="189"/>
      <c r="K40" s="190">
        <f>ROUND(E40*J40,2)</f>
        <v>0</v>
      </c>
      <c r="L40" s="190">
        <v>21</v>
      </c>
      <c r="M40" s="190">
        <f>G40*(1+L40/100)</f>
        <v>0</v>
      </c>
      <c r="N40" s="190">
        <v>0</v>
      </c>
      <c r="O40" s="190">
        <f>ROUND(E40*N40,2)</f>
        <v>0</v>
      </c>
      <c r="P40" s="190">
        <v>2.4649999999999998E-2</v>
      </c>
      <c r="Q40" s="190">
        <f>ROUND(E40*P40,2)</f>
        <v>0.15</v>
      </c>
      <c r="R40" s="190" t="s">
        <v>174</v>
      </c>
      <c r="S40" s="190" t="s">
        <v>118</v>
      </c>
      <c r="T40" s="190">
        <v>0.3</v>
      </c>
      <c r="U40" s="191">
        <f>ROUND(E40*T40,2)</f>
        <v>1.87</v>
      </c>
      <c r="V40" s="190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119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/>
      <c r="B41" s="178"/>
      <c r="C41" s="207" t="s">
        <v>175</v>
      </c>
      <c r="D41" s="181"/>
      <c r="E41" s="185">
        <v>6.23</v>
      </c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1"/>
      <c r="V41" s="190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121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>
        <v>16</v>
      </c>
      <c r="B42" s="178" t="s">
        <v>176</v>
      </c>
      <c r="C42" s="206" t="s">
        <v>177</v>
      </c>
      <c r="D42" s="180" t="s">
        <v>116</v>
      </c>
      <c r="E42" s="184">
        <v>6.23</v>
      </c>
      <c r="F42" s="189"/>
      <c r="G42" s="190">
        <f>ROUND(E42*F42,2)</f>
        <v>0</v>
      </c>
      <c r="H42" s="189"/>
      <c r="I42" s="190">
        <f>ROUND(E42*H42,2)</f>
        <v>0</v>
      </c>
      <c r="J42" s="189"/>
      <c r="K42" s="190">
        <f>ROUND(E42*J42,2)</f>
        <v>0</v>
      </c>
      <c r="L42" s="190">
        <v>21</v>
      </c>
      <c r="M42" s="190">
        <f>G42*(1+L42/100)</f>
        <v>0</v>
      </c>
      <c r="N42" s="190">
        <v>0</v>
      </c>
      <c r="O42" s="190">
        <f>ROUND(E42*N42,2)</f>
        <v>0</v>
      </c>
      <c r="P42" s="190">
        <v>8.0000000000000002E-3</v>
      </c>
      <c r="Q42" s="190">
        <f>ROUND(E42*P42,2)</f>
        <v>0.05</v>
      </c>
      <c r="R42" s="190" t="s">
        <v>174</v>
      </c>
      <c r="S42" s="190" t="s">
        <v>118</v>
      </c>
      <c r="T42" s="190">
        <v>6.6000000000000003E-2</v>
      </c>
      <c r="U42" s="191">
        <f>ROUND(E42*T42,2)</f>
        <v>0.41</v>
      </c>
      <c r="V42" s="190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119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ht="22.5" outlineLevel="1" x14ac:dyDescent="0.2">
      <c r="A43" s="167">
        <v>17</v>
      </c>
      <c r="B43" s="178" t="s">
        <v>178</v>
      </c>
      <c r="C43" s="206" t="s">
        <v>179</v>
      </c>
      <c r="D43" s="180" t="s">
        <v>116</v>
      </c>
      <c r="E43" s="184">
        <v>20.184999999999999</v>
      </c>
      <c r="F43" s="189"/>
      <c r="G43" s="190">
        <f>ROUND(E43*F43,2)</f>
        <v>0</v>
      </c>
      <c r="H43" s="189"/>
      <c r="I43" s="190">
        <f>ROUND(E43*H43,2)</f>
        <v>0</v>
      </c>
      <c r="J43" s="189"/>
      <c r="K43" s="190">
        <f>ROUND(E43*J43,2)</f>
        <v>0</v>
      </c>
      <c r="L43" s="190">
        <v>21</v>
      </c>
      <c r="M43" s="190">
        <f>G43*(1+L43/100)</f>
        <v>0</v>
      </c>
      <c r="N43" s="190">
        <v>0</v>
      </c>
      <c r="O43" s="190">
        <f>ROUND(E43*N43,2)</f>
        <v>0</v>
      </c>
      <c r="P43" s="190">
        <v>0</v>
      </c>
      <c r="Q43" s="190">
        <f>ROUND(E43*P43,2)</f>
        <v>0</v>
      </c>
      <c r="R43" s="190" t="s">
        <v>180</v>
      </c>
      <c r="S43" s="190" t="s">
        <v>118</v>
      </c>
      <c r="T43" s="190">
        <v>0.11700000000000001</v>
      </c>
      <c r="U43" s="191">
        <f>ROUND(E43*T43,2)</f>
        <v>2.36</v>
      </c>
      <c r="V43" s="190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119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 x14ac:dyDescent="0.2">
      <c r="A44" s="167"/>
      <c r="B44" s="178"/>
      <c r="C44" s="207" t="s">
        <v>181</v>
      </c>
      <c r="D44" s="181"/>
      <c r="E44" s="185">
        <v>20.184999999999999</v>
      </c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1"/>
      <c r="V44" s="190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121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 x14ac:dyDescent="0.2">
      <c r="A45" s="167">
        <v>18</v>
      </c>
      <c r="B45" s="178" t="s">
        <v>182</v>
      </c>
      <c r="C45" s="206" t="s">
        <v>183</v>
      </c>
      <c r="D45" s="180" t="s">
        <v>184</v>
      </c>
      <c r="E45" s="184">
        <v>7.36</v>
      </c>
      <c r="F45" s="189"/>
      <c r="G45" s="190">
        <f>ROUND(E45*F45,2)</f>
        <v>0</v>
      </c>
      <c r="H45" s="189"/>
      <c r="I45" s="190">
        <f>ROUND(E45*H45,2)</f>
        <v>0</v>
      </c>
      <c r="J45" s="189"/>
      <c r="K45" s="190">
        <f>ROUND(E45*J45,2)</f>
        <v>0</v>
      </c>
      <c r="L45" s="190">
        <v>21</v>
      </c>
      <c r="M45" s="190">
        <f>G45*(1+L45/100)</f>
        <v>0</v>
      </c>
      <c r="N45" s="190">
        <v>0</v>
      </c>
      <c r="O45" s="190">
        <f>ROUND(E45*N45,2)</f>
        <v>0</v>
      </c>
      <c r="P45" s="190">
        <v>0</v>
      </c>
      <c r="Q45" s="190">
        <f>ROUND(E45*P45,2)</f>
        <v>0</v>
      </c>
      <c r="R45" s="190"/>
      <c r="S45" s="190" t="s">
        <v>126</v>
      </c>
      <c r="T45" s="190">
        <v>0</v>
      </c>
      <c r="U45" s="191">
        <f>ROUND(E45*T45,2)</f>
        <v>0</v>
      </c>
      <c r="V45" s="190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119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67"/>
      <c r="B46" s="178"/>
      <c r="C46" s="207" t="s">
        <v>185</v>
      </c>
      <c r="D46" s="181"/>
      <c r="E46" s="185">
        <v>7.36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1"/>
      <c r="V46" s="190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121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ht="22.5" outlineLevel="1" x14ac:dyDescent="0.2">
      <c r="A47" s="167">
        <v>19</v>
      </c>
      <c r="B47" s="178" t="s">
        <v>186</v>
      </c>
      <c r="C47" s="206" t="s">
        <v>187</v>
      </c>
      <c r="D47" s="180" t="s">
        <v>125</v>
      </c>
      <c r="E47" s="184">
        <v>6</v>
      </c>
      <c r="F47" s="189"/>
      <c r="G47" s="190">
        <f t="shared" ref="G47:G55" si="0">ROUND(E47*F47,2)</f>
        <v>0</v>
      </c>
      <c r="H47" s="189"/>
      <c r="I47" s="190">
        <f t="shared" ref="I47:I55" si="1">ROUND(E47*H47,2)</f>
        <v>0</v>
      </c>
      <c r="J47" s="189"/>
      <c r="K47" s="190">
        <f t="shared" ref="K47:K55" si="2">ROUND(E47*J47,2)</f>
        <v>0</v>
      </c>
      <c r="L47" s="190">
        <v>21</v>
      </c>
      <c r="M47" s="190">
        <f t="shared" ref="M47:M55" si="3">G47*(1+L47/100)</f>
        <v>0</v>
      </c>
      <c r="N47" s="190">
        <v>0</v>
      </c>
      <c r="O47" s="190">
        <f t="shared" ref="O47:O55" si="4">ROUND(E47*N47,2)</f>
        <v>0</v>
      </c>
      <c r="P47" s="190">
        <v>0</v>
      </c>
      <c r="Q47" s="190">
        <f t="shared" ref="Q47:Q55" si="5">ROUND(E47*P47,2)</f>
        <v>0</v>
      </c>
      <c r="R47" s="190"/>
      <c r="S47" s="190" t="s">
        <v>126</v>
      </c>
      <c r="T47" s="190">
        <v>0</v>
      </c>
      <c r="U47" s="191">
        <f t="shared" ref="U47:U55" si="6">ROUND(E47*T47,2)</f>
        <v>0</v>
      </c>
      <c r="V47" s="190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119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ht="22.5" outlineLevel="1" x14ac:dyDescent="0.2">
      <c r="A48" s="167">
        <v>20</v>
      </c>
      <c r="B48" s="178" t="s">
        <v>188</v>
      </c>
      <c r="C48" s="206" t="s">
        <v>189</v>
      </c>
      <c r="D48" s="180" t="s">
        <v>125</v>
      </c>
      <c r="E48" s="184">
        <v>20</v>
      </c>
      <c r="F48" s="189"/>
      <c r="G48" s="190">
        <f t="shared" si="0"/>
        <v>0</v>
      </c>
      <c r="H48" s="189"/>
      <c r="I48" s="190">
        <f t="shared" si="1"/>
        <v>0</v>
      </c>
      <c r="J48" s="189"/>
      <c r="K48" s="190">
        <f t="shared" si="2"/>
        <v>0</v>
      </c>
      <c r="L48" s="190">
        <v>21</v>
      </c>
      <c r="M48" s="190">
        <f t="shared" si="3"/>
        <v>0</v>
      </c>
      <c r="N48" s="190">
        <v>0</v>
      </c>
      <c r="O48" s="190">
        <f t="shared" si="4"/>
        <v>0</v>
      </c>
      <c r="P48" s="190">
        <v>0</v>
      </c>
      <c r="Q48" s="190">
        <f t="shared" si="5"/>
        <v>0</v>
      </c>
      <c r="R48" s="190"/>
      <c r="S48" s="190" t="s">
        <v>126</v>
      </c>
      <c r="T48" s="190">
        <v>0</v>
      </c>
      <c r="U48" s="191">
        <f t="shared" si="6"/>
        <v>0</v>
      </c>
      <c r="V48" s="190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119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>
        <v>21</v>
      </c>
      <c r="B49" s="178" t="s">
        <v>190</v>
      </c>
      <c r="C49" s="206" t="s">
        <v>191</v>
      </c>
      <c r="D49" s="180" t="s">
        <v>125</v>
      </c>
      <c r="E49" s="184">
        <v>5</v>
      </c>
      <c r="F49" s="189"/>
      <c r="G49" s="190">
        <f t="shared" si="0"/>
        <v>0</v>
      </c>
      <c r="H49" s="189"/>
      <c r="I49" s="190">
        <f t="shared" si="1"/>
        <v>0</v>
      </c>
      <c r="J49" s="189"/>
      <c r="K49" s="190">
        <f t="shared" si="2"/>
        <v>0</v>
      </c>
      <c r="L49" s="190">
        <v>21</v>
      </c>
      <c r="M49" s="190">
        <f t="shared" si="3"/>
        <v>0</v>
      </c>
      <c r="N49" s="190">
        <v>0</v>
      </c>
      <c r="O49" s="190">
        <f t="shared" si="4"/>
        <v>0</v>
      </c>
      <c r="P49" s="190">
        <v>0</v>
      </c>
      <c r="Q49" s="190">
        <f t="shared" si="5"/>
        <v>0</v>
      </c>
      <c r="R49" s="190"/>
      <c r="S49" s="190" t="s">
        <v>126</v>
      </c>
      <c r="T49" s="190">
        <v>0</v>
      </c>
      <c r="U49" s="191">
        <f t="shared" si="6"/>
        <v>0</v>
      </c>
      <c r="V49" s="190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119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67">
        <v>22</v>
      </c>
      <c r="B50" s="178" t="s">
        <v>192</v>
      </c>
      <c r="C50" s="206" t="s">
        <v>193</v>
      </c>
      <c r="D50" s="180" t="s">
        <v>194</v>
      </c>
      <c r="E50" s="184">
        <v>0.54657999999999995</v>
      </c>
      <c r="F50" s="189"/>
      <c r="G50" s="190">
        <f t="shared" si="0"/>
        <v>0</v>
      </c>
      <c r="H50" s="189"/>
      <c r="I50" s="190">
        <f t="shared" si="1"/>
        <v>0</v>
      </c>
      <c r="J50" s="189"/>
      <c r="K50" s="190">
        <f t="shared" si="2"/>
        <v>0</v>
      </c>
      <c r="L50" s="190">
        <v>21</v>
      </c>
      <c r="M50" s="190">
        <f t="shared" si="3"/>
        <v>0</v>
      </c>
      <c r="N50" s="190">
        <v>0</v>
      </c>
      <c r="O50" s="190">
        <f t="shared" si="4"/>
        <v>0</v>
      </c>
      <c r="P50" s="190">
        <v>0</v>
      </c>
      <c r="Q50" s="190">
        <f t="shared" si="5"/>
        <v>0</v>
      </c>
      <c r="R50" s="190" t="s">
        <v>195</v>
      </c>
      <c r="S50" s="190" t="s">
        <v>118</v>
      </c>
      <c r="T50" s="190">
        <v>0.26500000000000001</v>
      </c>
      <c r="U50" s="191">
        <f t="shared" si="6"/>
        <v>0.14000000000000001</v>
      </c>
      <c r="V50" s="190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196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67">
        <v>23</v>
      </c>
      <c r="B51" s="178" t="s">
        <v>197</v>
      </c>
      <c r="C51" s="206" t="s">
        <v>198</v>
      </c>
      <c r="D51" s="180" t="s">
        <v>194</v>
      </c>
      <c r="E51" s="184">
        <v>0.54657999999999995</v>
      </c>
      <c r="F51" s="189"/>
      <c r="G51" s="190">
        <f t="shared" si="0"/>
        <v>0</v>
      </c>
      <c r="H51" s="189"/>
      <c r="I51" s="190">
        <f t="shared" si="1"/>
        <v>0</v>
      </c>
      <c r="J51" s="189"/>
      <c r="K51" s="190">
        <f t="shared" si="2"/>
        <v>0</v>
      </c>
      <c r="L51" s="190">
        <v>21</v>
      </c>
      <c r="M51" s="190">
        <f t="shared" si="3"/>
        <v>0</v>
      </c>
      <c r="N51" s="190">
        <v>0</v>
      </c>
      <c r="O51" s="190">
        <f t="shared" si="4"/>
        <v>0</v>
      </c>
      <c r="P51" s="190">
        <v>0</v>
      </c>
      <c r="Q51" s="190">
        <f t="shared" si="5"/>
        <v>0</v>
      </c>
      <c r="R51" s="190" t="s">
        <v>164</v>
      </c>
      <c r="S51" s="190" t="s">
        <v>118</v>
      </c>
      <c r="T51" s="190">
        <v>0.98</v>
      </c>
      <c r="U51" s="191">
        <f t="shared" si="6"/>
        <v>0.54</v>
      </c>
      <c r="V51" s="190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196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 x14ac:dyDescent="0.2">
      <c r="A52" s="167">
        <v>24</v>
      </c>
      <c r="B52" s="178" t="s">
        <v>199</v>
      </c>
      <c r="C52" s="206" t="s">
        <v>200</v>
      </c>
      <c r="D52" s="180" t="s">
        <v>194</v>
      </c>
      <c r="E52" s="184">
        <v>2.7328999999999999</v>
      </c>
      <c r="F52" s="189"/>
      <c r="G52" s="190">
        <f t="shared" si="0"/>
        <v>0</v>
      </c>
      <c r="H52" s="189"/>
      <c r="I52" s="190">
        <f t="shared" si="1"/>
        <v>0</v>
      </c>
      <c r="J52" s="189"/>
      <c r="K52" s="190">
        <f t="shared" si="2"/>
        <v>0</v>
      </c>
      <c r="L52" s="190">
        <v>21</v>
      </c>
      <c r="M52" s="190">
        <f t="shared" si="3"/>
        <v>0</v>
      </c>
      <c r="N52" s="190">
        <v>0</v>
      </c>
      <c r="O52" s="190">
        <f t="shared" si="4"/>
        <v>0</v>
      </c>
      <c r="P52" s="190">
        <v>0</v>
      </c>
      <c r="Q52" s="190">
        <f t="shared" si="5"/>
        <v>0</v>
      </c>
      <c r="R52" s="190" t="s">
        <v>164</v>
      </c>
      <c r="S52" s="190" t="s">
        <v>118</v>
      </c>
      <c r="T52" s="190">
        <v>0</v>
      </c>
      <c r="U52" s="191">
        <f t="shared" si="6"/>
        <v>0</v>
      </c>
      <c r="V52" s="190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196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>
        <v>25</v>
      </c>
      <c r="B53" s="178" t="s">
        <v>201</v>
      </c>
      <c r="C53" s="206" t="s">
        <v>202</v>
      </c>
      <c r="D53" s="180" t="s">
        <v>194</v>
      </c>
      <c r="E53" s="184">
        <v>0.54657999999999995</v>
      </c>
      <c r="F53" s="189"/>
      <c r="G53" s="190">
        <f t="shared" si="0"/>
        <v>0</v>
      </c>
      <c r="H53" s="189"/>
      <c r="I53" s="190">
        <f t="shared" si="1"/>
        <v>0</v>
      </c>
      <c r="J53" s="189"/>
      <c r="K53" s="190">
        <f t="shared" si="2"/>
        <v>0</v>
      </c>
      <c r="L53" s="190">
        <v>21</v>
      </c>
      <c r="M53" s="190">
        <f t="shared" si="3"/>
        <v>0</v>
      </c>
      <c r="N53" s="190">
        <v>0</v>
      </c>
      <c r="O53" s="190">
        <f t="shared" si="4"/>
        <v>0</v>
      </c>
      <c r="P53" s="190">
        <v>0</v>
      </c>
      <c r="Q53" s="190">
        <f t="shared" si="5"/>
        <v>0</v>
      </c>
      <c r="R53" s="190" t="s">
        <v>164</v>
      </c>
      <c r="S53" s="190" t="s">
        <v>118</v>
      </c>
      <c r="T53" s="190">
        <v>1.8839999999999999</v>
      </c>
      <c r="U53" s="191">
        <f t="shared" si="6"/>
        <v>1.03</v>
      </c>
      <c r="V53" s="190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196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>
        <v>26</v>
      </c>
      <c r="B54" s="178" t="s">
        <v>203</v>
      </c>
      <c r="C54" s="206" t="s">
        <v>204</v>
      </c>
      <c r="D54" s="180" t="s">
        <v>194</v>
      </c>
      <c r="E54" s="184">
        <v>1.0931599999999999</v>
      </c>
      <c r="F54" s="189"/>
      <c r="G54" s="190">
        <f t="shared" si="0"/>
        <v>0</v>
      </c>
      <c r="H54" s="189"/>
      <c r="I54" s="190">
        <f t="shared" si="1"/>
        <v>0</v>
      </c>
      <c r="J54" s="189"/>
      <c r="K54" s="190">
        <f t="shared" si="2"/>
        <v>0</v>
      </c>
      <c r="L54" s="190">
        <v>21</v>
      </c>
      <c r="M54" s="190">
        <f t="shared" si="3"/>
        <v>0</v>
      </c>
      <c r="N54" s="190">
        <v>0</v>
      </c>
      <c r="O54" s="190">
        <f t="shared" si="4"/>
        <v>0</v>
      </c>
      <c r="P54" s="190">
        <v>0</v>
      </c>
      <c r="Q54" s="190">
        <f t="shared" si="5"/>
        <v>0</v>
      </c>
      <c r="R54" s="190" t="s">
        <v>164</v>
      </c>
      <c r="S54" s="190" t="s">
        <v>118</v>
      </c>
      <c r="T54" s="190">
        <v>0.105</v>
      </c>
      <c r="U54" s="191">
        <f t="shared" si="6"/>
        <v>0.11</v>
      </c>
      <c r="V54" s="190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196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>
        <v>27</v>
      </c>
      <c r="B55" s="178" t="s">
        <v>205</v>
      </c>
      <c r="C55" s="206" t="s">
        <v>206</v>
      </c>
      <c r="D55" s="180" t="s">
        <v>194</v>
      </c>
      <c r="E55" s="184">
        <v>0.54657999999999995</v>
      </c>
      <c r="F55" s="189"/>
      <c r="G55" s="190">
        <f t="shared" si="0"/>
        <v>0</v>
      </c>
      <c r="H55" s="189"/>
      <c r="I55" s="190">
        <f t="shared" si="1"/>
        <v>0</v>
      </c>
      <c r="J55" s="189"/>
      <c r="K55" s="190">
        <f t="shared" si="2"/>
        <v>0</v>
      </c>
      <c r="L55" s="190">
        <v>21</v>
      </c>
      <c r="M55" s="190">
        <f t="shared" si="3"/>
        <v>0</v>
      </c>
      <c r="N55" s="190">
        <v>0</v>
      </c>
      <c r="O55" s="190">
        <f t="shared" si="4"/>
        <v>0</v>
      </c>
      <c r="P55" s="190">
        <v>0</v>
      </c>
      <c r="Q55" s="190">
        <f t="shared" si="5"/>
        <v>0</v>
      </c>
      <c r="R55" s="190" t="s">
        <v>164</v>
      </c>
      <c r="S55" s="190" t="s">
        <v>118</v>
      </c>
      <c r="T55" s="190">
        <v>0</v>
      </c>
      <c r="U55" s="191">
        <f t="shared" si="6"/>
        <v>0</v>
      </c>
      <c r="V55" s="190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196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x14ac:dyDescent="0.2">
      <c r="A56" s="174" t="s">
        <v>112</v>
      </c>
      <c r="B56" s="179" t="s">
        <v>65</v>
      </c>
      <c r="C56" s="208" t="s">
        <v>66</v>
      </c>
      <c r="D56" s="182"/>
      <c r="E56" s="186"/>
      <c r="F56" s="192"/>
      <c r="G56" s="192">
        <f>SUMIF(AG57:AG57,"&lt;&gt;NOR",G57:G57)</f>
        <v>0</v>
      </c>
      <c r="H56" s="192"/>
      <c r="I56" s="192">
        <f>SUM(I57:I57)</f>
        <v>0</v>
      </c>
      <c r="J56" s="192"/>
      <c r="K56" s="192">
        <f>SUM(K57:K57)</f>
        <v>0</v>
      </c>
      <c r="L56" s="192"/>
      <c r="M56" s="192">
        <f>SUM(M57:M57)</f>
        <v>0</v>
      </c>
      <c r="N56" s="192"/>
      <c r="O56" s="192">
        <f>SUM(O57:O57)</f>
        <v>0</v>
      </c>
      <c r="P56" s="192"/>
      <c r="Q56" s="192">
        <f>SUM(Q57:Q57)</f>
        <v>0</v>
      </c>
      <c r="R56" s="192"/>
      <c r="S56" s="192"/>
      <c r="T56" s="192"/>
      <c r="U56" s="193">
        <f>SUM(U57:U57)</f>
        <v>1.2</v>
      </c>
      <c r="V56" s="192"/>
      <c r="AG56" t="s">
        <v>113</v>
      </c>
    </row>
    <row r="57" spans="1:60" outlineLevel="1" x14ac:dyDescent="0.2">
      <c r="A57" s="167">
        <v>28</v>
      </c>
      <c r="B57" s="178" t="s">
        <v>207</v>
      </c>
      <c r="C57" s="206" t="s">
        <v>208</v>
      </c>
      <c r="D57" s="180" t="s">
        <v>194</v>
      </c>
      <c r="E57" s="184">
        <v>1.2825299999999999</v>
      </c>
      <c r="F57" s="189"/>
      <c r="G57" s="190">
        <f>ROUND(E57*F57,2)</f>
        <v>0</v>
      </c>
      <c r="H57" s="189"/>
      <c r="I57" s="190">
        <f>ROUND(E57*H57,2)</f>
        <v>0</v>
      </c>
      <c r="J57" s="189"/>
      <c r="K57" s="190">
        <f>ROUND(E57*J57,2)</f>
        <v>0</v>
      </c>
      <c r="L57" s="190">
        <v>21</v>
      </c>
      <c r="M57" s="190">
        <f>G57*(1+L57/100)</f>
        <v>0</v>
      </c>
      <c r="N57" s="190">
        <v>0</v>
      </c>
      <c r="O57" s="190">
        <f>ROUND(E57*N57,2)</f>
        <v>0</v>
      </c>
      <c r="P57" s="190">
        <v>0</v>
      </c>
      <c r="Q57" s="190">
        <f>ROUND(E57*P57,2)</f>
        <v>0</v>
      </c>
      <c r="R57" s="190" t="s">
        <v>132</v>
      </c>
      <c r="S57" s="190" t="s">
        <v>118</v>
      </c>
      <c r="T57" s="190">
        <v>0.9385</v>
      </c>
      <c r="U57" s="191">
        <f>ROUND(E57*T57,2)</f>
        <v>1.2</v>
      </c>
      <c r="V57" s="190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209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x14ac:dyDescent="0.2">
      <c r="A58" s="174" t="s">
        <v>112</v>
      </c>
      <c r="B58" s="179" t="s">
        <v>67</v>
      </c>
      <c r="C58" s="208" t="s">
        <v>68</v>
      </c>
      <c r="D58" s="182"/>
      <c r="E58" s="186"/>
      <c r="F58" s="192"/>
      <c r="G58" s="192">
        <f>SUMIF(AG59:AG66,"&lt;&gt;NOR",G59:G66)</f>
        <v>0</v>
      </c>
      <c r="H58" s="192"/>
      <c r="I58" s="192">
        <f>SUM(I59:I66)</f>
        <v>0</v>
      </c>
      <c r="J58" s="192"/>
      <c r="K58" s="192">
        <f>SUM(K59:K66)</f>
        <v>0</v>
      </c>
      <c r="L58" s="192"/>
      <c r="M58" s="192">
        <f>SUM(M59:M66)</f>
        <v>0</v>
      </c>
      <c r="N58" s="192"/>
      <c r="O58" s="192">
        <f>SUM(O59:O66)</f>
        <v>0.01</v>
      </c>
      <c r="P58" s="192"/>
      <c r="Q58" s="192">
        <f>SUM(Q59:Q66)</f>
        <v>0</v>
      </c>
      <c r="R58" s="192"/>
      <c r="S58" s="192"/>
      <c r="T58" s="192"/>
      <c r="U58" s="193">
        <f>SUM(U59:U66)</f>
        <v>4.84</v>
      </c>
      <c r="V58" s="192"/>
      <c r="AG58" t="s">
        <v>113</v>
      </c>
    </row>
    <row r="59" spans="1:60" outlineLevel="1" x14ac:dyDescent="0.2">
      <c r="A59" s="167">
        <v>29</v>
      </c>
      <c r="B59" s="178" t="s">
        <v>210</v>
      </c>
      <c r="C59" s="206" t="s">
        <v>211</v>
      </c>
      <c r="D59" s="180" t="s">
        <v>169</v>
      </c>
      <c r="E59" s="184">
        <v>11</v>
      </c>
      <c r="F59" s="189"/>
      <c r="G59" s="190">
        <f>ROUND(E59*F59,2)</f>
        <v>0</v>
      </c>
      <c r="H59" s="189"/>
      <c r="I59" s="190">
        <f>ROUND(E59*H59,2)</f>
        <v>0</v>
      </c>
      <c r="J59" s="189"/>
      <c r="K59" s="190">
        <f>ROUND(E59*J59,2)</f>
        <v>0</v>
      </c>
      <c r="L59" s="190">
        <v>21</v>
      </c>
      <c r="M59" s="190">
        <f>G59*(1+L59/100)</f>
        <v>0</v>
      </c>
      <c r="N59" s="190">
        <v>4.6999999999999999E-4</v>
      </c>
      <c r="O59" s="190">
        <f>ROUND(E59*N59,2)</f>
        <v>0.01</v>
      </c>
      <c r="P59" s="190">
        <v>0</v>
      </c>
      <c r="Q59" s="190">
        <f>ROUND(E59*P59,2)</f>
        <v>0</v>
      </c>
      <c r="R59" s="190" t="s">
        <v>170</v>
      </c>
      <c r="S59" s="190" t="s">
        <v>118</v>
      </c>
      <c r="T59" s="190">
        <v>0.35899999999999999</v>
      </c>
      <c r="U59" s="191">
        <f>ROUND(E59*T59,2)</f>
        <v>3.95</v>
      </c>
      <c r="V59" s="190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119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/>
      <c r="B60" s="178"/>
      <c r="C60" s="257" t="s">
        <v>212</v>
      </c>
      <c r="D60" s="258"/>
      <c r="E60" s="259"/>
      <c r="F60" s="260"/>
      <c r="G60" s="261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1"/>
      <c r="V60" s="190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147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75" t="str">
        <f>C60</f>
        <v>Potrubí včetně tvarovek. Bez zednických výpomocí.</v>
      </c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>
        <v>30</v>
      </c>
      <c r="B61" s="178" t="s">
        <v>213</v>
      </c>
      <c r="C61" s="206" t="s">
        <v>214</v>
      </c>
      <c r="D61" s="180" t="s">
        <v>145</v>
      </c>
      <c r="E61" s="184">
        <v>2</v>
      </c>
      <c r="F61" s="189"/>
      <c r="G61" s="190">
        <f>ROUND(E61*F61,2)</f>
        <v>0</v>
      </c>
      <c r="H61" s="189"/>
      <c r="I61" s="190">
        <f>ROUND(E61*H61,2)</f>
        <v>0</v>
      </c>
      <c r="J61" s="189"/>
      <c r="K61" s="190">
        <f>ROUND(E61*J61,2)</f>
        <v>0</v>
      </c>
      <c r="L61" s="190">
        <v>21</v>
      </c>
      <c r="M61" s="190">
        <f>G61*(1+L61/100)</f>
        <v>0</v>
      </c>
      <c r="N61" s="190">
        <v>0</v>
      </c>
      <c r="O61" s="190">
        <f>ROUND(E61*N61,2)</f>
        <v>0</v>
      </c>
      <c r="P61" s="190">
        <v>0</v>
      </c>
      <c r="Q61" s="190">
        <f>ROUND(E61*P61,2)</f>
        <v>0</v>
      </c>
      <c r="R61" s="190" t="s">
        <v>170</v>
      </c>
      <c r="S61" s="190" t="s">
        <v>118</v>
      </c>
      <c r="T61" s="190">
        <v>0.17399999999999999</v>
      </c>
      <c r="U61" s="191">
        <f>ROUND(E61*T61,2)</f>
        <v>0.35</v>
      </c>
      <c r="V61" s="190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119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 x14ac:dyDescent="0.2">
      <c r="A62" s="167"/>
      <c r="B62" s="178"/>
      <c r="C62" s="207" t="s">
        <v>215</v>
      </c>
      <c r="D62" s="181"/>
      <c r="E62" s="185">
        <v>1</v>
      </c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1"/>
      <c r="V62" s="190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121</v>
      </c>
      <c r="AH62" s="166">
        <v>0</v>
      </c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 x14ac:dyDescent="0.2">
      <c r="A63" s="167"/>
      <c r="B63" s="178"/>
      <c r="C63" s="207" t="s">
        <v>216</v>
      </c>
      <c r="D63" s="181"/>
      <c r="E63" s="185">
        <v>1</v>
      </c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1"/>
      <c r="V63" s="190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121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>
        <v>31</v>
      </c>
      <c r="B64" s="178" t="s">
        <v>217</v>
      </c>
      <c r="C64" s="206" t="s">
        <v>218</v>
      </c>
      <c r="D64" s="180" t="s">
        <v>169</v>
      </c>
      <c r="E64" s="184">
        <v>11</v>
      </c>
      <c r="F64" s="189"/>
      <c r="G64" s="190">
        <f>ROUND(E64*F64,2)</f>
        <v>0</v>
      </c>
      <c r="H64" s="189"/>
      <c r="I64" s="190">
        <f>ROUND(E64*H64,2)</f>
        <v>0</v>
      </c>
      <c r="J64" s="189"/>
      <c r="K64" s="190">
        <f>ROUND(E64*J64,2)</f>
        <v>0</v>
      </c>
      <c r="L64" s="190">
        <v>21</v>
      </c>
      <c r="M64" s="190">
        <f>G64*(1+L64/100)</f>
        <v>0</v>
      </c>
      <c r="N64" s="190">
        <v>0</v>
      </c>
      <c r="O64" s="190">
        <f>ROUND(E64*N64,2)</f>
        <v>0</v>
      </c>
      <c r="P64" s="190">
        <v>0</v>
      </c>
      <c r="Q64" s="190">
        <f>ROUND(E64*P64,2)</f>
        <v>0</v>
      </c>
      <c r="R64" s="190" t="s">
        <v>170</v>
      </c>
      <c r="S64" s="190" t="s">
        <v>118</v>
      </c>
      <c r="T64" s="190">
        <v>4.8000000000000001E-2</v>
      </c>
      <c r="U64" s="191">
        <f>ROUND(E64*T64,2)</f>
        <v>0.53</v>
      </c>
      <c r="V64" s="190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119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ht="22.5" outlineLevel="1" x14ac:dyDescent="0.2">
      <c r="A65" s="167">
        <v>32</v>
      </c>
      <c r="B65" s="178" t="s">
        <v>219</v>
      </c>
      <c r="C65" s="206" t="s">
        <v>220</v>
      </c>
      <c r="D65" s="180" t="s">
        <v>221</v>
      </c>
      <c r="E65" s="184">
        <v>5</v>
      </c>
      <c r="F65" s="189"/>
      <c r="G65" s="190">
        <f>ROUND(E65*F65,2)</f>
        <v>0</v>
      </c>
      <c r="H65" s="189"/>
      <c r="I65" s="190">
        <f>ROUND(E65*H65,2)</f>
        <v>0</v>
      </c>
      <c r="J65" s="189"/>
      <c r="K65" s="190">
        <f>ROUND(E65*J65,2)</f>
        <v>0</v>
      </c>
      <c r="L65" s="190">
        <v>21</v>
      </c>
      <c r="M65" s="190">
        <f>G65*(1+L65/100)</f>
        <v>0</v>
      </c>
      <c r="N65" s="190">
        <v>0</v>
      </c>
      <c r="O65" s="190">
        <f>ROUND(E65*N65,2)</f>
        <v>0</v>
      </c>
      <c r="P65" s="190">
        <v>0</v>
      </c>
      <c r="Q65" s="190">
        <f>ROUND(E65*P65,2)</f>
        <v>0</v>
      </c>
      <c r="R65" s="190"/>
      <c r="S65" s="190" t="s">
        <v>126</v>
      </c>
      <c r="T65" s="190">
        <v>0</v>
      </c>
      <c r="U65" s="191">
        <f>ROUND(E65*T65,2)</f>
        <v>0</v>
      </c>
      <c r="V65" s="190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119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>
        <v>33</v>
      </c>
      <c r="B66" s="178" t="s">
        <v>222</v>
      </c>
      <c r="C66" s="206" t="s">
        <v>223</v>
      </c>
      <c r="D66" s="180" t="s">
        <v>194</v>
      </c>
      <c r="E66" s="184">
        <v>5.1700000000000001E-3</v>
      </c>
      <c r="F66" s="189"/>
      <c r="G66" s="190">
        <f>ROUND(E66*F66,2)</f>
        <v>0</v>
      </c>
      <c r="H66" s="189"/>
      <c r="I66" s="190">
        <f>ROUND(E66*H66,2)</f>
        <v>0</v>
      </c>
      <c r="J66" s="189"/>
      <c r="K66" s="190">
        <f>ROUND(E66*J66,2)</f>
        <v>0</v>
      </c>
      <c r="L66" s="190">
        <v>21</v>
      </c>
      <c r="M66" s="190">
        <f>G66*(1+L66/100)</f>
        <v>0</v>
      </c>
      <c r="N66" s="190">
        <v>0</v>
      </c>
      <c r="O66" s="190">
        <f>ROUND(E66*N66,2)</f>
        <v>0</v>
      </c>
      <c r="P66" s="190">
        <v>0</v>
      </c>
      <c r="Q66" s="190">
        <f>ROUND(E66*P66,2)</f>
        <v>0</v>
      </c>
      <c r="R66" s="190" t="s">
        <v>170</v>
      </c>
      <c r="S66" s="190" t="s">
        <v>118</v>
      </c>
      <c r="T66" s="190">
        <v>1.47</v>
      </c>
      <c r="U66" s="191">
        <f>ROUND(E66*T66,2)</f>
        <v>0.01</v>
      </c>
      <c r="V66" s="190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209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x14ac:dyDescent="0.2">
      <c r="A67" s="174" t="s">
        <v>112</v>
      </c>
      <c r="B67" s="179" t="s">
        <v>69</v>
      </c>
      <c r="C67" s="208" t="s">
        <v>70</v>
      </c>
      <c r="D67" s="182"/>
      <c r="E67" s="186"/>
      <c r="F67" s="192"/>
      <c r="G67" s="192">
        <f>SUMIF(AG68:AG94,"&lt;&gt;NOR",G68:G94)</f>
        <v>0</v>
      </c>
      <c r="H67" s="192"/>
      <c r="I67" s="192">
        <f>SUM(I68:I94)</f>
        <v>0</v>
      </c>
      <c r="J67" s="192"/>
      <c r="K67" s="192">
        <f>SUM(K68:K94)</f>
        <v>0</v>
      </c>
      <c r="L67" s="192"/>
      <c r="M67" s="192">
        <f>SUM(M68:M94)</f>
        <v>0</v>
      </c>
      <c r="N67" s="192"/>
      <c r="O67" s="192">
        <f>SUM(O68:O94)</f>
        <v>0</v>
      </c>
      <c r="P67" s="192"/>
      <c r="Q67" s="192">
        <f>SUM(Q68:Q94)</f>
        <v>0</v>
      </c>
      <c r="R67" s="192"/>
      <c r="S67" s="192"/>
      <c r="T67" s="192"/>
      <c r="U67" s="193">
        <f>SUM(U68:U94)</f>
        <v>11.66</v>
      </c>
      <c r="V67" s="192"/>
      <c r="AG67" t="s">
        <v>113</v>
      </c>
    </row>
    <row r="68" spans="1:60" outlineLevel="1" x14ac:dyDescent="0.2">
      <c r="A68" s="167">
        <v>34</v>
      </c>
      <c r="B68" s="178" t="s">
        <v>224</v>
      </c>
      <c r="C68" s="206" t="s">
        <v>225</v>
      </c>
      <c r="D68" s="180" t="s">
        <v>145</v>
      </c>
      <c r="E68" s="184">
        <v>1</v>
      </c>
      <c r="F68" s="189"/>
      <c r="G68" s="190">
        <f>ROUND(E68*F68,2)</f>
        <v>0</v>
      </c>
      <c r="H68" s="189"/>
      <c r="I68" s="190">
        <f>ROUND(E68*H68,2)</f>
        <v>0</v>
      </c>
      <c r="J68" s="189"/>
      <c r="K68" s="190">
        <f>ROUND(E68*J68,2)</f>
        <v>0</v>
      </c>
      <c r="L68" s="190">
        <v>21</v>
      </c>
      <c r="M68" s="190">
        <f>G68*(1+L68/100)</f>
        <v>0</v>
      </c>
      <c r="N68" s="190">
        <v>1E-4</v>
      </c>
      <c r="O68" s="190">
        <f>ROUND(E68*N68,2)</f>
        <v>0</v>
      </c>
      <c r="P68" s="190">
        <v>0</v>
      </c>
      <c r="Q68" s="190">
        <f>ROUND(E68*P68,2)</f>
        <v>0</v>
      </c>
      <c r="R68" s="190" t="s">
        <v>170</v>
      </c>
      <c r="S68" s="190" t="s">
        <v>118</v>
      </c>
      <c r="T68" s="190">
        <v>2.9000000000000001E-2</v>
      </c>
      <c r="U68" s="191">
        <f>ROUND(E68*T68,2)</f>
        <v>0.03</v>
      </c>
      <c r="V68" s="190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119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 x14ac:dyDescent="0.2">
      <c r="A69" s="167">
        <v>35</v>
      </c>
      <c r="B69" s="178" t="s">
        <v>226</v>
      </c>
      <c r="C69" s="206" t="s">
        <v>227</v>
      </c>
      <c r="D69" s="180" t="s">
        <v>169</v>
      </c>
      <c r="E69" s="184">
        <v>10</v>
      </c>
      <c r="F69" s="189"/>
      <c r="G69" s="190">
        <f>ROUND(E69*F69,2)</f>
        <v>0</v>
      </c>
      <c r="H69" s="189"/>
      <c r="I69" s="190">
        <f>ROUND(E69*H69,2)</f>
        <v>0</v>
      </c>
      <c r="J69" s="189"/>
      <c r="K69" s="190">
        <f>ROUND(E69*J69,2)</f>
        <v>0</v>
      </c>
      <c r="L69" s="190">
        <v>21</v>
      </c>
      <c r="M69" s="190">
        <f>G69*(1+L69/100)</f>
        <v>0</v>
      </c>
      <c r="N69" s="190">
        <v>4.8000000000000001E-4</v>
      </c>
      <c r="O69" s="190">
        <f>ROUND(E69*N69,2)</f>
        <v>0</v>
      </c>
      <c r="P69" s="190">
        <v>0</v>
      </c>
      <c r="Q69" s="190">
        <f>ROUND(E69*P69,2)</f>
        <v>0</v>
      </c>
      <c r="R69" s="190" t="s">
        <v>170</v>
      </c>
      <c r="S69" s="190" t="s">
        <v>118</v>
      </c>
      <c r="T69" s="190">
        <v>0.27889999999999998</v>
      </c>
      <c r="U69" s="191">
        <f>ROUND(E69*T69,2)</f>
        <v>2.79</v>
      </c>
      <c r="V69" s="190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119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/>
      <c r="B70" s="178"/>
      <c r="C70" s="257" t="s">
        <v>228</v>
      </c>
      <c r="D70" s="258"/>
      <c r="E70" s="259"/>
      <c r="F70" s="260"/>
      <c r="G70" s="261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1"/>
      <c r="V70" s="190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147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75" t="str">
        <f>C70</f>
        <v>Potrubí včetně tvarovek bez zednických výpomocí.</v>
      </c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/>
      <c r="B71" s="178"/>
      <c r="C71" s="257" t="s">
        <v>229</v>
      </c>
      <c r="D71" s="258"/>
      <c r="E71" s="259"/>
      <c r="F71" s="260"/>
      <c r="G71" s="261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1"/>
      <c r="V71" s="190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147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75" t="str">
        <f>C71</f>
        <v>Včetně pomocného lešení o výšce podlahy do 1900 mm a pro zatížení do 1,5 kPa.</v>
      </c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>
        <v>36</v>
      </c>
      <c r="B72" s="178" t="s">
        <v>230</v>
      </c>
      <c r="C72" s="206" t="s">
        <v>231</v>
      </c>
      <c r="D72" s="180" t="s">
        <v>169</v>
      </c>
      <c r="E72" s="184">
        <v>7</v>
      </c>
      <c r="F72" s="189"/>
      <c r="G72" s="190">
        <f>ROUND(E72*F72,2)</f>
        <v>0</v>
      </c>
      <c r="H72" s="189"/>
      <c r="I72" s="190">
        <f>ROUND(E72*H72,2)</f>
        <v>0</v>
      </c>
      <c r="J72" s="189"/>
      <c r="K72" s="190">
        <f>ROUND(E72*J72,2)</f>
        <v>0</v>
      </c>
      <c r="L72" s="190">
        <v>21</v>
      </c>
      <c r="M72" s="190">
        <f>G72*(1+L72/100)</f>
        <v>0</v>
      </c>
      <c r="N72" s="190">
        <v>5.0000000000000001E-4</v>
      </c>
      <c r="O72" s="190">
        <f>ROUND(E72*N72,2)</f>
        <v>0</v>
      </c>
      <c r="P72" s="190">
        <v>0</v>
      </c>
      <c r="Q72" s="190">
        <f>ROUND(E72*P72,2)</f>
        <v>0</v>
      </c>
      <c r="R72" s="190" t="s">
        <v>170</v>
      </c>
      <c r="S72" s="190" t="s">
        <v>118</v>
      </c>
      <c r="T72" s="190">
        <v>0.27889999999999998</v>
      </c>
      <c r="U72" s="191">
        <f>ROUND(E72*T72,2)</f>
        <v>1.95</v>
      </c>
      <c r="V72" s="190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119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67"/>
      <c r="B73" s="178"/>
      <c r="C73" s="257" t="s">
        <v>228</v>
      </c>
      <c r="D73" s="258"/>
      <c r="E73" s="259"/>
      <c r="F73" s="260"/>
      <c r="G73" s="261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1"/>
      <c r="V73" s="190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147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75" t="str">
        <f>C73</f>
        <v>Potrubí včetně tvarovek bez zednických výpomocí.</v>
      </c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67"/>
      <c r="B74" s="178"/>
      <c r="C74" s="257" t="s">
        <v>229</v>
      </c>
      <c r="D74" s="258"/>
      <c r="E74" s="259"/>
      <c r="F74" s="260"/>
      <c r="G74" s="261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1"/>
      <c r="V74" s="190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147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75" t="str">
        <f>C74</f>
        <v>Včetně pomocného lešení o výšce podlahy do 1900 mm a pro zatížení do 1,5 kPa.</v>
      </c>
      <c r="BB74" s="166"/>
      <c r="BC74" s="166"/>
      <c r="BD74" s="166"/>
      <c r="BE74" s="166"/>
      <c r="BF74" s="166"/>
      <c r="BG74" s="166"/>
      <c r="BH74" s="166"/>
    </row>
    <row r="75" spans="1:60" ht="22.5" outlineLevel="1" x14ac:dyDescent="0.2">
      <c r="A75" s="167">
        <v>37</v>
      </c>
      <c r="B75" s="178" t="s">
        <v>232</v>
      </c>
      <c r="C75" s="206" t="s">
        <v>233</v>
      </c>
      <c r="D75" s="180" t="s">
        <v>169</v>
      </c>
      <c r="E75" s="184">
        <v>10</v>
      </c>
      <c r="F75" s="189"/>
      <c r="G75" s="190">
        <f>ROUND(E75*F75,2)</f>
        <v>0</v>
      </c>
      <c r="H75" s="189"/>
      <c r="I75" s="190">
        <f>ROUND(E75*H75,2)</f>
        <v>0</v>
      </c>
      <c r="J75" s="189"/>
      <c r="K75" s="190">
        <f>ROUND(E75*J75,2)</f>
        <v>0</v>
      </c>
      <c r="L75" s="190">
        <v>21</v>
      </c>
      <c r="M75" s="190">
        <f>G75*(1+L75/100)</f>
        <v>0</v>
      </c>
      <c r="N75" s="190">
        <v>3.0000000000000001E-5</v>
      </c>
      <c r="O75" s="190">
        <f>ROUND(E75*N75,2)</f>
        <v>0</v>
      </c>
      <c r="P75" s="190">
        <v>0</v>
      </c>
      <c r="Q75" s="190">
        <f>ROUND(E75*P75,2)</f>
        <v>0</v>
      </c>
      <c r="R75" s="190" t="s">
        <v>170</v>
      </c>
      <c r="S75" s="190" t="s">
        <v>118</v>
      </c>
      <c r="T75" s="190">
        <v>0.129</v>
      </c>
      <c r="U75" s="191">
        <f>ROUND(E75*T75,2)</f>
        <v>1.29</v>
      </c>
      <c r="V75" s="190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119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67"/>
      <c r="B76" s="178"/>
      <c r="C76" s="257" t="s">
        <v>234</v>
      </c>
      <c r="D76" s="258"/>
      <c r="E76" s="259"/>
      <c r="F76" s="260"/>
      <c r="G76" s="261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1"/>
      <c r="V76" s="190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147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75" t="str">
        <f>C76</f>
        <v>V položce je kalkulována dodávka izolační trubice, spon a lepicí pásky.</v>
      </c>
      <c r="BB76" s="166"/>
      <c r="BC76" s="166"/>
      <c r="BD76" s="166"/>
      <c r="BE76" s="166"/>
      <c r="BF76" s="166"/>
      <c r="BG76" s="166"/>
      <c r="BH76" s="166"/>
    </row>
    <row r="77" spans="1:60" ht="22.5" outlineLevel="1" x14ac:dyDescent="0.2">
      <c r="A77" s="167">
        <v>38</v>
      </c>
      <c r="B77" s="178" t="s">
        <v>235</v>
      </c>
      <c r="C77" s="206" t="s">
        <v>236</v>
      </c>
      <c r="D77" s="180" t="s">
        <v>169</v>
      </c>
      <c r="E77" s="184">
        <v>7</v>
      </c>
      <c r="F77" s="189"/>
      <c r="G77" s="190">
        <f>ROUND(E77*F77,2)</f>
        <v>0</v>
      </c>
      <c r="H77" s="189"/>
      <c r="I77" s="190">
        <f>ROUND(E77*H77,2)</f>
        <v>0</v>
      </c>
      <c r="J77" s="189"/>
      <c r="K77" s="190">
        <f>ROUND(E77*J77,2)</f>
        <v>0</v>
      </c>
      <c r="L77" s="190">
        <v>21</v>
      </c>
      <c r="M77" s="190">
        <f>G77*(1+L77/100)</f>
        <v>0</v>
      </c>
      <c r="N77" s="190">
        <v>6.0000000000000002E-5</v>
      </c>
      <c r="O77" s="190">
        <f>ROUND(E77*N77,2)</f>
        <v>0</v>
      </c>
      <c r="P77" s="190">
        <v>0</v>
      </c>
      <c r="Q77" s="190">
        <f>ROUND(E77*P77,2)</f>
        <v>0</v>
      </c>
      <c r="R77" s="190" t="s">
        <v>170</v>
      </c>
      <c r="S77" s="190" t="s">
        <v>118</v>
      </c>
      <c r="T77" s="190">
        <v>0.129</v>
      </c>
      <c r="U77" s="191">
        <f>ROUND(E77*T77,2)</f>
        <v>0.9</v>
      </c>
      <c r="V77" s="190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119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67"/>
      <c r="B78" s="178"/>
      <c r="C78" s="257" t="s">
        <v>234</v>
      </c>
      <c r="D78" s="258"/>
      <c r="E78" s="259"/>
      <c r="F78" s="260"/>
      <c r="G78" s="261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1"/>
      <c r="V78" s="190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147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75" t="str">
        <f>C78</f>
        <v>V položce je kalkulována dodávka izolační trubice, spon a lepicí pásky.</v>
      </c>
      <c r="BB78" s="166"/>
      <c r="BC78" s="166"/>
      <c r="BD78" s="166"/>
      <c r="BE78" s="166"/>
      <c r="BF78" s="166"/>
      <c r="BG78" s="166"/>
      <c r="BH78" s="166"/>
    </row>
    <row r="79" spans="1:60" outlineLevel="1" x14ac:dyDescent="0.2">
      <c r="A79" s="167">
        <v>39</v>
      </c>
      <c r="B79" s="178" t="s">
        <v>237</v>
      </c>
      <c r="C79" s="206" t="s">
        <v>238</v>
      </c>
      <c r="D79" s="180" t="s">
        <v>145</v>
      </c>
      <c r="E79" s="184">
        <v>7</v>
      </c>
      <c r="F79" s="189"/>
      <c r="G79" s="190">
        <f>ROUND(E79*F79,2)</f>
        <v>0</v>
      </c>
      <c r="H79" s="189"/>
      <c r="I79" s="190">
        <f>ROUND(E79*H79,2)</f>
        <v>0</v>
      </c>
      <c r="J79" s="189"/>
      <c r="K79" s="190">
        <f>ROUND(E79*J79,2)</f>
        <v>0</v>
      </c>
      <c r="L79" s="190">
        <v>21</v>
      </c>
      <c r="M79" s="190">
        <f>G79*(1+L79/100)</f>
        <v>0</v>
      </c>
      <c r="N79" s="190">
        <v>6.3000000000000003E-4</v>
      </c>
      <c r="O79" s="190">
        <f>ROUND(E79*N79,2)</f>
        <v>0</v>
      </c>
      <c r="P79" s="190">
        <v>0</v>
      </c>
      <c r="Q79" s="190">
        <f>ROUND(E79*P79,2)</f>
        <v>0</v>
      </c>
      <c r="R79" s="190" t="s">
        <v>170</v>
      </c>
      <c r="S79" s="190" t="s">
        <v>118</v>
      </c>
      <c r="T79" s="190">
        <v>0.27200000000000002</v>
      </c>
      <c r="U79" s="191">
        <f>ROUND(E79*T79,2)</f>
        <v>1.9</v>
      </c>
      <c r="V79" s="190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119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 x14ac:dyDescent="0.2">
      <c r="A80" s="167"/>
      <c r="B80" s="178"/>
      <c r="C80" s="257" t="s">
        <v>239</v>
      </c>
      <c r="D80" s="258"/>
      <c r="E80" s="259"/>
      <c r="F80" s="260"/>
      <c r="G80" s="261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1"/>
      <c r="V80" s="190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147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75" t="str">
        <f>C80</f>
        <v>Včetněi vyvedení a upevnění výpustek.</v>
      </c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/>
      <c r="B81" s="178"/>
      <c r="C81" s="207" t="s">
        <v>240</v>
      </c>
      <c r="D81" s="181"/>
      <c r="E81" s="185">
        <v>2</v>
      </c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1"/>
      <c r="V81" s="190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121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67"/>
      <c r="B82" s="178"/>
      <c r="C82" s="207" t="s">
        <v>241</v>
      </c>
      <c r="D82" s="181"/>
      <c r="E82" s="185">
        <v>2</v>
      </c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1"/>
      <c r="V82" s="190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121</v>
      </c>
      <c r="AH82" s="166">
        <v>0</v>
      </c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 x14ac:dyDescent="0.2">
      <c r="A83" s="167"/>
      <c r="B83" s="178"/>
      <c r="C83" s="207" t="s">
        <v>215</v>
      </c>
      <c r="D83" s="181"/>
      <c r="E83" s="185">
        <v>1</v>
      </c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1"/>
      <c r="V83" s="190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121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 x14ac:dyDescent="0.2">
      <c r="A84" s="167"/>
      <c r="B84" s="178"/>
      <c r="C84" s="207" t="s">
        <v>242</v>
      </c>
      <c r="D84" s="181"/>
      <c r="E84" s="185">
        <v>2</v>
      </c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1"/>
      <c r="V84" s="190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121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 x14ac:dyDescent="0.2">
      <c r="A85" s="167">
        <v>40</v>
      </c>
      <c r="B85" s="178" t="s">
        <v>243</v>
      </c>
      <c r="C85" s="206" t="s">
        <v>244</v>
      </c>
      <c r="D85" s="180" t="s">
        <v>145</v>
      </c>
      <c r="E85" s="184">
        <v>7</v>
      </c>
      <c r="F85" s="189"/>
      <c r="G85" s="190">
        <f>ROUND(E85*F85,2)</f>
        <v>0</v>
      </c>
      <c r="H85" s="189"/>
      <c r="I85" s="190">
        <f>ROUND(E85*H85,2)</f>
        <v>0</v>
      </c>
      <c r="J85" s="189"/>
      <c r="K85" s="190">
        <f>ROUND(E85*J85,2)</f>
        <v>0</v>
      </c>
      <c r="L85" s="190">
        <v>21</v>
      </c>
      <c r="M85" s="190">
        <f>G85*(1+L85/100)</f>
        <v>0</v>
      </c>
      <c r="N85" s="190">
        <v>4.0000000000000003E-5</v>
      </c>
      <c r="O85" s="190">
        <f>ROUND(E85*N85,2)</f>
        <v>0</v>
      </c>
      <c r="P85" s="190">
        <v>0</v>
      </c>
      <c r="Q85" s="190">
        <f>ROUND(E85*P85,2)</f>
        <v>0</v>
      </c>
      <c r="R85" s="190" t="s">
        <v>170</v>
      </c>
      <c r="S85" s="190" t="s">
        <v>118</v>
      </c>
      <c r="T85" s="190">
        <v>0.14499999999999999</v>
      </c>
      <c r="U85" s="191">
        <f>ROUND(E85*T85,2)</f>
        <v>1.02</v>
      </c>
      <c r="V85" s="190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119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 x14ac:dyDescent="0.2">
      <c r="A86" s="167">
        <v>41</v>
      </c>
      <c r="B86" s="178" t="s">
        <v>245</v>
      </c>
      <c r="C86" s="206" t="s">
        <v>246</v>
      </c>
      <c r="D86" s="180" t="s">
        <v>169</v>
      </c>
      <c r="E86" s="184">
        <v>17</v>
      </c>
      <c r="F86" s="189"/>
      <c r="G86" s="190">
        <f>ROUND(E86*F86,2)</f>
        <v>0</v>
      </c>
      <c r="H86" s="189"/>
      <c r="I86" s="190">
        <f>ROUND(E86*H86,2)</f>
        <v>0</v>
      </c>
      <c r="J86" s="189"/>
      <c r="K86" s="190">
        <f>ROUND(E86*J86,2)</f>
        <v>0</v>
      </c>
      <c r="L86" s="190">
        <v>21</v>
      </c>
      <c r="M86" s="190">
        <f>G86*(1+L86/100)</f>
        <v>0</v>
      </c>
      <c r="N86" s="190">
        <v>0</v>
      </c>
      <c r="O86" s="190">
        <f>ROUND(E86*N86,2)</f>
        <v>0</v>
      </c>
      <c r="P86" s="190">
        <v>0</v>
      </c>
      <c r="Q86" s="190">
        <f>ROUND(E86*P86,2)</f>
        <v>0</v>
      </c>
      <c r="R86" s="190" t="s">
        <v>170</v>
      </c>
      <c r="S86" s="190" t="s">
        <v>118</v>
      </c>
      <c r="T86" s="190">
        <v>4.2000000000000003E-2</v>
      </c>
      <c r="U86" s="191">
        <f>ROUND(E86*T86,2)</f>
        <v>0.71</v>
      </c>
      <c r="V86" s="190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119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 x14ac:dyDescent="0.2">
      <c r="A87" s="167"/>
      <c r="B87" s="178"/>
      <c r="C87" s="257" t="s">
        <v>247</v>
      </c>
      <c r="D87" s="258"/>
      <c r="E87" s="259"/>
      <c r="F87" s="260"/>
      <c r="G87" s="261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1"/>
      <c r="V87" s="190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147</v>
      </c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75" t="str">
        <f>C87</f>
        <v>Včetně dodávky vody, uzavření a zabezpečení konců potrubí.</v>
      </c>
      <c r="BB87" s="166"/>
      <c r="BC87" s="166"/>
      <c r="BD87" s="166"/>
      <c r="BE87" s="166"/>
      <c r="BF87" s="166"/>
      <c r="BG87" s="166"/>
      <c r="BH87" s="166"/>
    </row>
    <row r="88" spans="1:60" outlineLevel="1" x14ac:dyDescent="0.2">
      <c r="A88" s="167">
        <v>42</v>
      </c>
      <c r="B88" s="178" t="s">
        <v>248</v>
      </c>
      <c r="C88" s="206" t="s">
        <v>249</v>
      </c>
      <c r="D88" s="180" t="s">
        <v>169</v>
      </c>
      <c r="E88" s="184">
        <v>17</v>
      </c>
      <c r="F88" s="189"/>
      <c r="G88" s="190">
        <f>ROUND(E88*F88,2)</f>
        <v>0</v>
      </c>
      <c r="H88" s="189"/>
      <c r="I88" s="190">
        <f>ROUND(E88*H88,2)</f>
        <v>0</v>
      </c>
      <c r="J88" s="189"/>
      <c r="K88" s="190">
        <f>ROUND(E88*J88,2)</f>
        <v>0</v>
      </c>
      <c r="L88" s="190">
        <v>21</v>
      </c>
      <c r="M88" s="190">
        <f>G88*(1+L88/100)</f>
        <v>0</v>
      </c>
      <c r="N88" s="190">
        <v>1.0000000000000001E-5</v>
      </c>
      <c r="O88" s="190">
        <f>ROUND(E88*N88,2)</f>
        <v>0</v>
      </c>
      <c r="P88" s="190">
        <v>0</v>
      </c>
      <c r="Q88" s="190">
        <f>ROUND(E88*P88,2)</f>
        <v>0</v>
      </c>
      <c r="R88" s="190" t="s">
        <v>170</v>
      </c>
      <c r="S88" s="190" t="s">
        <v>118</v>
      </c>
      <c r="T88" s="190">
        <v>6.2E-2</v>
      </c>
      <c r="U88" s="191">
        <f>ROUND(E88*T88,2)</f>
        <v>1.05</v>
      </c>
      <c r="V88" s="190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119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 x14ac:dyDescent="0.2">
      <c r="A89" s="167"/>
      <c r="B89" s="178"/>
      <c r="C89" s="257" t="s">
        <v>250</v>
      </c>
      <c r="D89" s="258"/>
      <c r="E89" s="259"/>
      <c r="F89" s="260"/>
      <c r="G89" s="261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1"/>
      <c r="V89" s="190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147</v>
      </c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75" t="str">
        <f>C89</f>
        <v>Včetně dodání desinfekčního prostředku.</v>
      </c>
      <c r="BB89" s="166"/>
      <c r="BC89" s="166"/>
      <c r="BD89" s="166"/>
      <c r="BE89" s="166"/>
      <c r="BF89" s="166"/>
      <c r="BG89" s="166"/>
      <c r="BH89" s="166"/>
    </row>
    <row r="90" spans="1:60" ht="22.5" outlineLevel="1" x14ac:dyDescent="0.2">
      <c r="A90" s="167">
        <v>43</v>
      </c>
      <c r="B90" s="178" t="s">
        <v>251</v>
      </c>
      <c r="C90" s="206" t="s">
        <v>220</v>
      </c>
      <c r="D90" s="180" t="s">
        <v>221</v>
      </c>
      <c r="E90" s="184">
        <v>5</v>
      </c>
      <c r="F90" s="189"/>
      <c r="G90" s="190">
        <f>ROUND(E90*F90,2)</f>
        <v>0</v>
      </c>
      <c r="H90" s="189"/>
      <c r="I90" s="190">
        <f>ROUND(E90*H90,2)</f>
        <v>0</v>
      </c>
      <c r="J90" s="189"/>
      <c r="K90" s="190">
        <f>ROUND(E90*J90,2)</f>
        <v>0</v>
      </c>
      <c r="L90" s="190">
        <v>21</v>
      </c>
      <c r="M90" s="190">
        <f>G90*(1+L90/100)</f>
        <v>0</v>
      </c>
      <c r="N90" s="190">
        <v>0</v>
      </c>
      <c r="O90" s="190">
        <f>ROUND(E90*N90,2)</f>
        <v>0</v>
      </c>
      <c r="P90" s="190">
        <v>0</v>
      </c>
      <c r="Q90" s="190">
        <f>ROUND(E90*P90,2)</f>
        <v>0</v>
      </c>
      <c r="R90" s="190"/>
      <c r="S90" s="190" t="s">
        <v>126</v>
      </c>
      <c r="T90" s="190">
        <v>0</v>
      </c>
      <c r="U90" s="191">
        <f>ROUND(E90*T90,2)</f>
        <v>0</v>
      </c>
      <c r="V90" s="190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119</v>
      </c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 x14ac:dyDescent="0.2">
      <c r="A91" s="167">
        <v>44</v>
      </c>
      <c r="B91" s="178" t="s">
        <v>252</v>
      </c>
      <c r="C91" s="206" t="s">
        <v>253</v>
      </c>
      <c r="D91" s="180" t="s">
        <v>125</v>
      </c>
      <c r="E91" s="184">
        <v>1</v>
      </c>
      <c r="F91" s="189"/>
      <c r="G91" s="190">
        <f>ROUND(E91*F91,2)</f>
        <v>0</v>
      </c>
      <c r="H91" s="189"/>
      <c r="I91" s="190">
        <f>ROUND(E91*H91,2)</f>
        <v>0</v>
      </c>
      <c r="J91" s="189"/>
      <c r="K91" s="190">
        <f>ROUND(E91*J91,2)</f>
        <v>0</v>
      </c>
      <c r="L91" s="190">
        <v>21</v>
      </c>
      <c r="M91" s="190">
        <f>G91*(1+L91/100)</f>
        <v>0</v>
      </c>
      <c r="N91" s="190">
        <v>0</v>
      </c>
      <c r="O91" s="190">
        <f>ROUND(E91*N91,2)</f>
        <v>0</v>
      </c>
      <c r="P91" s="190">
        <v>0</v>
      </c>
      <c r="Q91" s="190">
        <f>ROUND(E91*P91,2)</f>
        <v>0</v>
      </c>
      <c r="R91" s="190"/>
      <c r="S91" s="190" t="s">
        <v>126</v>
      </c>
      <c r="T91" s="190">
        <v>0</v>
      </c>
      <c r="U91" s="191">
        <f>ROUND(E91*T91,2)</f>
        <v>0</v>
      </c>
      <c r="V91" s="190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119</v>
      </c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 x14ac:dyDescent="0.2">
      <c r="A92" s="167">
        <v>45</v>
      </c>
      <c r="B92" s="178" t="s">
        <v>254</v>
      </c>
      <c r="C92" s="206" t="s">
        <v>255</v>
      </c>
      <c r="D92" s="180" t="s">
        <v>145</v>
      </c>
      <c r="E92" s="184">
        <v>6</v>
      </c>
      <c r="F92" s="189"/>
      <c r="G92" s="190">
        <f>ROUND(E92*F92,2)</f>
        <v>0</v>
      </c>
      <c r="H92" s="189"/>
      <c r="I92" s="190">
        <f>ROUND(E92*H92,2)</f>
        <v>0</v>
      </c>
      <c r="J92" s="189"/>
      <c r="K92" s="190">
        <f>ROUND(E92*J92,2)</f>
        <v>0</v>
      </c>
      <c r="L92" s="190">
        <v>21</v>
      </c>
      <c r="M92" s="190">
        <f>G92*(1+L92/100)</f>
        <v>0</v>
      </c>
      <c r="N92" s="190">
        <v>9.0000000000000006E-5</v>
      </c>
      <c r="O92" s="190">
        <f>ROUND(E92*N92,2)</f>
        <v>0</v>
      </c>
      <c r="P92" s="190">
        <v>0</v>
      </c>
      <c r="Q92" s="190">
        <f>ROUND(E92*P92,2)</f>
        <v>0</v>
      </c>
      <c r="R92" s="190" t="s">
        <v>256</v>
      </c>
      <c r="S92" s="190" t="s">
        <v>118</v>
      </c>
      <c r="T92" s="190">
        <v>0</v>
      </c>
      <c r="U92" s="191">
        <f>ROUND(E92*T92,2)</f>
        <v>0</v>
      </c>
      <c r="V92" s="190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257</v>
      </c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outlineLevel="1" x14ac:dyDescent="0.2">
      <c r="A93" s="167">
        <v>46</v>
      </c>
      <c r="B93" s="178" t="s">
        <v>258</v>
      </c>
      <c r="C93" s="206" t="s">
        <v>259</v>
      </c>
      <c r="D93" s="180" t="s">
        <v>145</v>
      </c>
      <c r="E93" s="184">
        <v>1</v>
      </c>
      <c r="F93" s="189"/>
      <c r="G93" s="190">
        <f>ROUND(E93*F93,2)</f>
        <v>0</v>
      </c>
      <c r="H93" s="189"/>
      <c r="I93" s="190">
        <f>ROUND(E93*H93,2)</f>
        <v>0</v>
      </c>
      <c r="J93" s="189"/>
      <c r="K93" s="190">
        <f>ROUND(E93*J93,2)</f>
        <v>0</v>
      </c>
      <c r="L93" s="190">
        <v>21</v>
      </c>
      <c r="M93" s="190">
        <f>G93*(1+L93/100)</f>
        <v>0</v>
      </c>
      <c r="N93" s="190">
        <v>2.0000000000000001E-4</v>
      </c>
      <c r="O93" s="190">
        <f>ROUND(E93*N93,2)</f>
        <v>0</v>
      </c>
      <c r="P93" s="190">
        <v>0</v>
      </c>
      <c r="Q93" s="190">
        <f>ROUND(E93*P93,2)</f>
        <v>0</v>
      </c>
      <c r="R93" s="190" t="s">
        <v>256</v>
      </c>
      <c r="S93" s="190" t="s">
        <v>118</v>
      </c>
      <c r="T93" s="190">
        <v>0</v>
      </c>
      <c r="U93" s="191">
        <f>ROUND(E93*T93,2)</f>
        <v>0</v>
      </c>
      <c r="V93" s="190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257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outlineLevel="1" x14ac:dyDescent="0.2">
      <c r="A94" s="167">
        <v>47</v>
      </c>
      <c r="B94" s="178" t="s">
        <v>260</v>
      </c>
      <c r="C94" s="206" t="s">
        <v>261</v>
      </c>
      <c r="D94" s="180" t="s">
        <v>194</v>
      </c>
      <c r="E94" s="184">
        <v>1.472E-2</v>
      </c>
      <c r="F94" s="189"/>
      <c r="G94" s="190">
        <f>ROUND(E94*F94,2)</f>
        <v>0</v>
      </c>
      <c r="H94" s="189"/>
      <c r="I94" s="190">
        <f>ROUND(E94*H94,2)</f>
        <v>0</v>
      </c>
      <c r="J94" s="189"/>
      <c r="K94" s="190">
        <f>ROUND(E94*J94,2)</f>
        <v>0</v>
      </c>
      <c r="L94" s="190">
        <v>21</v>
      </c>
      <c r="M94" s="190">
        <f>G94*(1+L94/100)</f>
        <v>0</v>
      </c>
      <c r="N94" s="190">
        <v>0</v>
      </c>
      <c r="O94" s="190">
        <f>ROUND(E94*N94,2)</f>
        <v>0</v>
      </c>
      <c r="P94" s="190">
        <v>0</v>
      </c>
      <c r="Q94" s="190">
        <f>ROUND(E94*P94,2)</f>
        <v>0</v>
      </c>
      <c r="R94" s="190" t="s">
        <v>170</v>
      </c>
      <c r="S94" s="190" t="s">
        <v>118</v>
      </c>
      <c r="T94" s="190">
        <v>1.327</v>
      </c>
      <c r="U94" s="191">
        <f>ROUND(E94*T94,2)</f>
        <v>0.02</v>
      </c>
      <c r="V94" s="190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209</v>
      </c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x14ac:dyDescent="0.2">
      <c r="A95" s="174" t="s">
        <v>112</v>
      </c>
      <c r="B95" s="179" t="s">
        <v>71</v>
      </c>
      <c r="C95" s="208" t="s">
        <v>72</v>
      </c>
      <c r="D95" s="182"/>
      <c r="E95" s="186"/>
      <c r="F95" s="192"/>
      <c r="G95" s="192">
        <f>SUMIF(AG96:AG104,"&lt;&gt;NOR",G96:G104)</f>
        <v>0</v>
      </c>
      <c r="H95" s="192"/>
      <c r="I95" s="192">
        <f>SUM(I96:I104)</f>
        <v>0</v>
      </c>
      <c r="J95" s="192"/>
      <c r="K95" s="192">
        <f>SUM(K96:K104)</f>
        <v>0</v>
      </c>
      <c r="L95" s="192"/>
      <c r="M95" s="192">
        <f>SUM(M96:M104)</f>
        <v>0</v>
      </c>
      <c r="N95" s="192"/>
      <c r="O95" s="192">
        <f>SUM(O96:O104)</f>
        <v>0.06</v>
      </c>
      <c r="P95" s="192"/>
      <c r="Q95" s="192">
        <f>SUM(Q96:Q104)</f>
        <v>0</v>
      </c>
      <c r="R95" s="192"/>
      <c r="S95" s="192"/>
      <c r="T95" s="192"/>
      <c r="U95" s="193">
        <f>SUM(U96:U104)</f>
        <v>5.33</v>
      </c>
      <c r="V95" s="192"/>
      <c r="AG95" t="s">
        <v>113</v>
      </c>
    </row>
    <row r="96" spans="1:60" outlineLevel="1" x14ac:dyDescent="0.2">
      <c r="A96" s="167">
        <v>48</v>
      </c>
      <c r="B96" s="178" t="s">
        <v>262</v>
      </c>
      <c r="C96" s="206" t="s">
        <v>263</v>
      </c>
      <c r="D96" s="180" t="s">
        <v>125</v>
      </c>
      <c r="E96" s="184">
        <v>1</v>
      </c>
      <c r="F96" s="189"/>
      <c r="G96" s="190">
        <f>ROUND(E96*F96,2)</f>
        <v>0</v>
      </c>
      <c r="H96" s="189"/>
      <c r="I96" s="190">
        <f>ROUND(E96*H96,2)</f>
        <v>0</v>
      </c>
      <c r="J96" s="189"/>
      <c r="K96" s="190">
        <f>ROUND(E96*J96,2)</f>
        <v>0</v>
      </c>
      <c r="L96" s="190">
        <v>21</v>
      </c>
      <c r="M96" s="190">
        <f>G96*(1+L96/100)</f>
        <v>0</v>
      </c>
      <c r="N96" s="190">
        <v>1.41E-3</v>
      </c>
      <c r="O96" s="190">
        <f>ROUND(E96*N96,2)</f>
        <v>0</v>
      </c>
      <c r="P96" s="190">
        <v>0</v>
      </c>
      <c r="Q96" s="190">
        <f>ROUND(E96*P96,2)</f>
        <v>0</v>
      </c>
      <c r="R96" s="190" t="s">
        <v>170</v>
      </c>
      <c r="S96" s="190" t="s">
        <v>118</v>
      </c>
      <c r="T96" s="190">
        <v>1.575</v>
      </c>
      <c r="U96" s="191">
        <f>ROUND(E96*T96,2)</f>
        <v>1.58</v>
      </c>
      <c r="V96" s="190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119</v>
      </c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outlineLevel="1" x14ac:dyDescent="0.2">
      <c r="A97" s="167">
        <v>49</v>
      </c>
      <c r="B97" s="178" t="s">
        <v>264</v>
      </c>
      <c r="C97" s="206" t="s">
        <v>265</v>
      </c>
      <c r="D97" s="180" t="s">
        <v>125</v>
      </c>
      <c r="E97" s="184">
        <v>1</v>
      </c>
      <c r="F97" s="189"/>
      <c r="G97" s="190">
        <f>ROUND(E97*F97,2)</f>
        <v>0</v>
      </c>
      <c r="H97" s="189"/>
      <c r="I97" s="190">
        <f>ROUND(E97*H97,2)</f>
        <v>0</v>
      </c>
      <c r="J97" s="189"/>
      <c r="K97" s="190">
        <f>ROUND(E97*J97,2)</f>
        <v>0</v>
      </c>
      <c r="L97" s="190">
        <v>21</v>
      </c>
      <c r="M97" s="190">
        <f>G97*(1+L97/100)</f>
        <v>0</v>
      </c>
      <c r="N97" s="190">
        <v>2.8819999999999998E-2</v>
      </c>
      <c r="O97" s="190">
        <f>ROUND(E97*N97,2)</f>
        <v>0.03</v>
      </c>
      <c r="P97" s="190">
        <v>0</v>
      </c>
      <c r="Q97" s="190">
        <f>ROUND(E97*P97,2)</f>
        <v>0</v>
      </c>
      <c r="R97" s="190" t="s">
        <v>170</v>
      </c>
      <c r="S97" s="190" t="s">
        <v>118</v>
      </c>
      <c r="T97" s="190">
        <v>2.9580000000000002</v>
      </c>
      <c r="U97" s="191">
        <f>ROUND(E97*T97,2)</f>
        <v>2.96</v>
      </c>
      <c r="V97" s="190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119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 x14ac:dyDescent="0.2">
      <c r="A98" s="167"/>
      <c r="B98" s="178"/>
      <c r="C98" s="257" t="s">
        <v>266</v>
      </c>
      <c r="D98" s="258"/>
      <c r="E98" s="259"/>
      <c r="F98" s="260"/>
      <c r="G98" s="261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1"/>
      <c r="V98" s="190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147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75" t="str">
        <f>C98</f>
        <v>Včetně upevnění zásobníků na příčky tl. 15 cm, na zdi a na nosné konstrukce.</v>
      </c>
      <c r="BB98" s="166"/>
      <c r="BC98" s="166"/>
      <c r="BD98" s="166"/>
      <c r="BE98" s="166"/>
      <c r="BF98" s="166"/>
      <c r="BG98" s="166"/>
      <c r="BH98" s="166"/>
    </row>
    <row r="99" spans="1:60" outlineLevel="1" x14ac:dyDescent="0.2">
      <c r="A99" s="167">
        <v>50</v>
      </c>
      <c r="B99" s="178" t="s">
        <v>267</v>
      </c>
      <c r="C99" s="206" t="s">
        <v>338</v>
      </c>
      <c r="D99" s="180" t="s">
        <v>145</v>
      </c>
      <c r="E99" s="184">
        <v>1</v>
      </c>
      <c r="F99" s="189"/>
      <c r="G99" s="190">
        <f t="shared" ref="G99:G104" si="7">ROUND(E99*F99,2)</f>
        <v>0</v>
      </c>
      <c r="H99" s="189"/>
      <c r="I99" s="190">
        <f t="shared" ref="I99:I104" si="8">ROUND(E99*H99,2)</f>
        <v>0</v>
      </c>
      <c r="J99" s="189"/>
      <c r="K99" s="190">
        <f t="shared" ref="K99:K104" si="9">ROUND(E99*J99,2)</f>
        <v>0</v>
      </c>
      <c r="L99" s="190">
        <v>21</v>
      </c>
      <c r="M99" s="190">
        <f t="shared" ref="M99:M104" si="10">G99*(1+L99/100)</f>
        <v>0</v>
      </c>
      <c r="N99" s="190">
        <v>4.0000000000000003E-5</v>
      </c>
      <c r="O99" s="190">
        <f t="shared" ref="O99:O104" si="11">ROUND(E99*N99,2)</f>
        <v>0</v>
      </c>
      <c r="P99" s="190">
        <v>0</v>
      </c>
      <c r="Q99" s="190">
        <f t="shared" ref="Q99:Q104" si="12">ROUND(E99*P99,2)</f>
        <v>0</v>
      </c>
      <c r="R99" s="190" t="s">
        <v>170</v>
      </c>
      <c r="S99" s="190" t="s">
        <v>118</v>
      </c>
      <c r="T99" s="190">
        <v>0.44500000000000001</v>
      </c>
      <c r="U99" s="191">
        <f t="shared" ref="U99:U104" si="13">ROUND(E99*T99,2)</f>
        <v>0.45</v>
      </c>
      <c r="V99" s="190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119</v>
      </c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 outlineLevel="1" x14ac:dyDescent="0.2">
      <c r="A100" s="167">
        <v>51</v>
      </c>
      <c r="B100" s="178" t="s">
        <v>268</v>
      </c>
      <c r="C100" s="206" t="s">
        <v>269</v>
      </c>
      <c r="D100" s="180" t="s">
        <v>145</v>
      </c>
      <c r="E100" s="184">
        <v>1</v>
      </c>
      <c r="F100" s="189"/>
      <c r="G100" s="190">
        <f t="shared" si="7"/>
        <v>0</v>
      </c>
      <c r="H100" s="189"/>
      <c r="I100" s="190">
        <f t="shared" si="8"/>
        <v>0</v>
      </c>
      <c r="J100" s="189"/>
      <c r="K100" s="190">
        <f t="shared" si="9"/>
        <v>0</v>
      </c>
      <c r="L100" s="190">
        <v>21</v>
      </c>
      <c r="M100" s="190">
        <f t="shared" si="10"/>
        <v>0</v>
      </c>
      <c r="N100" s="190">
        <v>2.2000000000000001E-4</v>
      </c>
      <c r="O100" s="190">
        <f t="shared" si="11"/>
        <v>0</v>
      </c>
      <c r="P100" s="190">
        <v>0</v>
      </c>
      <c r="Q100" s="190">
        <f t="shared" si="12"/>
        <v>0</v>
      </c>
      <c r="R100" s="190" t="s">
        <v>170</v>
      </c>
      <c r="S100" s="190" t="s">
        <v>118</v>
      </c>
      <c r="T100" s="190">
        <v>0.246</v>
      </c>
      <c r="U100" s="191">
        <f t="shared" si="13"/>
        <v>0.25</v>
      </c>
      <c r="V100" s="190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 t="s">
        <v>119</v>
      </c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</row>
    <row r="101" spans="1:60" outlineLevel="1" x14ac:dyDescent="0.2">
      <c r="A101" s="167">
        <v>52</v>
      </c>
      <c r="B101" s="178" t="s">
        <v>270</v>
      </c>
      <c r="C101" s="206" t="s">
        <v>271</v>
      </c>
      <c r="D101" s="180" t="s">
        <v>145</v>
      </c>
      <c r="E101" s="184">
        <v>1</v>
      </c>
      <c r="F101" s="189"/>
      <c r="G101" s="190">
        <f t="shared" si="7"/>
        <v>0</v>
      </c>
      <c r="H101" s="189"/>
      <c r="I101" s="190">
        <f t="shared" si="8"/>
        <v>0</v>
      </c>
      <c r="J101" s="189"/>
      <c r="K101" s="190">
        <f t="shared" si="9"/>
        <v>0</v>
      </c>
      <c r="L101" s="190">
        <v>21</v>
      </c>
      <c r="M101" s="190">
        <f t="shared" si="10"/>
        <v>0</v>
      </c>
      <c r="N101" s="190">
        <v>0.01</v>
      </c>
      <c r="O101" s="190">
        <f t="shared" si="11"/>
        <v>0.01</v>
      </c>
      <c r="P101" s="190">
        <v>0</v>
      </c>
      <c r="Q101" s="190">
        <f t="shared" si="12"/>
        <v>0</v>
      </c>
      <c r="R101" s="190" t="s">
        <v>256</v>
      </c>
      <c r="S101" s="190" t="s">
        <v>118</v>
      </c>
      <c r="T101" s="190">
        <v>0</v>
      </c>
      <c r="U101" s="191">
        <f t="shared" si="13"/>
        <v>0</v>
      </c>
      <c r="V101" s="190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257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 x14ac:dyDescent="0.2">
      <c r="A102" s="167">
        <v>53</v>
      </c>
      <c r="B102" s="178" t="s">
        <v>272</v>
      </c>
      <c r="C102" s="206" t="s">
        <v>273</v>
      </c>
      <c r="D102" s="180" t="s">
        <v>145</v>
      </c>
      <c r="E102" s="184">
        <v>1</v>
      </c>
      <c r="F102" s="189"/>
      <c r="G102" s="190">
        <f t="shared" si="7"/>
        <v>0</v>
      </c>
      <c r="H102" s="189"/>
      <c r="I102" s="190">
        <f t="shared" si="8"/>
        <v>0</v>
      </c>
      <c r="J102" s="189"/>
      <c r="K102" s="190">
        <f t="shared" si="9"/>
        <v>0</v>
      </c>
      <c r="L102" s="190">
        <v>21</v>
      </c>
      <c r="M102" s="190">
        <f t="shared" si="10"/>
        <v>0</v>
      </c>
      <c r="N102" s="190">
        <v>0</v>
      </c>
      <c r="O102" s="190">
        <f t="shared" si="11"/>
        <v>0</v>
      </c>
      <c r="P102" s="190">
        <v>0</v>
      </c>
      <c r="Q102" s="190">
        <f t="shared" si="12"/>
        <v>0</v>
      </c>
      <c r="R102" s="190" t="s">
        <v>256</v>
      </c>
      <c r="S102" s="190" t="s">
        <v>118</v>
      </c>
      <c r="T102" s="190">
        <v>0</v>
      </c>
      <c r="U102" s="191">
        <f t="shared" si="13"/>
        <v>0</v>
      </c>
      <c r="V102" s="190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257</v>
      </c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 x14ac:dyDescent="0.2">
      <c r="A103" s="167">
        <v>54</v>
      </c>
      <c r="B103" s="178" t="s">
        <v>274</v>
      </c>
      <c r="C103" s="206" t="s">
        <v>339</v>
      </c>
      <c r="D103" s="180" t="s">
        <v>145</v>
      </c>
      <c r="E103" s="184">
        <v>1</v>
      </c>
      <c r="F103" s="189"/>
      <c r="G103" s="190">
        <f t="shared" si="7"/>
        <v>0</v>
      </c>
      <c r="H103" s="189"/>
      <c r="I103" s="190">
        <f t="shared" si="8"/>
        <v>0</v>
      </c>
      <c r="J103" s="189"/>
      <c r="K103" s="190">
        <f t="shared" si="9"/>
        <v>0</v>
      </c>
      <c r="L103" s="190">
        <v>21</v>
      </c>
      <c r="M103" s="190">
        <f t="shared" si="10"/>
        <v>0</v>
      </c>
      <c r="N103" s="190">
        <v>1.5699999999999999E-2</v>
      </c>
      <c r="O103" s="190">
        <f t="shared" si="11"/>
        <v>0.02</v>
      </c>
      <c r="P103" s="190">
        <v>0</v>
      </c>
      <c r="Q103" s="190">
        <f t="shared" si="12"/>
        <v>0</v>
      </c>
      <c r="R103" s="190" t="s">
        <v>256</v>
      </c>
      <c r="S103" s="190" t="s">
        <v>118</v>
      </c>
      <c r="T103" s="190">
        <v>0</v>
      </c>
      <c r="U103" s="191">
        <f t="shared" si="13"/>
        <v>0</v>
      </c>
      <c r="V103" s="190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257</v>
      </c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 x14ac:dyDescent="0.2">
      <c r="A104" s="167">
        <v>55</v>
      </c>
      <c r="B104" s="178" t="s">
        <v>275</v>
      </c>
      <c r="C104" s="206" t="s">
        <v>276</v>
      </c>
      <c r="D104" s="180" t="s">
        <v>194</v>
      </c>
      <c r="E104" s="184">
        <v>5.6189999999999997E-2</v>
      </c>
      <c r="F104" s="189"/>
      <c r="G104" s="190">
        <f t="shared" si="7"/>
        <v>0</v>
      </c>
      <c r="H104" s="189"/>
      <c r="I104" s="190">
        <f t="shared" si="8"/>
        <v>0</v>
      </c>
      <c r="J104" s="189"/>
      <c r="K104" s="190">
        <f t="shared" si="9"/>
        <v>0</v>
      </c>
      <c r="L104" s="190">
        <v>21</v>
      </c>
      <c r="M104" s="190">
        <f t="shared" si="10"/>
        <v>0</v>
      </c>
      <c r="N104" s="190">
        <v>0</v>
      </c>
      <c r="O104" s="190">
        <f t="shared" si="11"/>
        <v>0</v>
      </c>
      <c r="P104" s="190">
        <v>0</v>
      </c>
      <c r="Q104" s="190">
        <f t="shared" si="12"/>
        <v>0</v>
      </c>
      <c r="R104" s="190" t="s">
        <v>170</v>
      </c>
      <c r="S104" s="190" t="s">
        <v>118</v>
      </c>
      <c r="T104" s="190">
        <v>1.5169999999999999</v>
      </c>
      <c r="U104" s="191">
        <f t="shared" si="13"/>
        <v>0.09</v>
      </c>
      <c r="V104" s="190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209</v>
      </c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x14ac:dyDescent="0.2">
      <c r="A105" s="174" t="s">
        <v>112</v>
      </c>
      <c r="B105" s="179" t="s">
        <v>73</v>
      </c>
      <c r="C105" s="208" t="s">
        <v>74</v>
      </c>
      <c r="D105" s="182"/>
      <c r="E105" s="186"/>
      <c r="F105" s="192"/>
      <c r="G105" s="192">
        <f>SUMIF(AG106:AG112,"&lt;&gt;NOR",G106:G112)</f>
        <v>0</v>
      </c>
      <c r="H105" s="192"/>
      <c r="I105" s="192">
        <f>SUM(I106:I112)</f>
        <v>0</v>
      </c>
      <c r="J105" s="192"/>
      <c r="K105" s="192">
        <f>SUM(K106:K112)</f>
        <v>0</v>
      </c>
      <c r="L105" s="192"/>
      <c r="M105" s="192">
        <f>SUM(M106:M112)</f>
        <v>0</v>
      </c>
      <c r="N105" s="192"/>
      <c r="O105" s="192">
        <f>SUM(O106:O112)</f>
        <v>0.01</v>
      </c>
      <c r="P105" s="192"/>
      <c r="Q105" s="192">
        <f>SUM(Q106:Q112)</f>
        <v>0</v>
      </c>
      <c r="R105" s="192"/>
      <c r="S105" s="192"/>
      <c r="T105" s="192"/>
      <c r="U105" s="193">
        <f>SUM(U106:U112)</f>
        <v>2.2599999999999998</v>
      </c>
      <c r="V105" s="192"/>
      <c r="AG105" t="s">
        <v>113</v>
      </c>
    </row>
    <row r="106" spans="1:60" outlineLevel="1" x14ac:dyDescent="0.2">
      <c r="A106" s="167">
        <v>56</v>
      </c>
      <c r="B106" s="178" t="s">
        <v>277</v>
      </c>
      <c r="C106" s="206" t="s">
        <v>278</v>
      </c>
      <c r="D106" s="180" t="s">
        <v>145</v>
      </c>
      <c r="E106" s="184">
        <v>1</v>
      </c>
      <c r="F106" s="189"/>
      <c r="G106" s="190">
        <f t="shared" ref="G106:G112" si="14">ROUND(E106*F106,2)</f>
        <v>0</v>
      </c>
      <c r="H106" s="189"/>
      <c r="I106" s="190">
        <f t="shared" ref="I106:I112" si="15">ROUND(E106*H106,2)</f>
        <v>0</v>
      </c>
      <c r="J106" s="189"/>
      <c r="K106" s="190">
        <f t="shared" ref="K106:K112" si="16">ROUND(E106*J106,2)</f>
        <v>0</v>
      </c>
      <c r="L106" s="190">
        <v>21</v>
      </c>
      <c r="M106" s="190">
        <f t="shared" ref="M106:M112" si="17">G106*(1+L106/100)</f>
        <v>0</v>
      </c>
      <c r="N106" s="190">
        <v>0</v>
      </c>
      <c r="O106" s="190">
        <f t="shared" ref="O106:O112" si="18">ROUND(E106*N106,2)</f>
        <v>0</v>
      </c>
      <c r="P106" s="190">
        <v>0</v>
      </c>
      <c r="Q106" s="190">
        <f t="shared" ref="Q106:Q112" si="19">ROUND(E106*P106,2)</f>
        <v>0</v>
      </c>
      <c r="R106" s="190" t="s">
        <v>174</v>
      </c>
      <c r="S106" s="190" t="s">
        <v>118</v>
      </c>
      <c r="T106" s="190">
        <v>1.45</v>
      </c>
      <c r="U106" s="191">
        <f t="shared" ref="U106:U112" si="20">ROUND(E106*T106,2)</f>
        <v>1.45</v>
      </c>
      <c r="V106" s="190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119</v>
      </c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 x14ac:dyDescent="0.2">
      <c r="A107" s="167">
        <v>57</v>
      </c>
      <c r="B107" s="178" t="s">
        <v>279</v>
      </c>
      <c r="C107" s="206" t="s">
        <v>280</v>
      </c>
      <c r="D107" s="180" t="s">
        <v>145</v>
      </c>
      <c r="E107" s="184">
        <v>1</v>
      </c>
      <c r="F107" s="189"/>
      <c r="G107" s="190">
        <f t="shared" si="14"/>
        <v>0</v>
      </c>
      <c r="H107" s="189"/>
      <c r="I107" s="190">
        <f t="shared" si="15"/>
        <v>0</v>
      </c>
      <c r="J107" s="189"/>
      <c r="K107" s="190">
        <f t="shared" si="16"/>
        <v>0</v>
      </c>
      <c r="L107" s="190">
        <v>21</v>
      </c>
      <c r="M107" s="190">
        <f t="shared" si="17"/>
        <v>0</v>
      </c>
      <c r="N107" s="190">
        <v>0</v>
      </c>
      <c r="O107" s="190">
        <f t="shared" si="18"/>
        <v>0</v>
      </c>
      <c r="P107" s="190">
        <v>0</v>
      </c>
      <c r="Q107" s="190">
        <f t="shared" si="19"/>
        <v>0</v>
      </c>
      <c r="R107" s="190" t="s">
        <v>174</v>
      </c>
      <c r="S107" s="190" t="s">
        <v>118</v>
      </c>
      <c r="T107" s="190">
        <v>0.77500000000000002</v>
      </c>
      <c r="U107" s="191">
        <f t="shared" si="20"/>
        <v>0.78</v>
      </c>
      <c r="V107" s="190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119</v>
      </c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 x14ac:dyDescent="0.2">
      <c r="A108" s="167">
        <v>58</v>
      </c>
      <c r="B108" s="178" t="s">
        <v>281</v>
      </c>
      <c r="C108" s="206" t="s">
        <v>282</v>
      </c>
      <c r="D108" s="180" t="s">
        <v>125</v>
      </c>
      <c r="E108" s="184">
        <v>1</v>
      </c>
      <c r="F108" s="189"/>
      <c r="G108" s="190">
        <f t="shared" si="14"/>
        <v>0</v>
      </c>
      <c r="H108" s="189"/>
      <c r="I108" s="190">
        <f t="shared" si="15"/>
        <v>0</v>
      </c>
      <c r="J108" s="189"/>
      <c r="K108" s="190">
        <f t="shared" si="16"/>
        <v>0</v>
      </c>
      <c r="L108" s="190">
        <v>21</v>
      </c>
      <c r="M108" s="190">
        <f t="shared" si="17"/>
        <v>0</v>
      </c>
      <c r="N108" s="190">
        <v>0</v>
      </c>
      <c r="O108" s="190">
        <f t="shared" si="18"/>
        <v>0</v>
      </c>
      <c r="P108" s="190">
        <v>0</v>
      </c>
      <c r="Q108" s="190">
        <f t="shared" si="19"/>
        <v>0</v>
      </c>
      <c r="R108" s="190"/>
      <c r="S108" s="190" t="s">
        <v>126</v>
      </c>
      <c r="T108" s="190">
        <v>0</v>
      </c>
      <c r="U108" s="191">
        <f t="shared" si="20"/>
        <v>0</v>
      </c>
      <c r="V108" s="190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119</v>
      </c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 x14ac:dyDescent="0.2">
      <c r="A109" s="167">
        <v>59</v>
      </c>
      <c r="B109" s="178" t="s">
        <v>283</v>
      </c>
      <c r="C109" s="206" t="s">
        <v>284</v>
      </c>
      <c r="D109" s="180" t="s">
        <v>125</v>
      </c>
      <c r="E109" s="184">
        <v>20</v>
      </c>
      <c r="F109" s="189"/>
      <c r="G109" s="190">
        <f t="shared" si="14"/>
        <v>0</v>
      </c>
      <c r="H109" s="189"/>
      <c r="I109" s="190">
        <f t="shared" si="15"/>
        <v>0</v>
      </c>
      <c r="J109" s="189"/>
      <c r="K109" s="190">
        <f t="shared" si="16"/>
        <v>0</v>
      </c>
      <c r="L109" s="190">
        <v>21</v>
      </c>
      <c r="M109" s="190">
        <f t="shared" si="17"/>
        <v>0</v>
      </c>
      <c r="N109" s="190">
        <v>0</v>
      </c>
      <c r="O109" s="190">
        <f t="shared" si="18"/>
        <v>0</v>
      </c>
      <c r="P109" s="190">
        <v>0</v>
      </c>
      <c r="Q109" s="190">
        <f t="shared" si="19"/>
        <v>0</v>
      </c>
      <c r="R109" s="190"/>
      <c r="S109" s="190" t="s">
        <v>126</v>
      </c>
      <c r="T109" s="190">
        <v>0</v>
      </c>
      <c r="U109" s="191">
        <f t="shared" si="20"/>
        <v>0</v>
      </c>
      <c r="V109" s="190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119</v>
      </c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 x14ac:dyDescent="0.2">
      <c r="A110" s="167">
        <v>60</v>
      </c>
      <c r="B110" s="178" t="s">
        <v>285</v>
      </c>
      <c r="C110" s="206" t="s">
        <v>286</v>
      </c>
      <c r="D110" s="180" t="s">
        <v>145</v>
      </c>
      <c r="E110" s="184">
        <v>1</v>
      </c>
      <c r="F110" s="189"/>
      <c r="G110" s="190">
        <f t="shared" si="14"/>
        <v>0</v>
      </c>
      <c r="H110" s="189"/>
      <c r="I110" s="190">
        <f t="shared" si="15"/>
        <v>0</v>
      </c>
      <c r="J110" s="189"/>
      <c r="K110" s="190">
        <f t="shared" si="16"/>
        <v>0</v>
      </c>
      <c r="L110" s="190">
        <v>21</v>
      </c>
      <c r="M110" s="190">
        <f t="shared" si="17"/>
        <v>0</v>
      </c>
      <c r="N110" s="190">
        <v>7.5000000000000002E-4</v>
      </c>
      <c r="O110" s="190">
        <f t="shared" si="18"/>
        <v>0</v>
      </c>
      <c r="P110" s="190">
        <v>0</v>
      </c>
      <c r="Q110" s="190">
        <f t="shared" si="19"/>
        <v>0</v>
      </c>
      <c r="R110" s="190" t="s">
        <v>256</v>
      </c>
      <c r="S110" s="190" t="s">
        <v>118</v>
      </c>
      <c r="T110" s="190">
        <v>0</v>
      </c>
      <c r="U110" s="191">
        <f t="shared" si="20"/>
        <v>0</v>
      </c>
      <c r="V110" s="190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257</v>
      </c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 x14ac:dyDescent="0.2">
      <c r="A111" s="167">
        <v>61</v>
      </c>
      <c r="B111" s="178" t="s">
        <v>287</v>
      </c>
      <c r="C111" s="206" t="s">
        <v>288</v>
      </c>
      <c r="D111" s="180" t="s">
        <v>145</v>
      </c>
      <c r="E111" s="184">
        <v>1</v>
      </c>
      <c r="F111" s="189"/>
      <c r="G111" s="190">
        <f t="shared" si="14"/>
        <v>0</v>
      </c>
      <c r="H111" s="189"/>
      <c r="I111" s="190">
        <f t="shared" si="15"/>
        <v>0</v>
      </c>
      <c r="J111" s="189"/>
      <c r="K111" s="190">
        <f t="shared" si="16"/>
        <v>0</v>
      </c>
      <c r="L111" s="190">
        <v>21</v>
      </c>
      <c r="M111" s="190">
        <f t="shared" si="17"/>
        <v>0</v>
      </c>
      <c r="N111" s="190">
        <v>1.38E-2</v>
      </c>
      <c r="O111" s="190">
        <f t="shared" si="18"/>
        <v>0.01</v>
      </c>
      <c r="P111" s="190">
        <v>0</v>
      </c>
      <c r="Q111" s="190">
        <f t="shared" si="19"/>
        <v>0</v>
      </c>
      <c r="R111" s="190" t="s">
        <v>256</v>
      </c>
      <c r="S111" s="190" t="s">
        <v>118</v>
      </c>
      <c r="T111" s="190">
        <v>0</v>
      </c>
      <c r="U111" s="191">
        <f t="shared" si="20"/>
        <v>0</v>
      </c>
      <c r="V111" s="190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257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outlineLevel="1" x14ac:dyDescent="0.2">
      <c r="A112" s="167">
        <v>62</v>
      </c>
      <c r="B112" s="178" t="s">
        <v>289</v>
      </c>
      <c r="C112" s="206" t="s">
        <v>290</v>
      </c>
      <c r="D112" s="180" t="s">
        <v>194</v>
      </c>
      <c r="E112" s="184">
        <v>1.455E-2</v>
      </c>
      <c r="F112" s="189"/>
      <c r="G112" s="190">
        <f t="shared" si="14"/>
        <v>0</v>
      </c>
      <c r="H112" s="189"/>
      <c r="I112" s="190">
        <f t="shared" si="15"/>
        <v>0</v>
      </c>
      <c r="J112" s="189"/>
      <c r="K112" s="190">
        <f t="shared" si="16"/>
        <v>0</v>
      </c>
      <c r="L112" s="190">
        <v>21</v>
      </c>
      <c r="M112" s="190">
        <f t="shared" si="17"/>
        <v>0</v>
      </c>
      <c r="N112" s="190">
        <v>0</v>
      </c>
      <c r="O112" s="190">
        <f t="shared" si="18"/>
        <v>0</v>
      </c>
      <c r="P112" s="190">
        <v>0</v>
      </c>
      <c r="Q112" s="190">
        <f t="shared" si="19"/>
        <v>0</v>
      </c>
      <c r="R112" s="190" t="s">
        <v>174</v>
      </c>
      <c r="S112" s="190" t="s">
        <v>118</v>
      </c>
      <c r="T112" s="190">
        <v>2.2549999999999999</v>
      </c>
      <c r="U112" s="191">
        <f t="shared" si="20"/>
        <v>0.03</v>
      </c>
      <c r="V112" s="190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209</v>
      </c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x14ac:dyDescent="0.2">
      <c r="A113" s="174" t="s">
        <v>112</v>
      </c>
      <c r="B113" s="179" t="s">
        <v>75</v>
      </c>
      <c r="C113" s="208" t="s">
        <v>76</v>
      </c>
      <c r="D113" s="182"/>
      <c r="E113" s="186"/>
      <c r="F113" s="192"/>
      <c r="G113" s="192">
        <f>SUMIF(AG114:AG114,"&lt;&gt;NOR",G114:G114)</f>
        <v>0</v>
      </c>
      <c r="H113" s="192"/>
      <c r="I113" s="192">
        <f>SUM(I114:I114)</f>
        <v>0</v>
      </c>
      <c r="J113" s="192"/>
      <c r="K113" s="192">
        <f>SUM(K114:K114)</f>
        <v>0</v>
      </c>
      <c r="L113" s="192"/>
      <c r="M113" s="192">
        <f>SUM(M114:M114)</f>
        <v>0</v>
      </c>
      <c r="N113" s="192"/>
      <c r="O113" s="192">
        <f>SUM(O114:O114)</f>
        <v>0</v>
      </c>
      <c r="P113" s="192"/>
      <c r="Q113" s="192">
        <f>SUM(Q114:Q114)</f>
        <v>0</v>
      </c>
      <c r="R113" s="192"/>
      <c r="S113" s="192"/>
      <c r="T113" s="192"/>
      <c r="U113" s="193">
        <f>SUM(U114:U114)</f>
        <v>0</v>
      </c>
      <c r="V113" s="192"/>
      <c r="AG113" t="s">
        <v>113</v>
      </c>
    </row>
    <row r="114" spans="1:60" ht="36.75" customHeight="1" outlineLevel="1" x14ac:dyDescent="0.2">
      <c r="A114" s="167">
        <v>63</v>
      </c>
      <c r="B114" s="178" t="s">
        <v>291</v>
      </c>
      <c r="C114" s="206" t="s">
        <v>340</v>
      </c>
      <c r="D114" s="180" t="s">
        <v>125</v>
      </c>
      <c r="E114" s="184">
        <v>1</v>
      </c>
      <c r="F114" s="189"/>
      <c r="G114" s="190">
        <f>ROUND(E114*F114,2)</f>
        <v>0</v>
      </c>
      <c r="H114" s="189"/>
      <c r="I114" s="190">
        <f>ROUND(E114*H114,2)</f>
        <v>0</v>
      </c>
      <c r="J114" s="189"/>
      <c r="K114" s="190">
        <f>ROUND(E114*J114,2)</f>
        <v>0</v>
      </c>
      <c r="L114" s="190">
        <v>21</v>
      </c>
      <c r="M114" s="190">
        <f>G114*(1+L114/100)</f>
        <v>0</v>
      </c>
      <c r="N114" s="190">
        <v>0</v>
      </c>
      <c r="O114" s="190">
        <f>ROUND(E114*N114,2)</f>
        <v>0</v>
      </c>
      <c r="P114" s="190">
        <v>0</v>
      </c>
      <c r="Q114" s="190">
        <f>ROUND(E114*P114,2)</f>
        <v>0</v>
      </c>
      <c r="R114" s="190"/>
      <c r="S114" s="190" t="s">
        <v>126</v>
      </c>
      <c r="T114" s="190">
        <v>0</v>
      </c>
      <c r="U114" s="191">
        <f>ROUND(E114*T114,2)</f>
        <v>0</v>
      </c>
      <c r="V114" s="190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119</v>
      </c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x14ac:dyDescent="0.2">
      <c r="A115" s="174" t="s">
        <v>112</v>
      </c>
      <c r="B115" s="179" t="s">
        <v>77</v>
      </c>
      <c r="C115" s="208" t="s">
        <v>78</v>
      </c>
      <c r="D115" s="182"/>
      <c r="E115" s="186"/>
      <c r="F115" s="192"/>
      <c r="G115" s="192">
        <f>SUMIF(AG116:AG118,"&lt;&gt;NOR",G116:G118)</f>
        <v>0</v>
      </c>
      <c r="H115" s="192"/>
      <c r="I115" s="192">
        <f>SUM(I116:I118)</f>
        <v>0</v>
      </c>
      <c r="J115" s="192"/>
      <c r="K115" s="192">
        <f>SUM(K116:K118)</f>
        <v>0</v>
      </c>
      <c r="L115" s="192"/>
      <c r="M115" s="192">
        <f>SUM(M116:M118)</f>
        <v>0</v>
      </c>
      <c r="N115" s="192"/>
      <c r="O115" s="192">
        <f>SUM(O116:O118)</f>
        <v>0.05</v>
      </c>
      <c r="P115" s="192"/>
      <c r="Q115" s="192">
        <f>SUM(Q116:Q118)</f>
        <v>0</v>
      </c>
      <c r="R115" s="192"/>
      <c r="S115" s="192"/>
      <c r="T115" s="192"/>
      <c r="U115" s="193">
        <f>SUM(U116:U118)</f>
        <v>3.4699999999999998</v>
      </c>
      <c r="V115" s="192"/>
      <c r="AG115" t="s">
        <v>113</v>
      </c>
    </row>
    <row r="116" spans="1:60" ht="22.5" outlineLevel="1" x14ac:dyDescent="0.2">
      <c r="A116" s="167">
        <v>64</v>
      </c>
      <c r="B116" s="178" t="s">
        <v>292</v>
      </c>
      <c r="C116" s="206" t="s">
        <v>293</v>
      </c>
      <c r="D116" s="180" t="s">
        <v>116</v>
      </c>
      <c r="E116" s="184">
        <v>3</v>
      </c>
      <c r="F116" s="189"/>
      <c r="G116" s="190">
        <f>ROUND(E116*F116,2)</f>
        <v>0</v>
      </c>
      <c r="H116" s="189"/>
      <c r="I116" s="190">
        <f>ROUND(E116*H116,2)</f>
        <v>0</v>
      </c>
      <c r="J116" s="189"/>
      <c r="K116" s="190">
        <f>ROUND(E116*J116,2)</f>
        <v>0</v>
      </c>
      <c r="L116" s="190">
        <v>21</v>
      </c>
      <c r="M116" s="190">
        <f>G116*(1+L116/100)</f>
        <v>0</v>
      </c>
      <c r="N116" s="190">
        <v>4.5500000000000002E-3</v>
      </c>
      <c r="O116" s="190">
        <f>ROUND(E116*N116,2)</f>
        <v>0.01</v>
      </c>
      <c r="P116" s="190">
        <v>0</v>
      </c>
      <c r="Q116" s="190">
        <f>ROUND(E116*P116,2)</f>
        <v>0</v>
      </c>
      <c r="R116" s="190" t="s">
        <v>294</v>
      </c>
      <c r="S116" s="190" t="s">
        <v>118</v>
      </c>
      <c r="T116" s="190">
        <v>1.1259999999999999</v>
      </c>
      <c r="U116" s="191">
        <f>ROUND(E116*T116,2)</f>
        <v>3.38</v>
      </c>
      <c r="V116" s="190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119</v>
      </c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 x14ac:dyDescent="0.2">
      <c r="A117" s="167">
        <v>65</v>
      </c>
      <c r="B117" s="178" t="s">
        <v>295</v>
      </c>
      <c r="C117" s="206" t="s">
        <v>296</v>
      </c>
      <c r="D117" s="180" t="s">
        <v>116</v>
      </c>
      <c r="E117" s="184">
        <v>3.5</v>
      </c>
      <c r="F117" s="189"/>
      <c r="G117" s="190">
        <f>ROUND(E117*F117,2)</f>
        <v>0</v>
      </c>
      <c r="H117" s="189"/>
      <c r="I117" s="190">
        <f>ROUND(E117*H117,2)</f>
        <v>0</v>
      </c>
      <c r="J117" s="189"/>
      <c r="K117" s="190">
        <f>ROUND(E117*J117,2)</f>
        <v>0</v>
      </c>
      <c r="L117" s="190">
        <v>21</v>
      </c>
      <c r="M117" s="190">
        <f>G117*(1+L117/100)</f>
        <v>0</v>
      </c>
      <c r="N117" s="190">
        <v>1.2200000000000001E-2</v>
      </c>
      <c r="O117" s="190">
        <f>ROUND(E117*N117,2)</f>
        <v>0.04</v>
      </c>
      <c r="P117" s="190">
        <v>0</v>
      </c>
      <c r="Q117" s="190">
        <f>ROUND(E117*P117,2)</f>
        <v>0</v>
      </c>
      <c r="R117" s="190" t="s">
        <v>256</v>
      </c>
      <c r="S117" s="190" t="s">
        <v>118</v>
      </c>
      <c r="T117" s="190">
        <v>0</v>
      </c>
      <c r="U117" s="191">
        <f>ROUND(E117*T117,2)</f>
        <v>0</v>
      </c>
      <c r="V117" s="190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257</v>
      </c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 x14ac:dyDescent="0.2">
      <c r="A118" s="167">
        <v>66</v>
      </c>
      <c r="B118" s="178" t="s">
        <v>297</v>
      </c>
      <c r="C118" s="206" t="s">
        <v>298</v>
      </c>
      <c r="D118" s="180" t="s">
        <v>194</v>
      </c>
      <c r="E118" s="184">
        <v>5.6349999999999997E-2</v>
      </c>
      <c r="F118" s="189"/>
      <c r="G118" s="190">
        <f>ROUND(E118*F118,2)</f>
        <v>0</v>
      </c>
      <c r="H118" s="189"/>
      <c r="I118" s="190">
        <f>ROUND(E118*H118,2)</f>
        <v>0</v>
      </c>
      <c r="J118" s="189"/>
      <c r="K118" s="190">
        <f>ROUND(E118*J118,2)</f>
        <v>0</v>
      </c>
      <c r="L118" s="190">
        <v>21</v>
      </c>
      <c r="M118" s="190">
        <f>G118*(1+L118/100)</f>
        <v>0</v>
      </c>
      <c r="N118" s="190">
        <v>0</v>
      </c>
      <c r="O118" s="190">
        <f>ROUND(E118*N118,2)</f>
        <v>0</v>
      </c>
      <c r="P118" s="190">
        <v>0</v>
      </c>
      <c r="Q118" s="190">
        <f>ROUND(E118*P118,2)</f>
        <v>0</v>
      </c>
      <c r="R118" s="190" t="s">
        <v>294</v>
      </c>
      <c r="S118" s="190" t="s">
        <v>118</v>
      </c>
      <c r="T118" s="190">
        <v>1.5980000000000001</v>
      </c>
      <c r="U118" s="191">
        <f>ROUND(E118*T118,2)</f>
        <v>0.09</v>
      </c>
      <c r="V118" s="190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209</v>
      </c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x14ac:dyDescent="0.2">
      <c r="A119" s="174" t="s">
        <v>112</v>
      </c>
      <c r="B119" s="179" t="s">
        <v>79</v>
      </c>
      <c r="C119" s="208" t="s">
        <v>80</v>
      </c>
      <c r="D119" s="182"/>
      <c r="E119" s="186"/>
      <c r="F119" s="192"/>
      <c r="G119" s="192">
        <f>SUMIF(AG120:AG122,"&lt;&gt;NOR",G120:G122)</f>
        <v>0</v>
      </c>
      <c r="H119" s="192"/>
      <c r="I119" s="192">
        <f>SUM(I120:I122)</f>
        <v>0</v>
      </c>
      <c r="J119" s="192"/>
      <c r="K119" s="192">
        <f>SUM(K120:K122)</f>
        <v>0</v>
      </c>
      <c r="L119" s="192"/>
      <c r="M119" s="192">
        <f>SUM(M120:M122)</f>
        <v>0</v>
      </c>
      <c r="N119" s="192"/>
      <c r="O119" s="192">
        <f>SUM(O120:O122)</f>
        <v>0</v>
      </c>
      <c r="P119" s="192"/>
      <c r="Q119" s="192">
        <f>SUM(Q120:Q122)</f>
        <v>0</v>
      </c>
      <c r="R119" s="192"/>
      <c r="S119" s="192"/>
      <c r="T119" s="192"/>
      <c r="U119" s="193">
        <f>SUM(U120:U122)</f>
        <v>0.46</v>
      </c>
      <c r="V119" s="192"/>
      <c r="AG119" t="s">
        <v>113</v>
      </c>
    </row>
    <row r="120" spans="1:60" outlineLevel="1" x14ac:dyDescent="0.2">
      <c r="A120" s="167">
        <v>67</v>
      </c>
      <c r="B120" s="178" t="s">
        <v>299</v>
      </c>
      <c r="C120" s="206" t="s">
        <v>300</v>
      </c>
      <c r="D120" s="180" t="s">
        <v>116</v>
      </c>
      <c r="E120" s="184">
        <v>1.1499999999999999</v>
      </c>
      <c r="F120" s="189"/>
      <c r="G120" s="190">
        <f>ROUND(E120*F120,2)</f>
        <v>0</v>
      </c>
      <c r="H120" s="189"/>
      <c r="I120" s="190">
        <f>ROUND(E120*H120,2)</f>
        <v>0</v>
      </c>
      <c r="J120" s="189"/>
      <c r="K120" s="190">
        <f>ROUND(E120*J120,2)</f>
        <v>0</v>
      </c>
      <c r="L120" s="190">
        <v>21</v>
      </c>
      <c r="M120" s="190">
        <f>G120*(1+L120/100)</f>
        <v>0</v>
      </c>
      <c r="N120" s="190">
        <v>3.1E-4</v>
      </c>
      <c r="O120" s="190">
        <f>ROUND(E120*N120,2)</f>
        <v>0</v>
      </c>
      <c r="P120" s="190">
        <v>0</v>
      </c>
      <c r="Q120" s="190">
        <f>ROUND(E120*P120,2)</f>
        <v>0</v>
      </c>
      <c r="R120" s="190" t="s">
        <v>301</v>
      </c>
      <c r="S120" s="190" t="s">
        <v>118</v>
      </c>
      <c r="T120" s="190">
        <v>0.40300000000000002</v>
      </c>
      <c r="U120" s="191">
        <f>ROUND(E120*T120,2)</f>
        <v>0.46</v>
      </c>
      <c r="V120" s="190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119</v>
      </c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 x14ac:dyDescent="0.2">
      <c r="A121" s="167"/>
      <c r="B121" s="178"/>
      <c r="C121" s="257" t="s">
        <v>302</v>
      </c>
      <c r="D121" s="258"/>
      <c r="E121" s="259"/>
      <c r="F121" s="260"/>
      <c r="G121" s="261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1"/>
      <c r="V121" s="190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147</v>
      </c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75" t="str">
        <f>C121</f>
        <v>včetně pomocného lešení.</v>
      </c>
      <c r="BB121" s="166"/>
      <c r="BC121" s="166"/>
      <c r="BD121" s="166"/>
      <c r="BE121" s="166"/>
      <c r="BF121" s="166"/>
      <c r="BG121" s="166"/>
      <c r="BH121" s="166"/>
    </row>
    <row r="122" spans="1:60" outlineLevel="1" x14ac:dyDescent="0.2">
      <c r="A122" s="167"/>
      <c r="B122" s="178"/>
      <c r="C122" s="207" t="s">
        <v>303</v>
      </c>
      <c r="D122" s="181"/>
      <c r="E122" s="185">
        <v>1.1499999999999999</v>
      </c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1"/>
      <c r="V122" s="190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 t="s">
        <v>121</v>
      </c>
      <c r="AH122" s="166">
        <v>0</v>
      </c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</row>
    <row r="123" spans="1:60" x14ac:dyDescent="0.2">
      <c r="A123" s="174" t="s">
        <v>112</v>
      </c>
      <c r="B123" s="179" t="s">
        <v>81</v>
      </c>
      <c r="C123" s="208" t="s">
        <v>82</v>
      </c>
      <c r="D123" s="182"/>
      <c r="E123" s="186"/>
      <c r="F123" s="192"/>
      <c r="G123" s="192">
        <f>SUMIF(AG124:AG136,"&lt;&gt;NOR",G124:G136)</f>
        <v>0</v>
      </c>
      <c r="H123" s="192"/>
      <c r="I123" s="192">
        <f>SUM(I124:I136)</f>
        <v>0</v>
      </c>
      <c r="J123" s="192"/>
      <c r="K123" s="192">
        <f>SUM(K124:K136)</f>
        <v>0</v>
      </c>
      <c r="L123" s="192"/>
      <c r="M123" s="192">
        <f>SUM(M124:M136)</f>
        <v>0</v>
      </c>
      <c r="N123" s="192"/>
      <c r="O123" s="192">
        <f>SUM(O124:O136)</f>
        <v>0.01</v>
      </c>
      <c r="P123" s="192"/>
      <c r="Q123" s="192">
        <f>SUM(Q124:Q136)</f>
        <v>0</v>
      </c>
      <c r="R123" s="192"/>
      <c r="S123" s="192"/>
      <c r="T123" s="192"/>
      <c r="U123" s="193">
        <f>SUM(U124:U136)</f>
        <v>16.36</v>
      </c>
      <c r="V123" s="192"/>
      <c r="AG123" t="s">
        <v>113</v>
      </c>
    </row>
    <row r="124" spans="1:60" outlineLevel="1" x14ac:dyDescent="0.2">
      <c r="A124" s="167">
        <v>68</v>
      </c>
      <c r="B124" s="178" t="s">
        <v>304</v>
      </c>
      <c r="C124" s="206" t="s">
        <v>305</v>
      </c>
      <c r="D124" s="180" t="s">
        <v>116</v>
      </c>
      <c r="E124" s="184">
        <v>78.004499999999993</v>
      </c>
      <c r="F124" s="189"/>
      <c r="G124" s="190">
        <f>ROUND(E124*F124,2)</f>
        <v>0</v>
      </c>
      <c r="H124" s="189"/>
      <c r="I124" s="190">
        <f>ROUND(E124*H124,2)</f>
        <v>0</v>
      </c>
      <c r="J124" s="189"/>
      <c r="K124" s="190">
        <f>ROUND(E124*J124,2)</f>
        <v>0</v>
      </c>
      <c r="L124" s="190">
        <v>21</v>
      </c>
      <c r="M124" s="190">
        <f>G124*(1+L124/100)</f>
        <v>0</v>
      </c>
      <c r="N124" s="190">
        <v>0</v>
      </c>
      <c r="O124" s="190">
        <f>ROUND(E124*N124,2)</f>
        <v>0</v>
      </c>
      <c r="P124" s="190">
        <v>0</v>
      </c>
      <c r="Q124" s="190">
        <f>ROUND(E124*P124,2)</f>
        <v>0</v>
      </c>
      <c r="R124" s="190" t="s">
        <v>180</v>
      </c>
      <c r="S124" s="190" t="s">
        <v>118</v>
      </c>
      <c r="T124" s="190">
        <v>6.9709999999999994E-2</v>
      </c>
      <c r="U124" s="191">
        <f>ROUND(E124*T124,2)</f>
        <v>5.44</v>
      </c>
      <c r="V124" s="190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 t="s">
        <v>119</v>
      </c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</row>
    <row r="125" spans="1:60" ht="22.5" outlineLevel="1" x14ac:dyDescent="0.2">
      <c r="A125" s="167"/>
      <c r="B125" s="178"/>
      <c r="C125" s="207" t="s">
        <v>306</v>
      </c>
      <c r="D125" s="181"/>
      <c r="E125" s="185">
        <v>26.631</v>
      </c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1"/>
      <c r="V125" s="190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 t="s">
        <v>121</v>
      </c>
      <c r="AH125" s="166">
        <v>0</v>
      </c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</row>
    <row r="126" spans="1:60" outlineLevel="1" x14ac:dyDescent="0.2">
      <c r="A126" s="167"/>
      <c r="B126" s="178"/>
      <c r="C126" s="207" t="s">
        <v>134</v>
      </c>
      <c r="D126" s="181"/>
      <c r="E126" s="185">
        <v>4.51</v>
      </c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1"/>
      <c r="V126" s="190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121</v>
      </c>
      <c r="AH126" s="166">
        <v>0</v>
      </c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 x14ac:dyDescent="0.2">
      <c r="A127" s="167"/>
      <c r="B127" s="178"/>
      <c r="C127" s="207" t="s">
        <v>135</v>
      </c>
      <c r="D127" s="181"/>
      <c r="E127" s="185">
        <v>1.98</v>
      </c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1"/>
      <c r="V127" s="190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121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 x14ac:dyDescent="0.2">
      <c r="A128" s="167"/>
      <c r="B128" s="178"/>
      <c r="C128" s="207" t="s">
        <v>307</v>
      </c>
      <c r="D128" s="181"/>
      <c r="E128" s="185">
        <v>18.41</v>
      </c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1"/>
      <c r="V128" s="190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121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ht="22.5" outlineLevel="1" x14ac:dyDescent="0.2">
      <c r="A129" s="167"/>
      <c r="B129" s="178"/>
      <c r="C129" s="207" t="s">
        <v>308</v>
      </c>
      <c r="D129" s="181"/>
      <c r="E129" s="185">
        <v>18.5535</v>
      </c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1"/>
      <c r="V129" s="190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121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 x14ac:dyDescent="0.2">
      <c r="A130" s="167"/>
      <c r="B130" s="178"/>
      <c r="C130" s="207" t="s">
        <v>309</v>
      </c>
      <c r="D130" s="181"/>
      <c r="E130" s="185">
        <v>7.92</v>
      </c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1"/>
      <c r="V130" s="190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121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 x14ac:dyDescent="0.2">
      <c r="A131" s="167">
        <v>69</v>
      </c>
      <c r="B131" s="178" t="s">
        <v>310</v>
      </c>
      <c r="C131" s="206" t="s">
        <v>311</v>
      </c>
      <c r="D131" s="180" t="s">
        <v>116</v>
      </c>
      <c r="E131" s="184">
        <v>107.10850000000001</v>
      </c>
      <c r="F131" s="189"/>
      <c r="G131" s="190">
        <f>ROUND(E131*F131,2)</f>
        <v>0</v>
      </c>
      <c r="H131" s="189"/>
      <c r="I131" s="190">
        <f>ROUND(E131*H131,2)</f>
        <v>0</v>
      </c>
      <c r="J131" s="189"/>
      <c r="K131" s="190">
        <f>ROUND(E131*J131,2)</f>
        <v>0</v>
      </c>
      <c r="L131" s="190">
        <v>21</v>
      </c>
      <c r="M131" s="190">
        <f>G131*(1+L131/100)</f>
        <v>0</v>
      </c>
      <c r="N131" s="190">
        <v>1.3999999999999999E-4</v>
      </c>
      <c r="O131" s="190">
        <f>ROUND(E131*N131,2)</f>
        <v>0.01</v>
      </c>
      <c r="P131" s="190">
        <v>0</v>
      </c>
      <c r="Q131" s="190">
        <f>ROUND(E131*P131,2)</f>
        <v>0</v>
      </c>
      <c r="R131" s="190" t="s">
        <v>180</v>
      </c>
      <c r="S131" s="190" t="s">
        <v>118</v>
      </c>
      <c r="T131" s="190">
        <v>0.10191</v>
      </c>
      <c r="U131" s="191">
        <f>ROUND(E131*T131,2)</f>
        <v>10.92</v>
      </c>
      <c r="V131" s="190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119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 x14ac:dyDescent="0.2">
      <c r="A132" s="167"/>
      <c r="B132" s="178"/>
      <c r="C132" s="207" t="s">
        <v>307</v>
      </c>
      <c r="D132" s="181"/>
      <c r="E132" s="185">
        <v>18.41</v>
      </c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1"/>
      <c r="V132" s="190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121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ht="22.5" outlineLevel="1" x14ac:dyDescent="0.2">
      <c r="A133" s="167"/>
      <c r="B133" s="178"/>
      <c r="C133" s="207" t="s">
        <v>308</v>
      </c>
      <c r="D133" s="181"/>
      <c r="E133" s="185">
        <v>18.5535</v>
      </c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1"/>
      <c r="V133" s="190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121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 x14ac:dyDescent="0.2">
      <c r="A134" s="167"/>
      <c r="B134" s="178"/>
      <c r="C134" s="207" t="s">
        <v>309</v>
      </c>
      <c r="D134" s="181"/>
      <c r="E134" s="185">
        <v>7.92</v>
      </c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1"/>
      <c r="V134" s="190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121</v>
      </c>
      <c r="AH134" s="166">
        <v>0</v>
      </c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 x14ac:dyDescent="0.2">
      <c r="A135" s="167"/>
      <c r="B135" s="178"/>
      <c r="C135" s="207" t="s">
        <v>138</v>
      </c>
      <c r="D135" s="181"/>
      <c r="E135" s="185">
        <v>29.103999999999999</v>
      </c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1"/>
      <c r="V135" s="190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121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 x14ac:dyDescent="0.2">
      <c r="A136" s="167"/>
      <c r="B136" s="178"/>
      <c r="C136" s="207" t="s">
        <v>139</v>
      </c>
      <c r="D136" s="181"/>
      <c r="E136" s="185">
        <v>33.121000000000002</v>
      </c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1"/>
      <c r="V136" s="190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121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x14ac:dyDescent="0.2">
      <c r="A137" s="174" t="s">
        <v>112</v>
      </c>
      <c r="B137" s="179" t="s">
        <v>83</v>
      </c>
      <c r="C137" s="208" t="s">
        <v>84</v>
      </c>
      <c r="D137" s="182"/>
      <c r="E137" s="186"/>
      <c r="F137" s="192"/>
      <c r="G137" s="192">
        <f>SUMIF(AG138:AG147,"&lt;&gt;NOR",G138:G147)</f>
        <v>0</v>
      </c>
      <c r="H137" s="192"/>
      <c r="I137" s="192">
        <f>SUM(I138:I147)</f>
        <v>0</v>
      </c>
      <c r="J137" s="192"/>
      <c r="K137" s="192">
        <f>SUM(K138:K147)</f>
        <v>0</v>
      </c>
      <c r="L137" s="192"/>
      <c r="M137" s="192">
        <f>SUM(M138:M147)</f>
        <v>0</v>
      </c>
      <c r="N137" s="192"/>
      <c r="O137" s="192">
        <f>SUM(O138:O147)</f>
        <v>0</v>
      </c>
      <c r="P137" s="192"/>
      <c r="Q137" s="192">
        <f>SUM(Q138:Q147)</f>
        <v>0</v>
      </c>
      <c r="R137" s="192"/>
      <c r="S137" s="192"/>
      <c r="T137" s="192"/>
      <c r="U137" s="193">
        <f>SUM(U138:U147)</f>
        <v>0</v>
      </c>
      <c r="V137" s="192"/>
      <c r="AG137" t="s">
        <v>113</v>
      </c>
    </row>
    <row r="138" spans="1:60" outlineLevel="1" x14ac:dyDescent="0.2">
      <c r="A138" s="167">
        <v>70</v>
      </c>
      <c r="B138" s="178" t="s">
        <v>312</v>
      </c>
      <c r="C138" s="206" t="s">
        <v>313</v>
      </c>
      <c r="D138" s="180" t="s">
        <v>125</v>
      </c>
      <c r="E138" s="184">
        <v>1</v>
      </c>
      <c r="F138" s="189"/>
      <c r="G138" s="190">
        <f t="shared" ref="G138:G147" si="21">ROUND(E138*F138,2)</f>
        <v>0</v>
      </c>
      <c r="H138" s="189"/>
      <c r="I138" s="190">
        <f t="shared" ref="I138:I147" si="22">ROUND(E138*H138,2)</f>
        <v>0</v>
      </c>
      <c r="J138" s="189"/>
      <c r="K138" s="190">
        <f t="shared" ref="K138:K147" si="23">ROUND(E138*J138,2)</f>
        <v>0</v>
      </c>
      <c r="L138" s="190">
        <v>21</v>
      </c>
      <c r="M138" s="190">
        <f t="shared" ref="M138:M147" si="24">G138*(1+L138/100)</f>
        <v>0</v>
      </c>
      <c r="N138" s="190">
        <v>0</v>
      </c>
      <c r="O138" s="190">
        <f t="shared" ref="O138:O147" si="25">ROUND(E138*N138,2)</f>
        <v>0</v>
      </c>
      <c r="P138" s="190">
        <v>0</v>
      </c>
      <c r="Q138" s="190">
        <f t="shared" ref="Q138:Q147" si="26">ROUND(E138*P138,2)</f>
        <v>0</v>
      </c>
      <c r="R138" s="190"/>
      <c r="S138" s="190" t="s">
        <v>126</v>
      </c>
      <c r="T138" s="190">
        <v>0</v>
      </c>
      <c r="U138" s="191">
        <f t="shared" ref="U138:U147" si="27">ROUND(E138*T138,2)</f>
        <v>0</v>
      </c>
      <c r="V138" s="190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119</v>
      </c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ht="22.5" outlineLevel="1" x14ac:dyDescent="0.2">
      <c r="A139" s="167">
        <v>71</v>
      </c>
      <c r="B139" s="178" t="s">
        <v>314</v>
      </c>
      <c r="C139" s="206" t="s">
        <v>315</v>
      </c>
      <c r="D139" s="180" t="s">
        <v>125</v>
      </c>
      <c r="E139" s="184">
        <v>1</v>
      </c>
      <c r="F139" s="189"/>
      <c r="G139" s="190">
        <f t="shared" si="21"/>
        <v>0</v>
      </c>
      <c r="H139" s="189"/>
      <c r="I139" s="190">
        <f t="shared" si="22"/>
        <v>0</v>
      </c>
      <c r="J139" s="189"/>
      <c r="K139" s="190">
        <f t="shared" si="23"/>
        <v>0</v>
      </c>
      <c r="L139" s="190">
        <v>21</v>
      </c>
      <c r="M139" s="190">
        <f t="shared" si="24"/>
        <v>0</v>
      </c>
      <c r="N139" s="190">
        <v>0</v>
      </c>
      <c r="O139" s="190">
        <f t="shared" si="25"/>
        <v>0</v>
      </c>
      <c r="P139" s="190">
        <v>0</v>
      </c>
      <c r="Q139" s="190">
        <f t="shared" si="26"/>
        <v>0</v>
      </c>
      <c r="R139" s="190"/>
      <c r="S139" s="190" t="s">
        <v>126</v>
      </c>
      <c r="T139" s="190">
        <v>0</v>
      </c>
      <c r="U139" s="191">
        <f t="shared" si="27"/>
        <v>0</v>
      </c>
      <c r="V139" s="190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119</v>
      </c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 x14ac:dyDescent="0.2">
      <c r="A140" s="167">
        <v>72</v>
      </c>
      <c r="B140" s="178" t="s">
        <v>316</v>
      </c>
      <c r="C140" s="206" t="s">
        <v>317</v>
      </c>
      <c r="D140" s="180" t="s">
        <v>125</v>
      </c>
      <c r="E140" s="184">
        <v>1</v>
      </c>
      <c r="F140" s="189"/>
      <c r="G140" s="190">
        <f t="shared" si="21"/>
        <v>0</v>
      </c>
      <c r="H140" s="189"/>
      <c r="I140" s="190">
        <f t="shared" si="22"/>
        <v>0</v>
      </c>
      <c r="J140" s="189"/>
      <c r="K140" s="190">
        <f t="shared" si="23"/>
        <v>0</v>
      </c>
      <c r="L140" s="190">
        <v>21</v>
      </c>
      <c r="M140" s="190">
        <f t="shared" si="24"/>
        <v>0</v>
      </c>
      <c r="N140" s="190">
        <v>0</v>
      </c>
      <c r="O140" s="190">
        <f t="shared" si="25"/>
        <v>0</v>
      </c>
      <c r="P140" s="190">
        <v>0</v>
      </c>
      <c r="Q140" s="190">
        <f t="shared" si="26"/>
        <v>0</v>
      </c>
      <c r="R140" s="190"/>
      <c r="S140" s="190" t="s">
        <v>126</v>
      </c>
      <c r="T140" s="190">
        <v>0</v>
      </c>
      <c r="U140" s="191">
        <f t="shared" si="27"/>
        <v>0</v>
      </c>
      <c r="V140" s="190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119</v>
      </c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 x14ac:dyDescent="0.2">
      <c r="A141" s="167">
        <v>73</v>
      </c>
      <c r="B141" s="178" t="s">
        <v>318</v>
      </c>
      <c r="C141" s="206" t="s">
        <v>319</v>
      </c>
      <c r="D141" s="180" t="s">
        <v>125</v>
      </c>
      <c r="E141" s="184">
        <v>1</v>
      </c>
      <c r="F141" s="189"/>
      <c r="G141" s="190">
        <f t="shared" si="21"/>
        <v>0</v>
      </c>
      <c r="H141" s="189"/>
      <c r="I141" s="190">
        <f t="shared" si="22"/>
        <v>0</v>
      </c>
      <c r="J141" s="189"/>
      <c r="K141" s="190">
        <f t="shared" si="23"/>
        <v>0</v>
      </c>
      <c r="L141" s="190">
        <v>21</v>
      </c>
      <c r="M141" s="190">
        <f t="shared" si="24"/>
        <v>0</v>
      </c>
      <c r="N141" s="190">
        <v>0</v>
      </c>
      <c r="O141" s="190">
        <f t="shared" si="25"/>
        <v>0</v>
      </c>
      <c r="P141" s="190">
        <v>0</v>
      </c>
      <c r="Q141" s="190">
        <f t="shared" si="26"/>
        <v>0</v>
      </c>
      <c r="R141" s="190"/>
      <c r="S141" s="190" t="s">
        <v>126</v>
      </c>
      <c r="T141" s="190">
        <v>0</v>
      </c>
      <c r="U141" s="191">
        <f t="shared" si="27"/>
        <v>0</v>
      </c>
      <c r="V141" s="190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119</v>
      </c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 x14ac:dyDescent="0.2">
      <c r="A142" s="167">
        <v>74</v>
      </c>
      <c r="B142" s="178" t="s">
        <v>320</v>
      </c>
      <c r="C142" s="206" t="s">
        <v>321</v>
      </c>
      <c r="D142" s="180" t="s">
        <v>125</v>
      </c>
      <c r="E142" s="184">
        <v>1</v>
      </c>
      <c r="F142" s="189"/>
      <c r="G142" s="190">
        <f t="shared" si="21"/>
        <v>0</v>
      </c>
      <c r="H142" s="189"/>
      <c r="I142" s="190">
        <f t="shared" si="22"/>
        <v>0</v>
      </c>
      <c r="J142" s="189"/>
      <c r="K142" s="190">
        <f t="shared" si="23"/>
        <v>0</v>
      </c>
      <c r="L142" s="190">
        <v>21</v>
      </c>
      <c r="M142" s="190">
        <f t="shared" si="24"/>
        <v>0</v>
      </c>
      <c r="N142" s="190">
        <v>0</v>
      </c>
      <c r="O142" s="190">
        <f t="shared" si="25"/>
        <v>0</v>
      </c>
      <c r="P142" s="190">
        <v>0</v>
      </c>
      <c r="Q142" s="190">
        <f t="shared" si="26"/>
        <v>0</v>
      </c>
      <c r="R142" s="190"/>
      <c r="S142" s="190" t="s">
        <v>126</v>
      </c>
      <c r="T142" s="190">
        <v>0</v>
      </c>
      <c r="U142" s="191">
        <f t="shared" si="27"/>
        <v>0</v>
      </c>
      <c r="V142" s="190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119</v>
      </c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 x14ac:dyDescent="0.2">
      <c r="A143" s="167">
        <v>75</v>
      </c>
      <c r="B143" s="178" t="s">
        <v>322</v>
      </c>
      <c r="C143" s="206" t="s">
        <v>323</v>
      </c>
      <c r="D143" s="180" t="s">
        <v>125</v>
      </c>
      <c r="E143" s="184">
        <v>1</v>
      </c>
      <c r="F143" s="189"/>
      <c r="G143" s="190">
        <f t="shared" si="21"/>
        <v>0</v>
      </c>
      <c r="H143" s="189"/>
      <c r="I143" s="190">
        <f t="shared" si="22"/>
        <v>0</v>
      </c>
      <c r="J143" s="189"/>
      <c r="K143" s="190">
        <f t="shared" si="23"/>
        <v>0</v>
      </c>
      <c r="L143" s="190">
        <v>21</v>
      </c>
      <c r="M143" s="190">
        <f t="shared" si="24"/>
        <v>0</v>
      </c>
      <c r="N143" s="190">
        <v>0</v>
      </c>
      <c r="O143" s="190">
        <f t="shared" si="25"/>
        <v>0</v>
      </c>
      <c r="P143" s="190">
        <v>0</v>
      </c>
      <c r="Q143" s="190">
        <f t="shared" si="26"/>
        <v>0</v>
      </c>
      <c r="R143" s="190"/>
      <c r="S143" s="190" t="s">
        <v>126</v>
      </c>
      <c r="T143" s="190">
        <v>0</v>
      </c>
      <c r="U143" s="191">
        <f t="shared" si="27"/>
        <v>0</v>
      </c>
      <c r="V143" s="190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119</v>
      </c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 x14ac:dyDescent="0.2">
      <c r="A144" s="167">
        <v>76</v>
      </c>
      <c r="B144" s="178" t="s">
        <v>324</v>
      </c>
      <c r="C144" s="206" t="s">
        <v>325</v>
      </c>
      <c r="D144" s="180" t="s">
        <v>125</v>
      </c>
      <c r="E144" s="184">
        <v>16</v>
      </c>
      <c r="F144" s="189"/>
      <c r="G144" s="190">
        <f t="shared" si="21"/>
        <v>0</v>
      </c>
      <c r="H144" s="189"/>
      <c r="I144" s="190">
        <f t="shared" si="22"/>
        <v>0</v>
      </c>
      <c r="J144" s="189"/>
      <c r="K144" s="190">
        <f t="shared" si="23"/>
        <v>0</v>
      </c>
      <c r="L144" s="190">
        <v>21</v>
      </c>
      <c r="M144" s="190">
        <f t="shared" si="24"/>
        <v>0</v>
      </c>
      <c r="N144" s="190">
        <v>0</v>
      </c>
      <c r="O144" s="190">
        <f t="shared" si="25"/>
        <v>0</v>
      </c>
      <c r="P144" s="190">
        <v>0</v>
      </c>
      <c r="Q144" s="190">
        <f t="shared" si="26"/>
        <v>0</v>
      </c>
      <c r="R144" s="190"/>
      <c r="S144" s="190" t="s">
        <v>126</v>
      </c>
      <c r="T144" s="190">
        <v>0</v>
      </c>
      <c r="U144" s="191">
        <f t="shared" si="27"/>
        <v>0</v>
      </c>
      <c r="V144" s="190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119</v>
      </c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 x14ac:dyDescent="0.2">
      <c r="A145" s="167">
        <v>77</v>
      </c>
      <c r="B145" s="178" t="s">
        <v>326</v>
      </c>
      <c r="C145" s="206" t="s">
        <v>327</v>
      </c>
      <c r="D145" s="180" t="s">
        <v>125</v>
      </c>
      <c r="E145" s="184">
        <v>2</v>
      </c>
      <c r="F145" s="189"/>
      <c r="G145" s="190">
        <f t="shared" si="21"/>
        <v>0</v>
      </c>
      <c r="H145" s="189"/>
      <c r="I145" s="190">
        <f t="shared" si="22"/>
        <v>0</v>
      </c>
      <c r="J145" s="189"/>
      <c r="K145" s="190">
        <f t="shared" si="23"/>
        <v>0</v>
      </c>
      <c r="L145" s="190">
        <v>21</v>
      </c>
      <c r="M145" s="190">
        <f t="shared" si="24"/>
        <v>0</v>
      </c>
      <c r="N145" s="190">
        <v>0</v>
      </c>
      <c r="O145" s="190">
        <f t="shared" si="25"/>
        <v>0</v>
      </c>
      <c r="P145" s="190">
        <v>0</v>
      </c>
      <c r="Q145" s="190">
        <f t="shared" si="26"/>
        <v>0</v>
      </c>
      <c r="R145" s="190"/>
      <c r="S145" s="190" t="s">
        <v>126</v>
      </c>
      <c r="T145" s="190">
        <v>0</v>
      </c>
      <c r="U145" s="191">
        <f t="shared" si="27"/>
        <v>0</v>
      </c>
      <c r="V145" s="190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119</v>
      </c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 x14ac:dyDescent="0.2">
      <c r="A146" s="167">
        <v>78</v>
      </c>
      <c r="B146" s="178" t="s">
        <v>328</v>
      </c>
      <c r="C146" s="206" t="s">
        <v>329</v>
      </c>
      <c r="D146" s="180" t="s">
        <v>125</v>
      </c>
      <c r="E146" s="184">
        <v>2</v>
      </c>
      <c r="F146" s="189"/>
      <c r="G146" s="190">
        <f t="shared" si="21"/>
        <v>0</v>
      </c>
      <c r="H146" s="189"/>
      <c r="I146" s="190">
        <f t="shared" si="22"/>
        <v>0</v>
      </c>
      <c r="J146" s="189"/>
      <c r="K146" s="190">
        <f t="shared" si="23"/>
        <v>0</v>
      </c>
      <c r="L146" s="190">
        <v>21</v>
      </c>
      <c r="M146" s="190">
        <f t="shared" si="24"/>
        <v>0</v>
      </c>
      <c r="N146" s="190">
        <v>0</v>
      </c>
      <c r="O146" s="190">
        <f t="shared" si="25"/>
        <v>0</v>
      </c>
      <c r="P146" s="190">
        <v>0</v>
      </c>
      <c r="Q146" s="190">
        <f t="shared" si="26"/>
        <v>0</v>
      </c>
      <c r="R146" s="190"/>
      <c r="S146" s="190" t="s">
        <v>126</v>
      </c>
      <c r="T146" s="190">
        <v>0</v>
      </c>
      <c r="U146" s="191">
        <f t="shared" si="27"/>
        <v>0</v>
      </c>
      <c r="V146" s="190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119</v>
      </c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 x14ac:dyDescent="0.2">
      <c r="A147" s="167">
        <v>79</v>
      </c>
      <c r="B147" s="178" t="s">
        <v>330</v>
      </c>
      <c r="C147" s="206" t="s">
        <v>331</v>
      </c>
      <c r="D147" s="180" t="s">
        <v>125</v>
      </c>
      <c r="E147" s="184">
        <v>5</v>
      </c>
      <c r="F147" s="189"/>
      <c r="G147" s="190">
        <f t="shared" si="21"/>
        <v>0</v>
      </c>
      <c r="H147" s="189"/>
      <c r="I147" s="190">
        <f t="shared" si="22"/>
        <v>0</v>
      </c>
      <c r="J147" s="189"/>
      <c r="K147" s="190">
        <f t="shared" si="23"/>
        <v>0</v>
      </c>
      <c r="L147" s="190">
        <v>21</v>
      </c>
      <c r="M147" s="190">
        <f t="shared" si="24"/>
        <v>0</v>
      </c>
      <c r="N147" s="190">
        <v>0</v>
      </c>
      <c r="O147" s="190">
        <f t="shared" si="25"/>
        <v>0</v>
      </c>
      <c r="P147" s="190">
        <v>0</v>
      </c>
      <c r="Q147" s="190">
        <f t="shared" si="26"/>
        <v>0</v>
      </c>
      <c r="R147" s="190"/>
      <c r="S147" s="190" t="s">
        <v>126</v>
      </c>
      <c r="T147" s="190">
        <v>0</v>
      </c>
      <c r="U147" s="191">
        <f t="shared" si="27"/>
        <v>0</v>
      </c>
      <c r="V147" s="190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119</v>
      </c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x14ac:dyDescent="0.2">
      <c r="A148" s="174" t="s">
        <v>112</v>
      </c>
      <c r="B148" s="179" t="s">
        <v>85</v>
      </c>
      <c r="C148" s="208" t="s">
        <v>86</v>
      </c>
      <c r="D148" s="182"/>
      <c r="E148" s="186"/>
      <c r="F148" s="192"/>
      <c r="G148" s="192">
        <f>SUMIF(AG149:AG149,"&lt;&gt;NOR",G149:G149)</f>
        <v>0</v>
      </c>
      <c r="H148" s="192"/>
      <c r="I148" s="192">
        <f>SUM(I149:I149)</f>
        <v>0</v>
      </c>
      <c r="J148" s="192"/>
      <c r="K148" s="192">
        <f>SUM(K149:K149)</f>
        <v>0</v>
      </c>
      <c r="L148" s="192"/>
      <c r="M148" s="192">
        <f>SUM(M149:M149)</f>
        <v>0</v>
      </c>
      <c r="N148" s="192"/>
      <c r="O148" s="192">
        <f>SUM(O149:O149)</f>
        <v>0</v>
      </c>
      <c r="P148" s="192"/>
      <c r="Q148" s="192">
        <f>SUM(Q149:Q149)</f>
        <v>0</v>
      </c>
      <c r="R148" s="192"/>
      <c r="S148" s="192"/>
      <c r="T148" s="192"/>
      <c r="U148" s="193">
        <f>SUM(U149:U149)</f>
        <v>0</v>
      </c>
      <c r="V148" s="192"/>
      <c r="AG148" t="s">
        <v>113</v>
      </c>
    </row>
    <row r="149" spans="1:60" outlineLevel="1" x14ac:dyDescent="0.2">
      <c r="A149" s="194">
        <v>80</v>
      </c>
      <c r="B149" s="195" t="s">
        <v>332</v>
      </c>
      <c r="C149" s="209" t="s">
        <v>333</v>
      </c>
      <c r="D149" s="196" t="s">
        <v>334</v>
      </c>
      <c r="E149" s="197">
        <v>1</v>
      </c>
      <c r="F149" s="198"/>
      <c r="G149" s="199">
        <f>ROUND(E149*F149,2)</f>
        <v>0</v>
      </c>
      <c r="H149" s="198"/>
      <c r="I149" s="199">
        <f>ROUND(E149*H149,2)</f>
        <v>0</v>
      </c>
      <c r="J149" s="198"/>
      <c r="K149" s="199">
        <f>ROUND(E149*J149,2)</f>
        <v>0</v>
      </c>
      <c r="L149" s="199">
        <v>21</v>
      </c>
      <c r="M149" s="199">
        <f>G149*(1+L149/100)</f>
        <v>0</v>
      </c>
      <c r="N149" s="199">
        <v>0</v>
      </c>
      <c r="O149" s="199">
        <f>ROUND(E149*N149,2)</f>
        <v>0</v>
      </c>
      <c r="P149" s="199">
        <v>0</v>
      </c>
      <c r="Q149" s="199">
        <f>ROUND(E149*P149,2)</f>
        <v>0</v>
      </c>
      <c r="R149" s="199"/>
      <c r="S149" s="199" t="s">
        <v>126</v>
      </c>
      <c r="T149" s="199">
        <v>0</v>
      </c>
      <c r="U149" s="200">
        <f>ROUND(E149*T149,2)</f>
        <v>0</v>
      </c>
      <c r="V149" s="199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119</v>
      </c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 x14ac:dyDescent="0.2">
      <c r="A150" s="6"/>
      <c r="B150" s="7" t="s">
        <v>335</v>
      </c>
      <c r="C150" s="210" t="s">
        <v>335</v>
      </c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AE150">
        <v>15</v>
      </c>
      <c r="AF150">
        <v>21</v>
      </c>
    </row>
    <row r="151" spans="1:60" x14ac:dyDescent="0.2">
      <c r="A151" s="201"/>
      <c r="B151" s="202" t="s">
        <v>31</v>
      </c>
      <c r="C151" s="211" t="s">
        <v>335</v>
      </c>
      <c r="D151" s="203"/>
      <c r="E151" s="204"/>
      <c r="F151" s="204"/>
      <c r="G151" s="205">
        <f>G7+G12+G24+G27+G29+G34+G56+G58+G67+G95+G105+G113+G115+G119+G123+G137+G148</f>
        <v>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AE151">
        <f>SUMIF(L7:L149,AE150,G7:G149)</f>
        <v>0</v>
      </c>
      <c r="AF151">
        <f>SUMIF(L7:L149,AF150,G7:G149)</f>
        <v>0</v>
      </c>
      <c r="AG151" t="s">
        <v>336</v>
      </c>
    </row>
    <row r="152" spans="1:60" x14ac:dyDescent="0.2">
      <c r="A152" s="6"/>
      <c r="B152" s="7" t="s">
        <v>335</v>
      </c>
      <c r="C152" s="210" t="s">
        <v>335</v>
      </c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60" x14ac:dyDescent="0.2">
      <c r="A153" s="6"/>
      <c r="B153" s="7" t="s">
        <v>335</v>
      </c>
      <c r="C153" s="210" t="s">
        <v>335</v>
      </c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60" x14ac:dyDescent="0.2">
      <c r="A154" s="6"/>
      <c r="B154" s="7" t="s">
        <v>335</v>
      </c>
      <c r="C154" s="210" t="s">
        <v>335</v>
      </c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60" x14ac:dyDescent="0.2">
      <c r="C155" s="212"/>
      <c r="D155" s="161"/>
      <c r="AG155" t="s">
        <v>337</v>
      </c>
    </row>
    <row r="156" spans="1:60" x14ac:dyDescent="0.2">
      <c r="D156" s="161"/>
    </row>
    <row r="157" spans="1:60" x14ac:dyDescent="0.2">
      <c r="D157" s="161"/>
    </row>
    <row r="158" spans="1:60" x14ac:dyDescent="0.2">
      <c r="D158" s="161"/>
    </row>
    <row r="159" spans="1:60" x14ac:dyDescent="0.2">
      <c r="D159" s="161"/>
    </row>
    <row r="160" spans="1:60" x14ac:dyDescent="0.2">
      <c r="D160" s="161"/>
    </row>
    <row r="161" spans="4:4" x14ac:dyDescent="0.2">
      <c r="D161" s="161"/>
    </row>
    <row r="162" spans="4:4" x14ac:dyDescent="0.2">
      <c r="D162" s="161"/>
    </row>
    <row r="163" spans="4:4" x14ac:dyDescent="0.2">
      <c r="D163" s="161"/>
    </row>
    <row r="164" spans="4:4" x14ac:dyDescent="0.2">
      <c r="D164" s="161"/>
    </row>
    <row r="165" spans="4:4" x14ac:dyDescent="0.2">
      <c r="D165" s="161"/>
    </row>
    <row r="166" spans="4:4" x14ac:dyDescent="0.2">
      <c r="D166" s="161"/>
    </row>
    <row r="167" spans="4:4" x14ac:dyDescent="0.2">
      <c r="D167" s="161"/>
    </row>
    <row r="168" spans="4:4" x14ac:dyDescent="0.2">
      <c r="D168" s="161"/>
    </row>
    <row r="169" spans="4:4" x14ac:dyDescent="0.2">
      <c r="D169" s="161"/>
    </row>
    <row r="170" spans="4:4" x14ac:dyDescent="0.2">
      <c r="D170" s="161"/>
    </row>
    <row r="171" spans="4:4" x14ac:dyDescent="0.2">
      <c r="D171" s="161"/>
    </row>
    <row r="172" spans="4:4" x14ac:dyDescent="0.2">
      <c r="D172" s="161"/>
    </row>
    <row r="173" spans="4:4" x14ac:dyDescent="0.2">
      <c r="D173" s="161"/>
    </row>
    <row r="174" spans="4:4" x14ac:dyDescent="0.2">
      <c r="D174" s="161"/>
    </row>
    <row r="175" spans="4:4" x14ac:dyDescent="0.2">
      <c r="D175" s="161"/>
    </row>
    <row r="176" spans="4:4" x14ac:dyDescent="0.2">
      <c r="D176" s="161"/>
    </row>
    <row r="177" spans="4:4" x14ac:dyDescent="0.2">
      <c r="D177" s="161"/>
    </row>
    <row r="178" spans="4:4" x14ac:dyDescent="0.2">
      <c r="D178" s="161"/>
    </row>
    <row r="179" spans="4:4" x14ac:dyDescent="0.2">
      <c r="D179" s="161"/>
    </row>
    <row r="180" spans="4:4" x14ac:dyDescent="0.2">
      <c r="D180" s="161"/>
    </row>
    <row r="181" spans="4:4" x14ac:dyDescent="0.2">
      <c r="D181" s="161"/>
    </row>
    <row r="182" spans="4:4" x14ac:dyDescent="0.2">
      <c r="D182" s="161"/>
    </row>
    <row r="183" spans="4:4" x14ac:dyDescent="0.2">
      <c r="D183" s="161"/>
    </row>
    <row r="184" spans="4:4" x14ac:dyDescent="0.2">
      <c r="D184" s="161"/>
    </row>
    <row r="185" spans="4:4" x14ac:dyDescent="0.2">
      <c r="D185" s="161"/>
    </row>
    <row r="186" spans="4:4" x14ac:dyDescent="0.2">
      <c r="D186" s="161"/>
    </row>
    <row r="187" spans="4:4" x14ac:dyDescent="0.2">
      <c r="D187" s="161"/>
    </row>
    <row r="188" spans="4:4" x14ac:dyDescent="0.2">
      <c r="D188" s="161"/>
    </row>
    <row r="189" spans="4:4" x14ac:dyDescent="0.2">
      <c r="D189" s="161"/>
    </row>
    <row r="190" spans="4:4" x14ac:dyDescent="0.2">
      <c r="D190" s="161"/>
    </row>
    <row r="191" spans="4:4" x14ac:dyDescent="0.2">
      <c r="D191" s="161"/>
    </row>
    <row r="192" spans="4:4" x14ac:dyDescent="0.2">
      <c r="D192" s="161"/>
    </row>
    <row r="193" spans="4:4" x14ac:dyDescent="0.2">
      <c r="D193" s="161"/>
    </row>
    <row r="194" spans="4:4" x14ac:dyDescent="0.2">
      <c r="D194" s="161"/>
    </row>
    <row r="195" spans="4:4" x14ac:dyDescent="0.2">
      <c r="D195" s="161"/>
    </row>
    <row r="196" spans="4:4" x14ac:dyDescent="0.2">
      <c r="D196" s="161"/>
    </row>
    <row r="197" spans="4:4" x14ac:dyDescent="0.2">
      <c r="D197" s="161"/>
    </row>
    <row r="198" spans="4:4" x14ac:dyDescent="0.2">
      <c r="D198" s="161"/>
    </row>
    <row r="199" spans="4:4" x14ac:dyDescent="0.2">
      <c r="D199" s="161"/>
    </row>
    <row r="200" spans="4:4" x14ac:dyDescent="0.2">
      <c r="D200" s="161"/>
    </row>
    <row r="201" spans="4:4" x14ac:dyDescent="0.2">
      <c r="D201" s="161"/>
    </row>
    <row r="202" spans="4:4" x14ac:dyDescent="0.2">
      <c r="D202" s="161"/>
    </row>
    <row r="203" spans="4:4" x14ac:dyDescent="0.2">
      <c r="D203" s="161"/>
    </row>
    <row r="204" spans="4:4" x14ac:dyDescent="0.2">
      <c r="D204" s="161"/>
    </row>
    <row r="205" spans="4:4" x14ac:dyDescent="0.2">
      <c r="D205" s="161"/>
    </row>
    <row r="206" spans="4:4" x14ac:dyDescent="0.2">
      <c r="D206" s="161"/>
    </row>
    <row r="207" spans="4:4" x14ac:dyDescent="0.2">
      <c r="D207" s="161"/>
    </row>
    <row r="208" spans="4:4" x14ac:dyDescent="0.2">
      <c r="D208" s="161"/>
    </row>
    <row r="209" spans="4:4" x14ac:dyDescent="0.2">
      <c r="D209" s="161"/>
    </row>
    <row r="210" spans="4:4" x14ac:dyDescent="0.2">
      <c r="D210" s="161"/>
    </row>
    <row r="211" spans="4:4" x14ac:dyDescent="0.2">
      <c r="D211" s="161"/>
    </row>
    <row r="212" spans="4:4" x14ac:dyDescent="0.2">
      <c r="D212" s="161"/>
    </row>
    <row r="213" spans="4:4" x14ac:dyDescent="0.2">
      <c r="D213" s="161"/>
    </row>
    <row r="214" spans="4:4" x14ac:dyDescent="0.2">
      <c r="D214" s="161"/>
    </row>
    <row r="215" spans="4:4" x14ac:dyDescent="0.2">
      <c r="D215" s="161"/>
    </row>
    <row r="216" spans="4:4" x14ac:dyDescent="0.2">
      <c r="D216" s="161"/>
    </row>
    <row r="217" spans="4:4" x14ac:dyDescent="0.2">
      <c r="D217" s="161"/>
    </row>
    <row r="218" spans="4:4" x14ac:dyDescent="0.2">
      <c r="D218" s="161"/>
    </row>
    <row r="219" spans="4:4" x14ac:dyDescent="0.2">
      <c r="D219" s="161"/>
    </row>
    <row r="220" spans="4:4" x14ac:dyDescent="0.2">
      <c r="D220" s="161"/>
    </row>
    <row r="221" spans="4:4" x14ac:dyDescent="0.2">
      <c r="D221" s="161"/>
    </row>
    <row r="222" spans="4:4" x14ac:dyDescent="0.2">
      <c r="D222" s="161"/>
    </row>
    <row r="223" spans="4:4" x14ac:dyDescent="0.2">
      <c r="D223" s="161"/>
    </row>
    <row r="224" spans="4:4" x14ac:dyDescent="0.2">
      <c r="D224" s="161"/>
    </row>
    <row r="225" spans="4:4" x14ac:dyDescent="0.2">
      <c r="D225" s="161"/>
    </row>
    <row r="226" spans="4:4" x14ac:dyDescent="0.2">
      <c r="D226" s="161"/>
    </row>
    <row r="227" spans="4:4" x14ac:dyDescent="0.2">
      <c r="D227" s="161"/>
    </row>
    <row r="228" spans="4:4" x14ac:dyDescent="0.2">
      <c r="D228" s="161"/>
    </row>
    <row r="229" spans="4:4" x14ac:dyDescent="0.2">
      <c r="D229" s="161"/>
    </row>
    <row r="230" spans="4:4" x14ac:dyDescent="0.2">
      <c r="D230" s="161"/>
    </row>
    <row r="231" spans="4:4" x14ac:dyDescent="0.2">
      <c r="D231" s="161"/>
    </row>
    <row r="232" spans="4:4" x14ac:dyDescent="0.2">
      <c r="D232" s="161"/>
    </row>
    <row r="233" spans="4:4" x14ac:dyDescent="0.2">
      <c r="D233" s="161"/>
    </row>
    <row r="234" spans="4:4" x14ac:dyDescent="0.2">
      <c r="D234" s="161"/>
    </row>
    <row r="235" spans="4:4" x14ac:dyDescent="0.2">
      <c r="D235" s="161"/>
    </row>
    <row r="236" spans="4:4" x14ac:dyDescent="0.2">
      <c r="D236" s="161"/>
    </row>
    <row r="237" spans="4:4" x14ac:dyDescent="0.2">
      <c r="D237" s="161"/>
    </row>
    <row r="238" spans="4:4" x14ac:dyDescent="0.2">
      <c r="D238" s="161"/>
    </row>
    <row r="239" spans="4:4" x14ac:dyDescent="0.2">
      <c r="D239" s="161"/>
    </row>
    <row r="240" spans="4:4" x14ac:dyDescent="0.2">
      <c r="D240" s="161"/>
    </row>
    <row r="241" spans="4:4" x14ac:dyDescent="0.2">
      <c r="D241" s="161"/>
    </row>
    <row r="242" spans="4:4" x14ac:dyDescent="0.2">
      <c r="D242" s="161"/>
    </row>
    <row r="243" spans="4:4" x14ac:dyDescent="0.2">
      <c r="D243" s="161"/>
    </row>
    <row r="244" spans="4:4" x14ac:dyDescent="0.2">
      <c r="D244" s="161"/>
    </row>
    <row r="245" spans="4:4" x14ac:dyDescent="0.2">
      <c r="D245" s="161"/>
    </row>
    <row r="246" spans="4:4" x14ac:dyDescent="0.2">
      <c r="D246" s="161"/>
    </row>
    <row r="247" spans="4:4" x14ac:dyDescent="0.2">
      <c r="D247" s="161"/>
    </row>
    <row r="248" spans="4:4" x14ac:dyDescent="0.2">
      <c r="D248" s="161"/>
    </row>
    <row r="249" spans="4:4" x14ac:dyDescent="0.2">
      <c r="D249" s="161"/>
    </row>
    <row r="250" spans="4:4" x14ac:dyDescent="0.2">
      <c r="D250" s="161"/>
    </row>
    <row r="251" spans="4:4" x14ac:dyDescent="0.2">
      <c r="D251" s="161"/>
    </row>
    <row r="252" spans="4:4" x14ac:dyDescent="0.2">
      <c r="D252" s="161"/>
    </row>
    <row r="253" spans="4:4" x14ac:dyDescent="0.2">
      <c r="D253" s="161"/>
    </row>
    <row r="254" spans="4:4" x14ac:dyDescent="0.2">
      <c r="D254" s="161"/>
    </row>
    <row r="255" spans="4:4" x14ac:dyDescent="0.2">
      <c r="D255" s="161"/>
    </row>
    <row r="256" spans="4:4" x14ac:dyDescent="0.2">
      <c r="D256" s="161"/>
    </row>
    <row r="257" spans="4:4" x14ac:dyDescent="0.2">
      <c r="D257" s="161"/>
    </row>
    <row r="258" spans="4:4" x14ac:dyDescent="0.2">
      <c r="D258" s="161"/>
    </row>
    <row r="259" spans="4:4" x14ac:dyDescent="0.2">
      <c r="D259" s="161"/>
    </row>
    <row r="260" spans="4:4" x14ac:dyDescent="0.2">
      <c r="D260" s="161"/>
    </row>
    <row r="261" spans="4:4" x14ac:dyDescent="0.2">
      <c r="D261" s="161"/>
    </row>
    <row r="262" spans="4:4" x14ac:dyDescent="0.2">
      <c r="D262" s="161"/>
    </row>
    <row r="263" spans="4:4" x14ac:dyDescent="0.2">
      <c r="D263" s="161"/>
    </row>
    <row r="264" spans="4:4" x14ac:dyDescent="0.2">
      <c r="D264" s="161"/>
    </row>
    <row r="265" spans="4:4" x14ac:dyDescent="0.2">
      <c r="D265" s="161"/>
    </row>
    <row r="266" spans="4:4" x14ac:dyDescent="0.2">
      <c r="D266" s="161"/>
    </row>
    <row r="267" spans="4:4" x14ac:dyDescent="0.2">
      <c r="D267" s="161"/>
    </row>
    <row r="268" spans="4:4" x14ac:dyDescent="0.2">
      <c r="D268" s="161"/>
    </row>
    <row r="269" spans="4:4" x14ac:dyDescent="0.2">
      <c r="D269" s="161"/>
    </row>
    <row r="270" spans="4:4" x14ac:dyDescent="0.2">
      <c r="D270" s="161"/>
    </row>
    <row r="271" spans="4:4" x14ac:dyDescent="0.2">
      <c r="D271" s="161"/>
    </row>
    <row r="272" spans="4:4" x14ac:dyDescent="0.2">
      <c r="D272" s="161"/>
    </row>
    <row r="273" spans="4:4" x14ac:dyDescent="0.2">
      <c r="D273" s="161"/>
    </row>
    <row r="274" spans="4:4" x14ac:dyDescent="0.2">
      <c r="D274" s="161"/>
    </row>
    <row r="275" spans="4:4" x14ac:dyDescent="0.2">
      <c r="D275" s="161"/>
    </row>
    <row r="276" spans="4:4" x14ac:dyDescent="0.2">
      <c r="D276" s="161"/>
    </row>
    <row r="277" spans="4:4" x14ac:dyDescent="0.2">
      <c r="D277" s="161"/>
    </row>
    <row r="278" spans="4:4" x14ac:dyDescent="0.2">
      <c r="D278" s="161"/>
    </row>
    <row r="279" spans="4:4" x14ac:dyDescent="0.2">
      <c r="D279" s="161"/>
    </row>
    <row r="280" spans="4:4" x14ac:dyDescent="0.2">
      <c r="D280" s="161"/>
    </row>
    <row r="281" spans="4:4" x14ac:dyDescent="0.2">
      <c r="D281" s="161"/>
    </row>
    <row r="282" spans="4:4" x14ac:dyDescent="0.2">
      <c r="D282" s="161"/>
    </row>
    <row r="283" spans="4:4" x14ac:dyDescent="0.2">
      <c r="D283" s="161"/>
    </row>
    <row r="284" spans="4:4" x14ac:dyDescent="0.2">
      <c r="D284" s="161"/>
    </row>
    <row r="285" spans="4:4" x14ac:dyDescent="0.2">
      <c r="D285" s="161"/>
    </row>
    <row r="286" spans="4:4" x14ac:dyDescent="0.2">
      <c r="D286" s="161"/>
    </row>
    <row r="287" spans="4:4" x14ac:dyDescent="0.2">
      <c r="D287" s="161"/>
    </row>
    <row r="288" spans="4:4" x14ac:dyDescent="0.2">
      <c r="D288" s="161"/>
    </row>
    <row r="289" spans="4:4" x14ac:dyDescent="0.2">
      <c r="D289" s="161"/>
    </row>
    <row r="290" spans="4:4" x14ac:dyDescent="0.2">
      <c r="D290" s="161"/>
    </row>
    <row r="291" spans="4:4" x14ac:dyDescent="0.2">
      <c r="D291" s="161"/>
    </row>
    <row r="292" spans="4:4" x14ac:dyDescent="0.2">
      <c r="D292" s="161"/>
    </row>
    <row r="293" spans="4:4" x14ac:dyDescent="0.2">
      <c r="D293" s="161"/>
    </row>
    <row r="294" spans="4:4" x14ac:dyDescent="0.2">
      <c r="D294" s="161"/>
    </row>
    <row r="295" spans="4:4" x14ac:dyDescent="0.2">
      <c r="D295" s="161"/>
    </row>
    <row r="296" spans="4:4" x14ac:dyDescent="0.2">
      <c r="D296" s="161"/>
    </row>
    <row r="297" spans="4:4" x14ac:dyDescent="0.2">
      <c r="D297" s="161"/>
    </row>
    <row r="298" spans="4:4" x14ac:dyDescent="0.2">
      <c r="D298" s="161"/>
    </row>
    <row r="299" spans="4:4" x14ac:dyDescent="0.2">
      <c r="D299" s="161"/>
    </row>
    <row r="300" spans="4:4" x14ac:dyDescent="0.2">
      <c r="D300" s="161"/>
    </row>
    <row r="301" spans="4:4" x14ac:dyDescent="0.2">
      <c r="D301" s="161"/>
    </row>
    <row r="302" spans="4:4" x14ac:dyDescent="0.2">
      <c r="D302" s="161"/>
    </row>
    <row r="303" spans="4:4" x14ac:dyDescent="0.2">
      <c r="D303" s="161"/>
    </row>
    <row r="304" spans="4:4" x14ac:dyDescent="0.2">
      <c r="D304" s="161"/>
    </row>
    <row r="305" spans="4:4" x14ac:dyDescent="0.2">
      <c r="D305" s="161"/>
    </row>
    <row r="306" spans="4:4" x14ac:dyDescent="0.2">
      <c r="D306" s="161"/>
    </row>
    <row r="307" spans="4:4" x14ac:dyDescent="0.2">
      <c r="D307" s="161"/>
    </row>
    <row r="308" spans="4:4" x14ac:dyDescent="0.2">
      <c r="D308" s="161"/>
    </row>
    <row r="309" spans="4:4" x14ac:dyDescent="0.2">
      <c r="D309" s="161"/>
    </row>
    <row r="310" spans="4:4" x14ac:dyDescent="0.2">
      <c r="D310" s="161"/>
    </row>
    <row r="311" spans="4:4" x14ac:dyDescent="0.2">
      <c r="D311" s="161"/>
    </row>
    <row r="312" spans="4:4" x14ac:dyDescent="0.2">
      <c r="D312" s="161"/>
    </row>
    <row r="313" spans="4:4" x14ac:dyDescent="0.2">
      <c r="D313" s="161"/>
    </row>
    <row r="314" spans="4:4" x14ac:dyDescent="0.2">
      <c r="D314" s="161"/>
    </row>
    <row r="315" spans="4:4" x14ac:dyDescent="0.2">
      <c r="D315" s="161"/>
    </row>
    <row r="316" spans="4:4" x14ac:dyDescent="0.2">
      <c r="D316" s="161"/>
    </row>
    <row r="317" spans="4:4" x14ac:dyDescent="0.2">
      <c r="D317" s="161"/>
    </row>
    <row r="318" spans="4:4" x14ac:dyDescent="0.2">
      <c r="D318" s="161"/>
    </row>
    <row r="319" spans="4:4" x14ac:dyDescent="0.2">
      <c r="D319" s="161"/>
    </row>
    <row r="320" spans="4:4" x14ac:dyDescent="0.2">
      <c r="D320" s="161"/>
    </row>
    <row r="321" spans="4:4" x14ac:dyDescent="0.2">
      <c r="D321" s="161"/>
    </row>
    <row r="322" spans="4:4" x14ac:dyDescent="0.2">
      <c r="D322" s="161"/>
    </row>
    <row r="323" spans="4:4" x14ac:dyDescent="0.2">
      <c r="D323" s="161"/>
    </row>
    <row r="324" spans="4:4" x14ac:dyDescent="0.2">
      <c r="D324" s="161"/>
    </row>
    <row r="325" spans="4:4" x14ac:dyDescent="0.2">
      <c r="D325" s="161"/>
    </row>
    <row r="326" spans="4:4" x14ac:dyDescent="0.2">
      <c r="D326" s="161"/>
    </row>
    <row r="327" spans="4:4" x14ac:dyDescent="0.2">
      <c r="D327" s="161"/>
    </row>
    <row r="328" spans="4:4" x14ac:dyDescent="0.2">
      <c r="D328" s="161"/>
    </row>
    <row r="329" spans="4:4" x14ac:dyDescent="0.2">
      <c r="D329" s="161"/>
    </row>
    <row r="330" spans="4:4" x14ac:dyDescent="0.2">
      <c r="D330" s="161"/>
    </row>
    <row r="331" spans="4:4" x14ac:dyDescent="0.2">
      <c r="D331" s="161"/>
    </row>
    <row r="332" spans="4:4" x14ac:dyDescent="0.2">
      <c r="D332" s="161"/>
    </row>
    <row r="333" spans="4:4" x14ac:dyDescent="0.2">
      <c r="D333" s="161"/>
    </row>
    <row r="334" spans="4:4" x14ac:dyDescent="0.2">
      <c r="D334" s="161"/>
    </row>
    <row r="335" spans="4:4" x14ac:dyDescent="0.2">
      <c r="D335" s="161"/>
    </row>
    <row r="336" spans="4:4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  <row r="4987" spans="4:4" x14ac:dyDescent="0.2">
      <c r="D4987" s="161"/>
    </row>
    <row r="4988" spans="4:4" x14ac:dyDescent="0.2">
      <c r="D4988" s="161"/>
    </row>
    <row r="4989" spans="4:4" x14ac:dyDescent="0.2">
      <c r="D4989" s="161"/>
    </row>
    <row r="4990" spans="4:4" x14ac:dyDescent="0.2">
      <c r="D4990" s="161"/>
    </row>
    <row r="4991" spans="4:4" x14ac:dyDescent="0.2">
      <c r="D4991" s="161"/>
    </row>
    <row r="4992" spans="4:4" x14ac:dyDescent="0.2">
      <c r="D4992" s="161"/>
    </row>
    <row r="4993" spans="4:4" x14ac:dyDescent="0.2">
      <c r="D4993" s="161"/>
    </row>
    <row r="4994" spans="4:4" x14ac:dyDescent="0.2">
      <c r="D4994" s="161"/>
    </row>
  </sheetData>
  <mergeCells count="18">
    <mergeCell ref="C36:G36"/>
    <mergeCell ref="A1:G1"/>
    <mergeCell ref="C2:G2"/>
    <mergeCell ref="C3:G3"/>
    <mergeCell ref="C4:G4"/>
    <mergeCell ref="C26:G26"/>
    <mergeCell ref="C121:G121"/>
    <mergeCell ref="C60:G60"/>
    <mergeCell ref="C70:G70"/>
    <mergeCell ref="C71:G71"/>
    <mergeCell ref="C73:G73"/>
    <mergeCell ref="C74:G74"/>
    <mergeCell ref="C76:G76"/>
    <mergeCell ref="C78:G78"/>
    <mergeCell ref="C80:G80"/>
    <mergeCell ref="C87:G87"/>
    <mergeCell ref="C89:G89"/>
    <mergeCell ref="C98:G98"/>
  </mergeCells>
  <pageMargins left="0.59055118110236204" right="0.23622047244094502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01 2016123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2016123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Geby Milan</cp:lastModifiedBy>
  <cp:lastPrinted>2014-02-28T09:52:57Z</cp:lastPrinted>
  <dcterms:created xsi:type="dcterms:W3CDTF">2009-04-08T07:15:50Z</dcterms:created>
  <dcterms:modified xsi:type="dcterms:W3CDTF">2016-11-30T12:55:00Z</dcterms:modified>
</cp:coreProperties>
</file>