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3-2016-1 - Rekonstrukce s..." sheetId="2" r:id="rId2"/>
    <sheet name="Pokyny pro vyplnění" sheetId="3" r:id="rId3"/>
  </sheets>
  <definedNames>
    <definedName name="_xlnm._FilterDatabase" localSheetId="1" hidden="1">'3-2016-1 - Rekonstrukce s...'!$C$90:$K$90</definedName>
    <definedName name="_xlnm.Print_Titles" localSheetId="1">'3-2016-1 - Rekonstrukce s...'!$90:$90</definedName>
    <definedName name="_xlnm.Print_Titles" localSheetId="0">'Rekapitulace stavby'!$49:$49</definedName>
    <definedName name="_xlnm.Print_Area" localSheetId="1">'3-2016-1 - Rekonstrukce s...'!$C$4:$J$36,'3-2016-1 - Rekonstrukce s...'!$C$42:$J$72,'3-2016-1 - Rekonstrukce s...'!$C$78:$K$260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<sst xmlns="http://schemas.openxmlformats.org/spreadsheetml/2006/main" count="2266" uniqueCount="569">
  <si>
    <t>Export VZ</t>
  </si>
  <si>
    <t>List obsahuje:</t>
  </si>
  <si>
    <t>3.0</t>
  </si>
  <si>
    <t>ZAMOK</t>
  </si>
  <si>
    <t>False</t>
  </si>
  <si>
    <t>{00725174-d47c-43d3-a166-4f6d2d59c6e2}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</si>
  <si>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</si>
  <si>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</si>
  <si>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</si>
  <si>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</si>
  <si>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</si>
  <si>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</si>
  <si>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</si>
  <si>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</si>
  <si>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3-2016-1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</si>
  <si>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</si>
  <si>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</si>
  <si>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střešního pláště ZUŠ Nový Bor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</si>
  <si>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</si>
  <si>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</si>
  <si>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</si>
  <si>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</si>
  <si>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</si>
  <si>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</si>
  <si>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</si>
  <si>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</si>
  <si>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8.4.2016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</si>
  <si>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</si>
  <si>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</si>
  <si>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</si>
  <si>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</si>
  <si>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</si>
  <si>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</si>
  <si>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</si>
  <si>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</si>
  <si>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</si>
  <si>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</si>
  <si>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</si>
  <si>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</si>
  <si>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</si>
  <si>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</si>
  <si>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</si>
  <si>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</si>
  <si>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</si>
  <si>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</si>
  <si>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</si>
  <si>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</si>
  <si>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</si>
  <si>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</si>
  <si>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</si>
  <si>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</si>
  <si>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</si>
  <si>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</si>
  <si>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</si>
  <si>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</si>
  <si>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</si>
  <si>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</si>
  <si>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</si>
  <si>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</si>
  <si>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</si>
  <si>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</si>
  <si>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</si>
  <si>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</si>
  <si>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</si>
  <si>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</si>
  <si>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</si>
  <si>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</si>
  <si>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</si>
  <si>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</si>
  <si>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</si>
  <si>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</si>
  <si>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</si>
  <si>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</si>
  <si>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</si>
  <si>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Rekonstrukce střešního pláště</t>
  </si>
  <si>
    <t>STA</t>
  </si>
  <si>
    <t>{0f2873cd-e46f-4767-9800-3ca1ae23aff4}</t>
  </si>
  <si>
    <t>2</t>
  </si>
  <si>
    <t>Zpět na list:</t>
  </si>
  <si>
    <t>KRYCÍ LIST SOUPISU</t>
  </si>
  <si>
    <t>Objekt:</t>
  </si>
  <si>
    <t>3-2016-1 - Rekonstrukce střešního pláště</t>
  </si>
  <si>
    <t>Město Nový Bor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</si>
  <si>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</si>
  <si>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</si>
  <si>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</si>
  <si>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</si>
  <si>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</si>
  <si>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</si>
  <si>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</si>
  <si>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</si>
  <si>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</si>
  <si>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</si>
  <si>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</si>
  <si>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</si>
  <si>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</si>
  <si>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</si>
  <si>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</si>
  <si>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</si>
  <si>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</si>
  <si>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</si>
  <si>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</si>
  <si>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</si>
  <si>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</si>
  <si>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</si>
  <si>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</si>
  <si>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</si>
  <si>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</si>
  <si>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</si>
  <si>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</si>
  <si>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</si>
  <si>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</si>
  <si>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</si>
  <si>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</si>
  <si>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</si>
  <si>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</si>
  <si>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</si>
  <si>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</si>
  <si>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</si>
  <si>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</si>
  <si>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</si>
  <si>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</si>
  <si>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</si>
  <si>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979011111</t>
  </si>
  <si>
    <t>Svislá doprava suti a vybouraných hmot za prvé podlaží</t>
  </si>
  <si>
    <t>t</t>
  </si>
  <si>
    <t>4</t>
  </si>
  <si>
    <t>PP</t>
  </si>
  <si>
    <t>979011121</t>
  </si>
  <si>
    <t>Svislá doprava suti a vybouraných hmot ZKD podlaží</t>
  </si>
  <si>
    <t>3</t>
  </si>
  <si>
    <t>979081111</t>
  </si>
  <si>
    <t>Odvoz suti a vybouraných hmot na skládku do 1 km</t>
  </si>
  <si>
    <t>979081121</t>
  </si>
  <si>
    <t>Odvoz suti a vybouraných hmot na skládku ZKD 1 km přes 1 km</t>
  </si>
  <si>
    <t>5</t>
  </si>
  <si>
    <t>979082111</t>
  </si>
  <si>
    <t>Vnitrostaveništní vodorovná doprava suti a vybouraných hmot do 10 m</t>
  </si>
  <si>
    <t>6</t>
  </si>
  <si>
    <t>979086112</t>
  </si>
  <si>
    <t>Nakládání nebo překládání suti a vybouraných hmot</t>
  </si>
  <si>
    <t>7</t>
  </si>
  <si>
    <t>979093111</t>
  </si>
  <si>
    <t>Uložení suti na skládku s hrubým urovnáním bez zhutnění</t>
  </si>
  <si>
    <t>8</t>
  </si>
  <si>
    <t>979098191</t>
  </si>
  <si>
    <t>Poplatek za skládku - netříděné</t>
  </si>
  <si>
    <t>PSV</t>
  </si>
  <si>
    <t>Práce a dodávky PSV</t>
  </si>
  <si>
    <t>712</t>
  </si>
  <si>
    <t>Povlakové krytiny</t>
  </si>
  <si>
    <t>712600831</t>
  </si>
  <si>
    <t>Odstranění povlakové krytiny střech přes 30° jednovrstvé - difusní folie</t>
  </si>
  <si>
    <t>m2</t>
  </si>
  <si>
    <t>16</t>
  </si>
  <si>
    <t>712600832</t>
  </si>
  <si>
    <t>Odstranění povlakové krytiny střech přes 30° dvouvrstvé</t>
  </si>
  <si>
    <t>11</t>
  </si>
  <si>
    <t>712600836</t>
  </si>
  <si>
    <t>Odstranění povlakové krytiny střech přes 30° z asfaltových šindelů</t>
  </si>
  <si>
    <t>12</t>
  </si>
  <si>
    <t>712600845</t>
  </si>
  <si>
    <t>Odstranění ventilační hlavice na střeše sklonu přes 30 stupňů</t>
  </si>
  <si>
    <t>kus</t>
  </si>
  <si>
    <t>13</t>
  </si>
  <si>
    <t>7126311-1</t>
  </si>
  <si>
    <t>Příplatek za kotvení hydroizolace do dřevěného bednění</t>
  </si>
  <si>
    <t>14</t>
  </si>
  <si>
    <t>712641559</t>
  </si>
  <si>
    <t>Provedení povlakové krytiny střech přes 30° pásy přitavením NAIP</t>
  </si>
  <si>
    <t>M</t>
  </si>
  <si>
    <t>628520150</t>
  </si>
  <si>
    <t>pás asfaltovaný modifikovaný SBS SKLOELAST EXTRA DESIGN přírodní</t>
  </si>
  <si>
    <t>32</t>
  </si>
  <si>
    <t>628321322</t>
  </si>
  <si>
    <t>hydroizolace Polyelast design - červený</t>
  </si>
  <si>
    <t>17</t>
  </si>
  <si>
    <t>712651211</t>
  </si>
  <si>
    <t>Provedení povlakové krytiny střech složitých do 60° přibitím asfaltového šindele</t>
  </si>
  <si>
    <t>18</t>
  </si>
  <si>
    <t>628650040-1</t>
  </si>
  <si>
    <t>šindel asfaltový Extraglass bobrovka - červená</t>
  </si>
  <si>
    <t>19</t>
  </si>
  <si>
    <t>628650160-2</t>
  </si>
  <si>
    <t>větrák pro bobrovku (plast)</t>
  </si>
  <si>
    <t>20</t>
  </si>
  <si>
    <t>628650210-3</t>
  </si>
  <si>
    <t>odvětrání koupelny + taška</t>
  </si>
  <si>
    <t>712651311</t>
  </si>
  <si>
    <t>Provedení povlakové krytiny šindelových střech do 60° úprava asfaltového šindele u hřebene</t>
  </si>
  <si>
    <t>m</t>
  </si>
  <si>
    <t>22</t>
  </si>
  <si>
    <t>712651312</t>
  </si>
  <si>
    <t>Provedení povlakové krytiny šindelových střech do 60° úprava asfaltového šindele u okapu</t>
  </si>
  <si>
    <t>23</t>
  </si>
  <si>
    <t>712651313</t>
  </si>
  <si>
    <t>Provedení povlakové krytiny šindelových střech do 60° úprava asfaltového šindele u nároží</t>
  </si>
  <si>
    <t>24</t>
  </si>
  <si>
    <t>712651314</t>
  </si>
  <si>
    <t>Provedení povlakové krytiny šindelových střech do 60° úprava asfaltového šindele u úžlabí</t>
  </si>
  <si>
    <t>25</t>
  </si>
  <si>
    <t>712651323</t>
  </si>
  <si>
    <t>Provedení povlakové krytiny šindelových střech do 60° úprava u překážky plochy do 0,75 m2</t>
  </si>
  <si>
    <t>26</t>
  </si>
  <si>
    <t>712651324</t>
  </si>
  <si>
    <t>Provedení povlakové krytiny šindelových střech do 60° úprava u překážky plochy do 1 m2</t>
  </si>
  <si>
    <t>27</t>
  </si>
  <si>
    <t>712651511</t>
  </si>
  <si>
    <t>Provedení povlakové krytiny šindelových střech do 60° přibitím podkladního pásu</t>
  </si>
  <si>
    <t>28</t>
  </si>
  <si>
    <t>628220060</t>
  </si>
  <si>
    <t>pás asfaltovaný V13</t>
  </si>
  <si>
    <t>29</t>
  </si>
  <si>
    <t>998712103</t>
  </si>
  <si>
    <t>Přesun hmot pro krytiny povlakové v objektech v do 24 m</t>
  </si>
  <si>
    <t>713</t>
  </si>
  <si>
    <t>Izolace tepelné</t>
  </si>
  <si>
    <t>30</t>
  </si>
  <si>
    <t>7131008-1</t>
  </si>
  <si>
    <t>Odstranění tepelné izolace vrchem střech šíkmích sklonu do 60 st.</t>
  </si>
  <si>
    <t>31</t>
  </si>
  <si>
    <t>713151111</t>
  </si>
  <si>
    <t>Montáž izolace tepelné střech šikmých kladené volně mezi krokve rohoží, pásů, desek</t>
  </si>
  <si>
    <t>631536990</t>
  </si>
  <si>
    <t>deska izolační ROCKWOOL ROCKMIN 600x1000x200 mm</t>
  </si>
  <si>
    <t>33</t>
  </si>
  <si>
    <t>713191131</t>
  </si>
  <si>
    <t>Izolace tepelné podlah, stropů vrchem a střech překrytí PE fólií tl. 0,2 mm - difusní folie</t>
  </si>
  <si>
    <t>34</t>
  </si>
  <si>
    <t>998713103</t>
  </si>
  <si>
    <t>Přesun hmot pro izolace tepelné v objektech v do 24 m</t>
  </si>
  <si>
    <t>721</t>
  </si>
  <si>
    <t>Zdravotechnika - vnitřní kanalizace</t>
  </si>
  <si>
    <t>35</t>
  </si>
  <si>
    <t>721273153</t>
  </si>
  <si>
    <t>Hlavice ventilační polypropylen PP DN 110</t>
  </si>
  <si>
    <t>36</t>
  </si>
  <si>
    <t>998721103</t>
  </si>
  <si>
    <t>Přesun hmot pro vnitřní kanalizace v objektech v do 24 m</t>
  </si>
  <si>
    <t>762</t>
  </si>
  <si>
    <t>Konstrukce tesařské</t>
  </si>
  <si>
    <t>37</t>
  </si>
  <si>
    <t>762341210</t>
  </si>
  <si>
    <t>Montáž bednění střech rovných a šikmých sklonu do 60° z hrubých prken na sraz</t>
  </si>
  <si>
    <t>38</t>
  </si>
  <si>
    <t>605151110</t>
  </si>
  <si>
    <t>řezivo jehličnaté boční prkno jakost I.-II. 2 - 3 cm</t>
  </si>
  <si>
    <t>m3</t>
  </si>
  <si>
    <t>39</t>
  </si>
  <si>
    <t>762341811</t>
  </si>
  <si>
    <t>Demontáž bednění střech z prken</t>
  </si>
  <si>
    <t>40</t>
  </si>
  <si>
    <t>762342441</t>
  </si>
  <si>
    <t>Montáž lišt trojúhelníkových nebo kontralatí na střechách sklonu do 60°</t>
  </si>
  <si>
    <t>41</t>
  </si>
  <si>
    <t>605141140</t>
  </si>
  <si>
    <t>řezivo jehličnaté,střešní latě impregnované dl 4 - 5 m</t>
  </si>
  <si>
    <t>42</t>
  </si>
  <si>
    <t>762342813</t>
  </si>
  <si>
    <t>Demontáž laťování střech z latí osové vzdálenosti přes 0,50 m</t>
  </si>
  <si>
    <t>43</t>
  </si>
  <si>
    <t>762395000</t>
  </si>
  <si>
    <t>Spojovací prostředky pro montáž krovu, bednění, laťování, světlíky, klíny</t>
  </si>
  <si>
    <t>44</t>
  </si>
  <si>
    <t>998762103</t>
  </si>
  <si>
    <t>Přesun hmot pro kce tesařské v objektech v do 24 m</t>
  </si>
  <si>
    <t>764</t>
  </si>
  <si>
    <t>Konstrukce klempířské</t>
  </si>
  <si>
    <t>45</t>
  </si>
  <si>
    <t>7642482-1</t>
  </si>
  <si>
    <t>Dodávka a montáž protisněhové mříže - cihlově červené barvě</t>
  </si>
  <si>
    <t>46</t>
  </si>
  <si>
    <t>7642482-2</t>
  </si>
  <si>
    <t>Dodávka a montáž protisněhových háků - cihlově červená barva</t>
  </si>
  <si>
    <t>47</t>
  </si>
  <si>
    <t>764252503</t>
  </si>
  <si>
    <t>Žlab Zn-Ti podokapní půlkruhový rš 330 mm</t>
  </si>
  <si>
    <t>48</t>
  </si>
  <si>
    <t>764252515</t>
  </si>
  <si>
    <t>Montáž Zn-Ti žlab podokapní - háky půlkruhové</t>
  </si>
  <si>
    <t>49</t>
  </si>
  <si>
    <t>553498590</t>
  </si>
  <si>
    <t>hák žlabový opláštěný titanzinek 201-225, 333 mm</t>
  </si>
  <si>
    <t>50</t>
  </si>
  <si>
    <t>764323340-1</t>
  </si>
  <si>
    <t>Oplechování eloxovaného Al okapů lepenková krytina rš 500 mm</t>
  </si>
  <si>
    <t>51</t>
  </si>
  <si>
    <t>764323840</t>
  </si>
  <si>
    <t>Demontáž oplechování okapů lepenková krytina rš 400 mm</t>
  </si>
  <si>
    <t>52</t>
  </si>
  <si>
    <t>764331360-1</t>
  </si>
  <si>
    <t>Lemování eloxovaného Al zdí lepenková krytina rš 660 mm</t>
  </si>
  <si>
    <t>53</t>
  </si>
  <si>
    <t>764332871</t>
  </si>
  <si>
    <t>Demontáž lemování zdí tvrdá krytina díly rš 750 mm do 45°</t>
  </si>
  <si>
    <t>54</t>
  </si>
  <si>
    <t>764339330-1</t>
  </si>
  <si>
    <t>Lemování eloxovaného Al komínů lepenková krytina v ploše</t>
  </si>
  <si>
    <t>55</t>
  </si>
  <si>
    <t>764339831</t>
  </si>
  <si>
    <t>Demontáž lemování komínů hladká krytina v ploše do 45°</t>
  </si>
  <si>
    <t>56</t>
  </si>
  <si>
    <t>764342110-1</t>
  </si>
  <si>
    <t>Oplechování eloxovaného Al vikýře</t>
  </si>
  <si>
    <t>57</t>
  </si>
  <si>
    <t>764342210-1</t>
  </si>
  <si>
    <t>Lemování trub eloxovaným Al lepenková krytina průměru 200 mm</t>
  </si>
  <si>
    <t>58</t>
  </si>
  <si>
    <t>764343812</t>
  </si>
  <si>
    <t>Demontáž lemování trub průměr do 300 mm ze 2 dílů do 45°</t>
  </si>
  <si>
    <t>59</t>
  </si>
  <si>
    <t>764351837</t>
  </si>
  <si>
    <t>Demontáž háků podokapních půlkruhových do 45°</t>
  </si>
  <si>
    <t>60</t>
  </si>
  <si>
    <t>764352811</t>
  </si>
  <si>
    <t>Demontáž žlab podokapní půlkruhový rovný rš 330 mm do 45°</t>
  </si>
  <si>
    <t>61</t>
  </si>
  <si>
    <t>764359821</t>
  </si>
  <si>
    <t>Demontáž kotlík oválný hranatý do 45°</t>
  </si>
  <si>
    <t>62</t>
  </si>
  <si>
    <t>764361811</t>
  </si>
  <si>
    <t>Demontáž poklopu vlnitá krytina do 45°</t>
  </si>
  <si>
    <t>63</t>
  </si>
  <si>
    <t>764367801</t>
  </si>
  <si>
    <t>Demontáž oplechování vikýře do 45°</t>
  </si>
  <si>
    <t>64</t>
  </si>
  <si>
    <t>764367802</t>
  </si>
  <si>
    <t>Demontáž oplechování vikýře přes 45°</t>
  </si>
  <si>
    <t>65</t>
  </si>
  <si>
    <t>764430840</t>
  </si>
  <si>
    <t>Demontáž oplechování zdí rš do 500 mm</t>
  </si>
  <si>
    <t>66</t>
  </si>
  <si>
    <t>764430850</t>
  </si>
  <si>
    <t>Demontáž oplechování zdí rš 600 mm</t>
  </si>
  <si>
    <t>67</t>
  </si>
  <si>
    <t>764530540</t>
  </si>
  <si>
    <t>Oplechování Zn-Ti zdí rš 500 mm včetně rohů</t>
  </si>
  <si>
    <t>68</t>
  </si>
  <si>
    <t>764530560</t>
  </si>
  <si>
    <t>Oplechování Zn-Ti zdí rš 750 mm včetně rohů</t>
  </si>
  <si>
    <t>69</t>
  </si>
  <si>
    <t>998764103</t>
  </si>
  <si>
    <t>Přesun hmot pro konstrukce klempířské v objektech v do 24 m</t>
  </si>
  <si>
    <t>766</t>
  </si>
  <si>
    <t>Konstrukce truhlářské</t>
  </si>
  <si>
    <t>70</t>
  </si>
  <si>
    <t>7666714-1</t>
  </si>
  <si>
    <t>Dodávka a montáž střešního okna VELUX typ GGU 78 x 118 cm včetně montáže okenního rámu, lemování a manžet do krytiny ploché</t>
  </si>
  <si>
    <t>71</t>
  </si>
  <si>
    <t>7666714-2</t>
  </si>
  <si>
    <t>Dodávka a montáž střešního okna VELUX typ CVP 80 x 80 cm včetně montáže okenního rámu, lemování, rolety FMG a manžet do krytiny ploché</t>
  </si>
  <si>
    <t>72</t>
  </si>
  <si>
    <t>766674811</t>
  </si>
  <si>
    <t>Demontáž střešního okna hladká krytina do 45°</t>
  </si>
  <si>
    <t>73</t>
  </si>
  <si>
    <t>998766103</t>
  </si>
  <si>
    <t>Přesun hmot pro konstrukce truhlářské v objektech v do 24 m</t>
  </si>
  <si>
    <t>783</t>
  </si>
  <si>
    <t>Dokončovací práce - nátěry</t>
  </si>
  <si>
    <t>74</t>
  </si>
  <si>
    <t>783783312</t>
  </si>
  <si>
    <t>Nátěry tesařských kcí proti dřevokazným houbám, hmyzu a plísním preventivní dvojnásobné v exteriéru</t>
  </si>
  <si>
    <t>Práce a dodávky M</t>
  </si>
  <si>
    <t>21-M</t>
  </si>
  <si>
    <t>Elektromontáže</t>
  </si>
  <si>
    <t>75</t>
  </si>
  <si>
    <t>2102201-1</t>
  </si>
  <si>
    <t>Demontáž a zpětná montáž stávajícího hromosvodu včetně revize</t>
  </si>
  <si>
    <t>soubor</t>
  </si>
  <si>
    <t>VRN</t>
  </si>
  <si>
    <t>Vedlejší rozpočtové náklady</t>
  </si>
  <si>
    <t>VRN3</t>
  </si>
  <si>
    <t>Zařízení staveniště</t>
  </si>
  <si>
    <t>76</t>
  </si>
  <si>
    <t>030001000</t>
  </si>
  <si>
    <t>soub</t>
  </si>
  <si>
    <t>CS ÚRS 2015 01</t>
  </si>
  <si>
    <t>1024</t>
  </si>
  <si>
    <t>-342389990</t>
  </si>
  <si>
    <t>Základní rozdělení průvodních činností a nákladů zařízení staveniště</t>
  </si>
  <si>
    <t>VRN7</t>
  </si>
  <si>
    <t>Provozní vlivy</t>
  </si>
  <si>
    <t>77</t>
  </si>
  <si>
    <t>070001000</t>
  </si>
  <si>
    <t>1681828799</t>
  </si>
  <si>
    <t>Základní rozdělení průvodních činností a nákladů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</si>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</sst>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2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9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61" fillId="33" borderId="0" xfId="36" applyFill="1" applyAlignment="1">
      <alignment/>
    </xf>
    <xf numFmtId="0" fontId="96" fillId="0" borderId="0" xfId="36" applyFont="1" applyAlignment="1">
      <alignment horizontal="center" vertical="center"/>
    </xf>
    <xf numFmtId="0" fontId="97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98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98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B7E0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C93C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386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387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192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"/>
      <c r="AQ5" s="21"/>
      <c r="BE5" s="188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19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"/>
      <c r="AQ6" s="21"/>
      <c r="BE6" s="189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189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189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189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189"/>
      <c r="BS10" s="14" t="s">
        <v>18</v>
      </c>
    </row>
    <row r="11" spans="2:71" ht="18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20</v>
      </c>
      <c r="AO11" s="19"/>
      <c r="AP11" s="19"/>
      <c r="AQ11" s="21"/>
      <c r="BE11" s="189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189"/>
      <c r="BS12" s="14" t="s">
        <v>18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189"/>
      <c r="BS13" s="14" t="s">
        <v>18</v>
      </c>
    </row>
    <row r="14" spans="2:71" ht="15">
      <c r="B14" s="18"/>
      <c r="C14" s="19"/>
      <c r="D14" s="19"/>
      <c r="E14" s="195" t="s">
        <v>33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189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189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189"/>
      <c r="BS16" s="14" t="s">
        <v>4</v>
      </c>
    </row>
    <row r="17" spans="2:71" ht="18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20</v>
      </c>
      <c r="AO17" s="19"/>
      <c r="AP17" s="19"/>
      <c r="AQ17" s="21"/>
      <c r="BE17" s="189"/>
      <c r="BS17" s="14" t="s">
        <v>4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189"/>
      <c r="BS18" s="14" t="s">
        <v>6</v>
      </c>
    </row>
    <row r="19" spans="2:71" ht="14.25" customHeight="1">
      <c r="B19" s="18"/>
      <c r="C19" s="19"/>
      <c r="D19" s="27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189"/>
      <c r="BS19" s="14" t="s">
        <v>18</v>
      </c>
    </row>
    <row r="20" spans="2:71" ht="22.5" customHeight="1">
      <c r="B20" s="18"/>
      <c r="C20" s="19"/>
      <c r="D20" s="19"/>
      <c r="E20" s="196" t="s">
        <v>20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"/>
      <c r="AP20" s="19"/>
      <c r="AQ20" s="21"/>
      <c r="BE20" s="189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189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189"/>
    </row>
    <row r="23" spans="2:57" s="1" customFormat="1" ht="25.5" customHeight="1">
      <c r="B23" s="31"/>
      <c r="C23" s="32"/>
      <c r="D23" s="33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97">
        <f>ROUNDUP(AG51,2)</f>
        <v>0</v>
      </c>
      <c r="AL23" s="198"/>
      <c r="AM23" s="198"/>
      <c r="AN23" s="198"/>
      <c r="AO23" s="198"/>
      <c r="AP23" s="32"/>
      <c r="AQ23" s="35"/>
      <c r="BE23" s="190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190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199" t="s">
        <v>37</v>
      </c>
      <c r="M25" s="200"/>
      <c r="N25" s="200"/>
      <c r="O25" s="200"/>
      <c r="P25" s="32"/>
      <c r="Q25" s="32"/>
      <c r="R25" s="32"/>
      <c r="S25" s="32"/>
      <c r="T25" s="32"/>
      <c r="U25" s="32"/>
      <c r="V25" s="32"/>
      <c r="W25" s="199" t="s">
        <v>38</v>
      </c>
      <c r="X25" s="200"/>
      <c r="Y25" s="200"/>
      <c r="Z25" s="200"/>
      <c r="AA25" s="200"/>
      <c r="AB25" s="200"/>
      <c r="AC25" s="200"/>
      <c r="AD25" s="200"/>
      <c r="AE25" s="200"/>
      <c r="AF25" s="32"/>
      <c r="AG25" s="32"/>
      <c r="AH25" s="32"/>
      <c r="AI25" s="32"/>
      <c r="AJ25" s="32"/>
      <c r="AK25" s="199" t="s">
        <v>39</v>
      </c>
      <c r="AL25" s="200"/>
      <c r="AM25" s="200"/>
      <c r="AN25" s="200"/>
      <c r="AO25" s="200"/>
      <c r="AP25" s="32"/>
      <c r="AQ25" s="35"/>
      <c r="BE25" s="190"/>
    </row>
    <row r="26" spans="2:57" s="2" customFormat="1" ht="14.25" customHeight="1">
      <c r="B26" s="37"/>
      <c r="C26" s="38"/>
      <c r="D26" s="39" t="s">
        <v>40</v>
      </c>
      <c r="E26" s="38"/>
      <c r="F26" s="39" t="s">
        <v>41</v>
      </c>
      <c r="G26" s="38"/>
      <c r="H26" s="38"/>
      <c r="I26" s="38"/>
      <c r="J26" s="38"/>
      <c r="K26" s="38"/>
      <c r="L26" s="201">
        <v>0.21</v>
      </c>
      <c r="M26" s="202"/>
      <c r="N26" s="202"/>
      <c r="O26" s="202"/>
      <c r="P26" s="38"/>
      <c r="Q26" s="38"/>
      <c r="R26" s="38"/>
      <c r="S26" s="38"/>
      <c r="T26" s="38"/>
      <c r="U26" s="38"/>
      <c r="V26" s="38"/>
      <c r="W26" s="203">
        <f>ROUNDUP(AZ51,2)</f>
        <v>0</v>
      </c>
      <c r="X26" s="202"/>
      <c r="Y26" s="202"/>
      <c r="Z26" s="202"/>
      <c r="AA26" s="202"/>
      <c r="AB26" s="202"/>
      <c r="AC26" s="202"/>
      <c r="AD26" s="202"/>
      <c r="AE26" s="202"/>
      <c r="AF26" s="38"/>
      <c r="AG26" s="38"/>
      <c r="AH26" s="38"/>
      <c r="AI26" s="38"/>
      <c r="AJ26" s="38"/>
      <c r="AK26" s="203">
        <f>ROUNDUP(AV51,1)</f>
        <v>0</v>
      </c>
      <c r="AL26" s="202"/>
      <c r="AM26" s="202"/>
      <c r="AN26" s="202"/>
      <c r="AO26" s="202"/>
      <c r="AP26" s="38"/>
      <c r="AQ26" s="40"/>
      <c r="BE26" s="191"/>
    </row>
    <row r="27" spans="2:57" s="2" customFormat="1" ht="14.25" customHeight="1">
      <c r="B27" s="37"/>
      <c r="C27" s="38"/>
      <c r="D27" s="38"/>
      <c r="E27" s="38"/>
      <c r="F27" s="39" t="s">
        <v>42</v>
      </c>
      <c r="G27" s="38"/>
      <c r="H27" s="38"/>
      <c r="I27" s="38"/>
      <c r="J27" s="38"/>
      <c r="K27" s="38"/>
      <c r="L27" s="201">
        <v>0.15</v>
      </c>
      <c r="M27" s="202"/>
      <c r="N27" s="202"/>
      <c r="O27" s="202"/>
      <c r="P27" s="38"/>
      <c r="Q27" s="38"/>
      <c r="R27" s="38"/>
      <c r="S27" s="38"/>
      <c r="T27" s="38"/>
      <c r="U27" s="38"/>
      <c r="V27" s="38"/>
      <c r="W27" s="203">
        <f>ROUNDUP(BA51,2)</f>
        <v>0</v>
      </c>
      <c r="X27" s="202"/>
      <c r="Y27" s="202"/>
      <c r="Z27" s="202"/>
      <c r="AA27" s="202"/>
      <c r="AB27" s="202"/>
      <c r="AC27" s="202"/>
      <c r="AD27" s="202"/>
      <c r="AE27" s="202"/>
      <c r="AF27" s="38"/>
      <c r="AG27" s="38"/>
      <c r="AH27" s="38"/>
      <c r="AI27" s="38"/>
      <c r="AJ27" s="38"/>
      <c r="AK27" s="203">
        <f>ROUNDUP(AW51,1)</f>
        <v>0</v>
      </c>
      <c r="AL27" s="202"/>
      <c r="AM27" s="202"/>
      <c r="AN27" s="202"/>
      <c r="AO27" s="202"/>
      <c r="AP27" s="38"/>
      <c r="AQ27" s="40"/>
      <c r="BE27" s="191"/>
    </row>
    <row r="28" spans="2:57" s="2" customFormat="1" ht="14.25" customHeight="1" hidden="1">
      <c r="B28" s="37"/>
      <c r="C28" s="38"/>
      <c r="D28" s="38"/>
      <c r="E28" s="38"/>
      <c r="F28" s="39" t="s">
        <v>43</v>
      </c>
      <c r="G28" s="38"/>
      <c r="H28" s="38"/>
      <c r="I28" s="38"/>
      <c r="J28" s="38"/>
      <c r="K28" s="38"/>
      <c r="L28" s="201">
        <v>0.21</v>
      </c>
      <c r="M28" s="202"/>
      <c r="N28" s="202"/>
      <c r="O28" s="202"/>
      <c r="P28" s="38"/>
      <c r="Q28" s="38"/>
      <c r="R28" s="38"/>
      <c r="S28" s="38"/>
      <c r="T28" s="38"/>
      <c r="U28" s="38"/>
      <c r="V28" s="38"/>
      <c r="W28" s="203">
        <f>ROUNDUP(BB51,2)</f>
        <v>0</v>
      </c>
      <c r="X28" s="202"/>
      <c r="Y28" s="202"/>
      <c r="Z28" s="202"/>
      <c r="AA28" s="202"/>
      <c r="AB28" s="202"/>
      <c r="AC28" s="202"/>
      <c r="AD28" s="202"/>
      <c r="AE28" s="202"/>
      <c r="AF28" s="38"/>
      <c r="AG28" s="38"/>
      <c r="AH28" s="38"/>
      <c r="AI28" s="38"/>
      <c r="AJ28" s="38"/>
      <c r="AK28" s="203">
        <v>0</v>
      </c>
      <c r="AL28" s="202"/>
      <c r="AM28" s="202"/>
      <c r="AN28" s="202"/>
      <c r="AO28" s="202"/>
      <c r="AP28" s="38"/>
      <c r="AQ28" s="40"/>
      <c r="BE28" s="191"/>
    </row>
    <row r="29" spans="2:57" s="2" customFormat="1" ht="14.25" customHeight="1" hidden="1">
      <c r="B29" s="37"/>
      <c r="C29" s="38"/>
      <c r="D29" s="38"/>
      <c r="E29" s="38"/>
      <c r="F29" s="39" t="s">
        <v>44</v>
      </c>
      <c r="G29" s="38"/>
      <c r="H29" s="38"/>
      <c r="I29" s="38"/>
      <c r="J29" s="38"/>
      <c r="K29" s="38"/>
      <c r="L29" s="201">
        <v>0.15</v>
      </c>
      <c r="M29" s="202"/>
      <c r="N29" s="202"/>
      <c r="O29" s="202"/>
      <c r="P29" s="38"/>
      <c r="Q29" s="38"/>
      <c r="R29" s="38"/>
      <c r="S29" s="38"/>
      <c r="T29" s="38"/>
      <c r="U29" s="38"/>
      <c r="V29" s="38"/>
      <c r="W29" s="203">
        <f>ROUNDUP(BC51,2)</f>
        <v>0</v>
      </c>
      <c r="X29" s="202"/>
      <c r="Y29" s="202"/>
      <c r="Z29" s="202"/>
      <c r="AA29" s="202"/>
      <c r="AB29" s="202"/>
      <c r="AC29" s="202"/>
      <c r="AD29" s="202"/>
      <c r="AE29" s="202"/>
      <c r="AF29" s="38"/>
      <c r="AG29" s="38"/>
      <c r="AH29" s="38"/>
      <c r="AI29" s="38"/>
      <c r="AJ29" s="38"/>
      <c r="AK29" s="203">
        <v>0</v>
      </c>
      <c r="AL29" s="202"/>
      <c r="AM29" s="202"/>
      <c r="AN29" s="202"/>
      <c r="AO29" s="202"/>
      <c r="AP29" s="38"/>
      <c r="AQ29" s="40"/>
      <c r="BE29" s="191"/>
    </row>
    <row r="30" spans="2:57" s="2" customFormat="1" ht="14.25" customHeight="1" hidden="1">
      <c r="B30" s="37"/>
      <c r="C30" s="38"/>
      <c r="D30" s="38"/>
      <c r="E30" s="38"/>
      <c r="F30" s="39" t="s">
        <v>45</v>
      </c>
      <c r="G30" s="38"/>
      <c r="H30" s="38"/>
      <c r="I30" s="38"/>
      <c r="J30" s="38"/>
      <c r="K30" s="38"/>
      <c r="L30" s="201">
        <v>0</v>
      </c>
      <c r="M30" s="202"/>
      <c r="N30" s="202"/>
      <c r="O30" s="202"/>
      <c r="P30" s="38"/>
      <c r="Q30" s="38"/>
      <c r="R30" s="38"/>
      <c r="S30" s="38"/>
      <c r="T30" s="38"/>
      <c r="U30" s="38"/>
      <c r="V30" s="38"/>
      <c r="W30" s="203">
        <f>ROUNDUP(BD51,2)</f>
        <v>0</v>
      </c>
      <c r="X30" s="202"/>
      <c r="Y30" s="202"/>
      <c r="Z30" s="202"/>
      <c r="AA30" s="202"/>
      <c r="AB30" s="202"/>
      <c r="AC30" s="202"/>
      <c r="AD30" s="202"/>
      <c r="AE30" s="202"/>
      <c r="AF30" s="38"/>
      <c r="AG30" s="38"/>
      <c r="AH30" s="38"/>
      <c r="AI30" s="38"/>
      <c r="AJ30" s="38"/>
      <c r="AK30" s="203">
        <v>0</v>
      </c>
      <c r="AL30" s="202"/>
      <c r="AM30" s="202"/>
      <c r="AN30" s="202"/>
      <c r="AO30" s="202"/>
      <c r="AP30" s="38"/>
      <c r="AQ30" s="40"/>
      <c r="BE30" s="191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190"/>
    </row>
    <row r="32" spans="2:57" s="1" customFormat="1" ht="25.5" customHeight="1">
      <c r="B32" s="31"/>
      <c r="C32" s="41"/>
      <c r="D32" s="42" t="s">
        <v>46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47</v>
      </c>
      <c r="U32" s="43"/>
      <c r="V32" s="43"/>
      <c r="W32" s="43"/>
      <c r="X32" s="204" t="s">
        <v>48</v>
      </c>
      <c r="Y32" s="205"/>
      <c r="Z32" s="205"/>
      <c r="AA32" s="205"/>
      <c r="AB32" s="205"/>
      <c r="AC32" s="43"/>
      <c r="AD32" s="43"/>
      <c r="AE32" s="43"/>
      <c r="AF32" s="43"/>
      <c r="AG32" s="43"/>
      <c r="AH32" s="43"/>
      <c r="AI32" s="43"/>
      <c r="AJ32" s="43"/>
      <c r="AK32" s="206">
        <f>SUM(AK23:AK30)</f>
        <v>0</v>
      </c>
      <c r="AL32" s="205"/>
      <c r="AM32" s="205"/>
      <c r="AN32" s="205"/>
      <c r="AO32" s="207"/>
      <c r="AP32" s="41"/>
      <c r="AQ32" s="45"/>
      <c r="BE32" s="190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49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3-2016-1</v>
      </c>
      <c r="AR41" s="52"/>
    </row>
    <row r="42" spans="2:44" s="4" customFormat="1" ht="36.75" customHeight="1">
      <c r="B42" s="54"/>
      <c r="C42" s="55" t="s">
        <v>16</v>
      </c>
      <c r="L42" s="208" t="str">
        <f>K6</f>
        <v>Rekonstrukce střešního pláště ZUŠ Nový Bor</v>
      </c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 </v>
      </c>
      <c r="AI44" s="53" t="s">
        <v>25</v>
      </c>
      <c r="AM44" s="210" t="str">
        <f>IF(AN8="","",AN8)</f>
        <v>8.4.2016</v>
      </c>
      <c r="AN44" s="190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 </v>
      </c>
      <c r="AI46" s="53" t="s">
        <v>34</v>
      </c>
      <c r="AM46" s="211" t="str">
        <f>IF(E17="","",E17)</f>
        <v> </v>
      </c>
      <c r="AN46" s="190"/>
      <c r="AO46" s="190"/>
      <c r="AP46" s="190"/>
      <c r="AR46" s="31"/>
      <c r="AS46" s="212" t="s">
        <v>50</v>
      </c>
      <c r="AT46" s="213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214"/>
      <c r="AT47" s="200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214"/>
      <c r="AT48" s="200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15" t="s">
        <v>51</v>
      </c>
      <c r="D49" s="216"/>
      <c r="E49" s="216"/>
      <c r="F49" s="216"/>
      <c r="G49" s="216"/>
      <c r="H49" s="62"/>
      <c r="I49" s="217" t="s">
        <v>52</v>
      </c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8" t="s">
        <v>53</v>
      </c>
      <c r="AH49" s="216"/>
      <c r="AI49" s="216"/>
      <c r="AJ49" s="216"/>
      <c r="AK49" s="216"/>
      <c r="AL49" s="216"/>
      <c r="AM49" s="216"/>
      <c r="AN49" s="217" t="s">
        <v>54</v>
      </c>
      <c r="AO49" s="216"/>
      <c r="AP49" s="216"/>
      <c r="AQ49" s="63" t="s">
        <v>55</v>
      </c>
      <c r="AR49" s="31"/>
      <c r="AS49" s="64" t="s">
        <v>56</v>
      </c>
      <c r="AT49" s="65" t="s">
        <v>57</v>
      </c>
      <c r="AU49" s="65" t="s">
        <v>58</v>
      </c>
      <c r="AV49" s="65" t="s">
        <v>59</v>
      </c>
      <c r="AW49" s="65" t="s">
        <v>60</v>
      </c>
      <c r="AX49" s="65" t="s">
        <v>61</v>
      </c>
      <c r="AY49" s="65" t="s">
        <v>62</v>
      </c>
      <c r="AZ49" s="65" t="s">
        <v>63</v>
      </c>
      <c r="BA49" s="65" t="s">
        <v>64</v>
      </c>
      <c r="BB49" s="65" t="s">
        <v>65</v>
      </c>
      <c r="BC49" s="65" t="s">
        <v>66</v>
      </c>
      <c r="BD49" s="66" t="s">
        <v>67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68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22">
        <f>ROUNDUP(AG52,2)</f>
        <v>0</v>
      </c>
      <c r="AH51" s="222"/>
      <c r="AI51" s="222"/>
      <c r="AJ51" s="222"/>
      <c r="AK51" s="222"/>
      <c r="AL51" s="222"/>
      <c r="AM51" s="222"/>
      <c r="AN51" s="223">
        <f>SUM(AG51,AT51)</f>
        <v>0</v>
      </c>
      <c r="AO51" s="223"/>
      <c r="AP51" s="223"/>
      <c r="AQ51" s="70" t="s">
        <v>20</v>
      </c>
      <c r="AR51" s="54"/>
      <c r="AS51" s="71">
        <f>ROUNDUP(AS52,2)</f>
        <v>0</v>
      </c>
      <c r="AT51" s="72">
        <f>ROUNDUP(SUM(AV51:AW51),1)</f>
        <v>0</v>
      </c>
      <c r="AU51" s="73">
        <f>ROUNDUP(AU52,5)</f>
        <v>0</v>
      </c>
      <c r="AV51" s="72">
        <f>ROUNDUP(AZ51*L26,1)</f>
        <v>0</v>
      </c>
      <c r="AW51" s="72">
        <f>ROUNDUP(BA51*L27,1)</f>
        <v>0</v>
      </c>
      <c r="AX51" s="72">
        <f>ROUNDUP(BB51*L26,1)</f>
        <v>0</v>
      </c>
      <c r="AY51" s="72">
        <f>ROUNDUP(BC51*L27,1)</f>
        <v>0</v>
      </c>
      <c r="AZ51" s="72">
        <f>ROUNDUP(AZ52,2)</f>
        <v>0</v>
      </c>
      <c r="BA51" s="72">
        <f>ROUNDUP(BA52,2)</f>
        <v>0</v>
      </c>
      <c r="BB51" s="72">
        <f>ROUNDUP(BB52,2)</f>
        <v>0</v>
      </c>
      <c r="BC51" s="72">
        <f>ROUNDUP(BC52,2)</f>
        <v>0</v>
      </c>
      <c r="BD51" s="74">
        <f>ROUNDUP(BD52,2)</f>
        <v>0</v>
      </c>
      <c r="BS51" s="55" t="s">
        <v>69</v>
      </c>
      <c r="BT51" s="55" t="s">
        <v>70</v>
      </c>
      <c r="BU51" s="75" t="s">
        <v>71</v>
      </c>
      <c r="BV51" s="55" t="s">
        <v>72</v>
      </c>
      <c r="BW51" s="55" t="s">
        <v>5</v>
      </c>
      <c r="BX51" s="55" t="s">
        <v>73</v>
      </c>
      <c r="CL51" s="55" t="s">
        <v>20</v>
      </c>
    </row>
    <row r="52" spans="1:91" s="5" customFormat="1" ht="27" customHeight="1">
      <c r="A52" s="229" t="s">
        <v>388</v>
      </c>
      <c r="B52" s="76"/>
      <c r="C52" s="77"/>
      <c r="D52" s="221" t="s">
        <v>14</v>
      </c>
      <c r="E52" s="220"/>
      <c r="F52" s="220"/>
      <c r="G52" s="220"/>
      <c r="H52" s="220"/>
      <c r="I52" s="78"/>
      <c r="J52" s="221" t="s">
        <v>74</v>
      </c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19">
        <f>'3-2016-1 - Rekonstrukce s...'!J27</f>
        <v>0</v>
      </c>
      <c r="AH52" s="220"/>
      <c r="AI52" s="220"/>
      <c r="AJ52" s="220"/>
      <c r="AK52" s="220"/>
      <c r="AL52" s="220"/>
      <c r="AM52" s="220"/>
      <c r="AN52" s="219">
        <f>SUM(AG52,AT52)</f>
        <v>0</v>
      </c>
      <c r="AO52" s="220"/>
      <c r="AP52" s="220"/>
      <c r="AQ52" s="79" t="s">
        <v>75</v>
      </c>
      <c r="AR52" s="76"/>
      <c r="AS52" s="80">
        <v>0</v>
      </c>
      <c r="AT52" s="81">
        <f>ROUNDUP(SUM(AV52:AW52),1)</f>
        <v>0</v>
      </c>
      <c r="AU52" s="82">
        <f>'3-2016-1 - Rekonstrukce s...'!P91</f>
        <v>0</v>
      </c>
      <c r="AV52" s="81">
        <f>'3-2016-1 - Rekonstrukce s...'!J30</f>
        <v>0</v>
      </c>
      <c r="AW52" s="81">
        <f>'3-2016-1 - Rekonstrukce s...'!J31</f>
        <v>0</v>
      </c>
      <c r="AX52" s="81">
        <f>'3-2016-1 - Rekonstrukce s...'!J32</f>
        <v>0</v>
      </c>
      <c r="AY52" s="81">
        <f>'3-2016-1 - Rekonstrukce s...'!J33</f>
        <v>0</v>
      </c>
      <c r="AZ52" s="81">
        <f>'3-2016-1 - Rekonstrukce s...'!F30</f>
        <v>0</v>
      </c>
      <c r="BA52" s="81">
        <f>'3-2016-1 - Rekonstrukce s...'!F31</f>
        <v>0</v>
      </c>
      <c r="BB52" s="81">
        <f>'3-2016-1 - Rekonstrukce s...'!F32</f>
        <v>0</v>
      </c>
      <c r="BC52" s="81">
        <f>'3-2016-1 - Rekonstrukce s...'!F33</f>
        <v>0</v>
      </c>
      <c r="BD52" s="83">
        <f>'3-2016-1 - Rekonstrukce s...'!F34</f>
        <v>0</v>
      </c>
      <c r="BT52" s="84" t="s">
        <v>22</v>
      </c>
      <c r="BV52" s="84" t="s">
        <v>72</v>
      </c>
      <c r="BW52" s="84" t="s">
        <v>76</v>
      </c>
      <c r="BX52" s="84" t="s">
        <v>5</v>
      </c>
      <c r="CL52" s="84" t="s">
        <v>20</v>
      </c>
      <c r="CM52" s="84" t="s">
        <v>77</v>
      </c>
    </row>
    <row r="53" spans="2:44" s="1" customFormat="1" ht="30" customHeight="1">
      <c r="B53" s="31"/>
      <c r="AR53" s="31"/>
    </row>
    <row r="54" spans="2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3-2016-1 - Rekonstrukce s...'!C2" tooltip="3-2016-1 - Rekonstrukce s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231"/>
      <c r="C1" s="231"/>
      <c r="D1" s="230" t="s">
        <v>1</v>
      </c>
      <c r="E1" s="231"/>
      <c r="F1" s="232" t="s">
        <v>389</v>
      </c>
      <c r="G1" s="237" t="s">
        <v>390</v>
      </c>
      <c r="H1" s="237"/>
      <c r="I1" s="238"/>
      <c r="J1" s="232" t="s">
        <v>391</v>
      </c>
      <c r="K1" s="230" t="s">
        <v>78</v>
      </c>
      <c r="L1" s="232" t="s">
        <v>392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76</v>
      </c>
    </row>
    <row r="3" spans="2:46" ht="6.75" customHeight="1">
      <c r="B3" s="15"/>
      <c r="C3" s="16"/>
      <c r="D3" s="16"/>
      <c r="E3" s="16"/>
      <c r="F3" s="16"/>
      <c r="G3" s="16"/>
      <c r="H3" s="16"/>
      <c r="I3" s="86"/>
      <c r="J3" s="16"/>
      <c r="K3" s="17"/>
      <c r="AT3" s="14" t="s">
        <v>77</v>
      </c>
    </row>
    <row r="4" spans="2:46" ht="36.75" customHeight="1">
      <c r="B4" s="18"/>
      <c r="C4" s="19"/>
      <c r="D4" s="20" t="s">
        <v>79</v>
      </c>
      <c r="E4" s="19"/>
      <c r="F4" s="19"/>
      <c r="G4" s="19"/>
      <c r="H4" s="19"/>
      <c r="I4" s="87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87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87"/>
      <c r="J6" s="19"/>
      <c r="K6" s="21"/>
    </row>
    <row r="7" spans="2:11" ht="22.5" customHeight="1">
      <c r="B7" s="18"/>
      <c r="C7" s="19"/>
      <c r="D7" s="19"/>
      <c r="E7" s="224" t="str">
        <f>'Rekapitulace stavby'!K6</f>
        <v>Rekonstrukce střešního pláště ZUŠ Nový Bor</v>
      </c>
      <c r="F7" s="193"/>
      <c r="G7" s="193"/>
      <c r="H7" s="193"/>
      <c r="I7" s="87"/>
      <c r="J7" s="19"/>
      <c r="K7" s="21"/>
    </row>
    <row r="8" spans="2:11" s="1" customFormat="1" ht="15">
      <c r="B8" s="31"/>
      <c r="C8" s="32"/>
      <c r="D8" s="27" t="s">
        <v>80</v>
      </c>
      <c r="E8" s="32"/>
      <c r="F8" s="32"/>
      <c r="G8" s="32"/>
      <c r="H8" s="32"/>
      <c r="I8" s="88"/>
      <c r="J8" s="32"/>
      <c r="K8" s="35"/>
    </row>
    <row r="9" spans="2:11" s="1" customFormat="1" ht="36.75" customHeight="1">
      <c r="B9" s="31"/>
      <c r="C9" s="32"/>
      <c r="D9" s="32"/>
      <c r="E9" s="225" t="s">
        <v>81</v>
      </c>
      <c r="F9" s="200"/>
      <c r="G9" s="200"/>
      <c r="H9" s="200"/>
      <c r="I9" s="88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88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89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89" t="s">
        <v>25</v>
      </c>
      <c r="J12" s="90" t="str">
        <f>'Rekapitulace stavby'!AN8</f>
        <v>8.4.2016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88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89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82</v>
      </c>
      <c r="F15" s="32"/>
      <c r="G15" s="32"/>
      <c r="H15" s="32"/>
      <c r="I15" s="89" t="s">
        <v>31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88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89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89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88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89" t="s">
        <v>30</v>
      </c>
      <c r="J20" s="25">
        <f>IF('Rekapitulace stavby'!AN16="","",'Rekapitulace stavby'!AN16)</f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> </v>
      </c>
      <c r="F21" s="32"/>
      <c r="G21" s="32"/>
      <c r="H21" s="32"/>
      <c r="I21" s="89" t="s">
        <v>31</v>
      </c>
      <c r="J21" s="25">
        <f>IF('Rekapitulace stavby'!AN17="","",'Rekapitulace stavby'!AN17)</f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88"/>
      <c r="J22" s="32"/>
      <c r="K22" s="35"/>
    </row>
    <row r="23" spans="2:11" s="1" customFormat="1" ht="14.25" customHeight="1">
      <c r="B23" s="31"/>
      <c r="C23" s="32"/>
      <c r="D23" s="27" t="s">
        <v>35</v>
      </c>
      <c r="E23" s="32"/>
      <c r="F23" s="32"/>
      <c r="G23" s="32"/>
      <c r="H23" s="32"/>
      <c r="I23" s="88"/>
      <c r="J23" s="32"/>
      <c r="K23" s="35"/>
    </row>
    <row r="24" spans="2:11" s="6" customFormat="1" ht="22.5" customHeight="1">
      <c r="B24" s="91"/>
      <c r="C24" s="92"/>
      <c r="D24" s="92"/>
      <c r="E24" s="196" t="s">
        <v>20</v>
      </c>
      <c r="F24" s="226"/>
      <c r="G24" s="226"/>
      <c r="H24" s="226"/>
      <c r="I24" s="93"/>
      <c r="J24" s="92"/>
      <c r="K24" s="94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88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5"/>
      <c r="J26" s="58"/>
      <c r="K26" s="96"/>
    </row>
    <row r="27" spans="2:11" s="1" customFormat="1" ht="24.75" customHeight="1">
      <c r="B27" s="31"/>
      <c r="C27" s="32"/>
      <c r="D27" s="97" t="s">
        <v>36</v>
      </c>
      <c r="E27" s="32"/>
      <c r="F27" s="32"/>
      <c r="G27" s="32"/>
      <c r="H27" s="32"/>
      <c r="I27" s="88"/>
      <c r="J27" s="98">
        <f>ROUNDUP(J91,2)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5"/>
      <c r="J28" s="58"/>
      <c r="K28" s="96"/>
    </row>
    <row r="29" spans="2:11" s="1" customFormat="1" ht="14.25" customHeight="1">
      <c r="B29" s="31"/>
      <c r="C29" s="32"/>
      <c r="D29" s="32"/>
      <c r="E29" s="32"/>
      <c r="F29" s="36" t="s">
        <v>38</v>
      </c>
      <c r="G29" s="32"/>
      <c r="H29" s="32"/>
      <c r="I29" s="99" t="s">
        <v>37</v>
      </c>
      <c r="J29" s="36" t="s">
        <v>39</v>
      </c>
      <c r="K29" s="35"/>
    </row>
    <row r="30" spans="2:11" s="1" customFormat="1" ht="14.25" customHeight="1">
      <c r="B30" s="31"/>
      <c r="C30" s="32"/>
      <c r="D30" s="39" t="s">
        <v>40</v>
      </c>
      <c r="E30" s="39" t="s">
        <v>41</v>
      </c>
      <c r="F30" s="100">
        <f>ROUNDUP(SUM(BE91:BE260),2)</f>
        <v>0</v>
      </c>
      <c r="G30" s="32"/>
      <c r="H30" s="32"/>
      <c r="I30" s="101">
        <v>0.21</v>
      </c>
      <c r="J30" s="100">
        <f>ROUNDUP(ROUNDUP((SUM(BE91:BE260)),2)*I30,1)</f>
        <v>0</v>
      </c>
      <c r="K30" s="35"/>
    </row>
    <row r="31" spans="2:11" s="1" customFormat="1" ht="14.25" customHeight="1">
      <c r="B31" s="31"/>
      <c r="C31" s="32"/>
      <c r="D31" s="32"/>
      <c r="E31" s="39" t="s">
        <v>42</v>
      </c>
      <c r="F31" s="100">
        <f>ROUNDUP(SUM(BF91:BF260),2)</f>
        <v>0</v>
      </c>
      <c r="G31" s="32"/>
      <c r="H31" s="32"/>
      <c r="I31" s="101">
        <v>0.15</v>
      </c>
      <c r="J31" s="100">
        <f>ROUNDUP(ROUNDUP((SUM(BF91:BF260)),2)*I31,1)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43</v>
      </c>
      <c r="F32" s="100">
        <f>ROUNDUP(SUM(BG91:BG260),2)</f>
        <v>0</v>
      </c>
      <c r="G32" s="32"/>
      <c r="H32" s="32"/>
      <c r="I32" s="101">
        <v>0.21</v>
      </c>
      <c r="J32" s="10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44</v>
      </c>
      <c r="F33" s="100">
        <f>ROUNDUP(SUM(BH91:BH260),2)</f>
        <v>0</v>
      </c>
      <c r="G33" s="32"/>
      <c r="H33" s="32"/>
      <c r="I33" s="101">
        <v>0.15</v>
      </c>
      <c r="J33" s="10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45</v>
      </c>
      <c r="F34" s="100">
        <f>ROUNDUP(SUM(BI91:BI260),2)</f>
        <v>0</v>
      </c>
      <c r="G34" s="32"/>
      <c r="H34" s="32"/>
      <c r="I34" s="101">
        <v>0</v>
      </c>
      <c r="J34" s="10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88"/>
      <c r="J35" s="32"/>
      <c r="K35" s="35"/>
    </row>
    <row r="36" spans="2:11" s="1" customFormat="1" ht="24.75" customHeight="1">
      <c r="B36" s="31"/>
      <c r="C36" s="102"/>
      <c r="D36" s="103" t="s">
        <v>46</v>
      </c>
      <c r="E36" s="62"/>
      <c r="F36" s="62"/>
      <c r="G36" s="104" t="s">
        <v>47</v>
      </c>
      <c r="H36" s="105" t="s">
        <v>48</v>
      </c>
      <c r="I36" s="106"/>
      <c r="J36" s="107">
        <f>SUM(J27:J34)</f>
        <v>0</v>
      </c>
      <c r="K36" s="108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09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0"/>
      <c r="J41" s="50"/>
      <c r="K41" s="111"/>
    </row>
    <row r="42" spans="2:11" s="1" customFormat="1" ht="36.75" customHeight="1">
      <c r="B42" s="31"/>
      <c r="C42" s="20" t="s">
        <v>83</v>
      </c>
      <c r="D42" s="32"/>
      <c r="E42" s="32"/>
      <c r="F42" s="32"/>
      <c r="G42" s="32"/>
      <c r="H42" s="32"/>
      <c r="I42" s="88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88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88"/>
      <c r="J44" s="32"/>
      <c r="K44" s="35"/>
    </row>
    <row r="45" spans="2:11" s="1" customFormat="1" ht="22.5" customHeight="1">
      <c r="B45" s="31"/>
      <c r="C45" s="32"/>
      <c r="D45" s="32"/>
      <c r="E45" s="224" t="str">
        <f>E7</f>
        <v>Rekonstrukce střešního pláště ZUŠ Nový Bor</v>
      </c>
      <c r="F45" s="200"/>
      <c r="G45" s="200"/>
      <c r="H45" s="200"/>
      <c r="I45" s="88"/>
      <c r="J45" s="32"/>
      <c r="K45" s="35"/>
    </row>
    <row r="46" spans="2:11" s="1" customFormat="1" ht="14.25" customHeight="1">
      <c r="B46" s="31"/>
      <c r="C46" s="27" t="s">
        <v>80</v>
      </c>
      <c r="D46" s="32"/>
      <c r="E46" s="32"/>
      <c r="F46" s="32"/>
      <c r="G46" s="32"/>
      <c r="H46" s="32"/>
      <c r="I46" s="88"/>
      <c r="J46" s="32"/>
      <c r="K46" s="35"/>
    </row>
    <row r="47" spans="2:11" s="1" customFormat="1" ht="23.25" customHeight="1">
      <c r="B47" s="31"/>
      <c r="C47" s="32"/>
      <c r="D47" s="32"/>
      <c r="E47" s="225" t="str">
        <f>E9</f>
        <v>3-2016-1 - Rekonstrukce střešního pláště</v>
      </c>
      <c r="F47" s="200"/>
      <c r="G47" s="200"/>
      <c r="H47" s="200"/>
      <c r="I47" s="88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88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 </v>
      </c>
      <c r="G49" s="32"/>
      <c r="H49" s="32"/>
      <c r="I49" s="89" t="s">
        <v>25</v>
      </c>
      <c r="J49" s="90" t="str">
        <f>IF(J12="","",J12)</f>
        <v>8.4.2016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88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Nový Bor</v>
      </c>
      <c r="G51" s="32"/>
      <c r="H51" s="32"/>
      <c r="I51" s="89" t="s">
        <v>34</v>
      </c>
      <c r="J51" s="25" t="str">
        <f>E21</f>
        <v> 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88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88"/>
      <c r="J53" s="32"/>
      <c r="K53" s="35"/>
    </row>
    <row r="54" spans="2:11" s="1" customFormat="1" ht="29.25" customHeight="1">
      <c r="B54" s="31"/>
      <c r="C54" s="112" t="s">
        <v>84</v>
      </c>
      <c r="D54" s="102"/>
      <c r="E54" s="102"/>
      <c r="F54" s="102"/>
      <c r="G54" s="102"/>
      <c r="H54" s="102"/>
      <c r="I54" s="113"/>
      <c r="J54" s="114" t="s">
        <v>85</v>
      </c>
      <c r="K54" s="115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88"/>
      <c r="J55" s="32"/>
      <c r="K55" s="35"/>
    </row>
    <row r="56" spans="2:47" s="1" customFormat="1" ht="29.25" customHeight="1">
      <c r="B56" s="31"/>
      <c r="C56" s="116" t="s">
        <v>86</v>
      </c>
      <c r="D56" s="32"/>
      <c r="E56" s="32"/>
      <c r="F56" s="32"/>
      <c r="G56" s="32"/>
      <c r="H56" s="32"/>
      <c r="I56" s="88"/>
      <c r="J56" s="98">
        <f>J91</f>
        <v>0</v>
      </c>
      <c r="K56" s="35"/>
      <c r="AU56" s="14" t="s">
        <v>87</v>
      </c>
    </row>
    <row r="57" spans="2:11" s="7" customFormat="1" ht="24.75" customHeight="1">
      <c r="B57" s="117"/>
      <c r="C57" s="118"/>
      <c r="D57" s="119" t="s">
        <v>88</v>
      </c>
      <c r="E57" s="120"/>
      <c r="F57" s="120"/>
      <c r="G57" s="120"/>
      <c r="H57" s="120"/>
      <c r="I57" s="121"/>
      <c r="J57" s="122">
        <f>J92</f>
        <v>0</v>
      </c>
      <c r="K57" s="123"/>
    </row>
    <row r="58" spans="2:11" s="8" customFormat="1" ht="19.5" customHeight="1">
      <c r="B58" s="124"/>
      <c r="C58" s="125"/>
      <c r="D58" s="126" t="s">
        <v>89</v>
      </c>
      <c r="E58" s="127"/>
      <c r="F58" s="127"/>
      <c r="G58" s="127"/>
      <c r="H58" s="127"/>
      <c r="I58" s="128"/>
      <c r="J58" s="129">
        <f>J93</f>
        <v>0</v>
      </c>
      <c r="K58" s="130"/>
    </row>
    <row r="59" spans="2:11" s="7" customFormat="1" ht="24.75" customHeight="1">
      <c r="B59" s="117"/>
      <c r="C59" s="118"/>
      <c r="D59" s="119" t="s">
        <v>90</v>
      </c>
      <c r="E59" s="120"/>
      <c r="F59" s="120"/>
      <c r="G59" s="120"/>
      <c r="H59" s="120"/>
      <c r="I59" s="121"/>
      <c r="J59" s="122">
        <f>J110</f>
        <v>0</v>
      </c>
      <c r="K59" s="123"/>
    </row>
    <row r="60" spans="2:11" s="8" customFormat="1" ht="19.5" customHeight="1">
      <c r="B60" s="124"/>
      <c r="C60" s="125"/>
      <c r="D60" s="126" t="s">
        <v>91</v>
      </c>
      <c r="E60" s="127"/>
      <c r="F60" s="127"/>
      <c r="G60" s="127"/>
      <c r="H60" s="127"/>
      <c r="I60" s="128"/>
      <c r="J60" s="129">
        <f>J111</f>
        <v>0</v>
      </c>
      <c r="K60" s="130"/>
    </row>
    <row r="61" spans="2:11" s="8" customFormat="1" ht="19.5" customHeight="1">
      <c r="B61" s="124"/>
      <c r="C61" s="125"/>
      <c r="D61" s="126" t="s">
        <v>92</v>
      </c>
      <c r="E61" s="127"/>
      <c r="F61" s="127"/>
      <c r="G61" s="127"/>
      <c r="H61" s="127"/>
      <c r="I61" s="128"/>
      <c r="J61" s="129">
        <f>J154</f>
        <v>0</v>
      </c>
      <c r="K61" s="130"/>
    </row>
    <row r="62" spans="2:11" s="8" customFormat="1" ht="19.5" customHeight="1">
      <c r="B62" s="124"/>
      <c r="C62" s="125"/>
      <c r="D62" s="126" t="s">
        <v>93</v>
      </c>
      <c r="E62" s="127"/>
      <c r="F62" s="127"/>
      <c r="G62" s="127"/>
      <c r="H62" s="127"/>
      <c r="I62" s="128"/>
      <c r="J62" s="129">
        <f>J165</f>
        <v>0</v>
      </c>
      <c r="K62" s="130"/>
    </row>
    <row r="63" spans="2:11" s="8" customFormat="1" ht="19.5" customHeight="1">
      <c r="B63" s="124"/>
      <c r="C63" s="125"/>
      <c r="D63" s="126" t="s">
        <v>94</v>
      </c>
      <c r="E63" s="127"/>
      <c r="F63" s="127"/>
      <c r="G63" s="127"/>
      <c r="H63" s="127"/>
      <c r="I63" s="128"/>
      <c r="J63" s="129">
        <f>J170</f>
        <v>0</v>
      </c>
      <c r="K63" s="130"/>
    </row>
    <row r="64" spans="2:11" s="8" customFormat="1" ht="19.5" customHeight="1">
      <c r="B64" s="124"/>
      <c r="C64" s="125"/>
      <c r="D64" s="126" t="s">
        <v>95</v>
      </c>
      <c r="E64" s="127"/>
      <c r="F64" s="127"/>
      <c r="G64" s="127"/>
      <c r="H64" s="127"/>
      <c r="I64" s="128"/>
      <c r="J64" s="129">
        <f>J187</f>
        <v>0</v>
      </c>
      <c r="K64" s="130"/>
    </row>
    <row r="65" spans="2:11" s="8" customFormat="1" ht="19.5" customHeight="1">
      <c r="B65" s="124"/>
      <c r="C65" s="125"/>
      <c r="D65" s="126" t="s">
        <v>96</v>
      </c>
      <c r="E65" s="127"/>
      <c r="F65" s="127"/>
      <c r="G65" s="127"/>
      <c r="H65" s="127"/>
      <c r="I65" s="128"/>
      <c r="J65" s="129">
        <f>J238</f>
        <v>0</v>
      </c>
      <c r="K65" s="130"/>
    </row>
    <row r="66" spans="2:11" s="8" customFormat="1" ht="19.5" customHeight="1">
      <c r="B66" s="124"/>
      <c r="C66" s="125"/>
      <c r="D66" s="126" t="s">
        <v>97</v>
      </c>
      <c r="E66" s="127"/>
      <c r="F66" s="127"/>
      <c r="G66" s="127"/>
      <c r="H66" s="127"/>
      <c r="I66" s="128"/>
      <c r="J66" s="129">
        <f>J247</f>
        <v>0</v>
      </c>
      <c r="K66" s="130"/>
    </row>
    <row r="67" spans="2:11" s="7" customFormat="1" ht="24.75" customHeight="1">
      <c r="B67" s="117"/>
      <c r="C67" s="118"/>
      <c r="D67" s="119" t="s">
        <v>98</v>
      </c>
      <c r="E67" s="120"/>
      <c r="F67" s="120"/>
      <c r="G67" s="120"/>
      <c r="H67" s="120"/>
      <c r="I67" s="121"/>
      <c r="J67" s="122">
        <f>J250</f>
        <v>0</v>
      </c>
      <c r="K67" s="123"/>
    </row>
    <row r="68" spans="2:11" s="8" customFormat="1" ht="19.5" customHeight="1">
      <c r="B68" s="124"/>
      <c r="C68" s="125"/>
      <c r="D68" s="126" t="s">
        <v>99</v>
      </c>
      <c r="E68" s="127"/>
      <c r="F68" s="127"/>
      <c r="G68" s="127"/>
      <c r="H68" s="127"/>
      <c r="I68" s="128"/>
      <c r="J68" s="129">
        <f>J251</f>
        <v>0</v>
      </c>
      <c r="K68" s="130"/>
    </row>
    <row r="69" spans="2:11" s="7" customFormat="1" ht="24.75" customHeight="1">
      <c r="B69" s="117"/>
      <c r="C69" s="118"/>
      <c r="D69" s="119" t="s">
        <v>100</v>
      </c>
      <c r="E69" s="120"/>
      <c r="F69" s="120"/>
      <c r="G69" s="120"/>
      <c r="H69" s="120"/>
      <c r="I69" s="121"/>
      <c r="J69" s="122">
        <f>J254</f>
        <v>0</v>
      </c>
      <c r="K69" s="123"/>
    </row>
    <row r="70" spans="2:11" s="8" customFormat="1" ht="19.5" customHeight="1">
      <c r="B70" s="124"/>
      <c r="C70" s="125"/>
      <c r="D70" s="126" t="s">
        <v>101</v>
      </c>
      <c r="E70" s="127"/>
      <c r="F70" s="127"/>
      <c r="G70" s="127"/>
      <c r="H70" s="127"/>
      <c r="I70" s="128"/>
      <c r="J70" s="129">
        <f>J255</f>
        <v>0</v>
      </c>
      <c r="K70" s="130"/>
    </row>
    <row r="71" spans="2:11" s="8" customFormat="1" ht="19.5" customHeight="1">
      <c r="B71" s="124"/>
      <c r="C71" s="125"/>
      <c r="D71" s="126" t="s">
        <v>102</v>
      </c>
      <c r="E71" s="127"/>
      <c r="F71" s="127"/>
      <c r="G71" s="127"/>
      <c r="H71" s="127"/>
      <c r="I71" s="128"/>
      <c r="J71" s="129">
        <f>J258</f>
        <v>0</v>
      </c>
      <c r="K71" s="130"/>
    </row>
    <row r="72" spans="2:11" s="1" customFormat="1" ht="21.75" customHeight="1">
      <c r="B72" s="31"/>
      <c r="C72" s="32"/>
      <c r="D72" s="32"/>
      <c r="E72" s="32"/>
      <c r="F72" s="32"/>
      <c r="G72" s="32"/>
      <c r="H72" s="32"/>
      <c r="I72" s="88"/>
      <c r="J72" s="32"/>
      <c r="K72" s="35"/>
    </row>
    <row r="73" spans="2:11" s="1" customFormat="1" ht="6.75" customHeight="1">
      <c r="B73" s="46"/>
      <c r="C73" s="47"/>
      <c r="D73" s="47"/>
      <c r="E73" s="47"/>
      <c r="F73" s="47"/>
      <c r="G73" s="47"/>
      <c r="H73" s="47"/>
      <c r="I73" s="109"/>
      <c r="J73" s="47"/>
      <c r="K73" s="48"/>
    </row>
    <row r="77" spans="2:12" s="1" customFormat="1" ht="6.75" customHeight="1">
      <c r="B77" s="49"/>
      <c r="C77" s="50"/>
      <c r="D77" s="50"/>
      <c r="E77" s="50"/>
      <c r="F77" s="50"/>
      <c r="G77" s="50"/>
      <c r="H77" s="50"/>
      <c r="I77" s="110"/>
      <c r="J77" s="50"/>
      <c r="K77" s="50"/>
      <c r="L77" s="31"/>
    </row>
    <row r="78" spans="2:12" s="1" customFormat="1" ht="36.75" customHeight="1">
      <c r="B78" s="31"/>
      <c r="C78" s="51" t="s">
        <v>103</v>
      </c>
      <c r="I78" s="131"/>
      <c r="L78" s="31"/>
    </row>
    <row r="79" spans="2:12" s="1" customFormat="1" ht="6.75" customHeight="1">
      <c r="B79" s="31"/>
      <c r="I79" s="131"/>
      <c r="L79" s="31"/>
    </row>
    <row r="80" spans="2:12" s="1" customFormat="1" ht="14.25" customHeight="1">
      <c r="B80" s="31"/>
      <c r="C80" s="53" t="s">
        <v>16</v>
      </c>
      <c r="I80" s="131"/>
      <c r="L80" s="31"/>
    </row>
    <row r="81" spans="2:12" s="1" customFormat="1" ht="22.5" customHeight="1">
      <c r="B81" s="31"/>
      <c r="E81" s="227" t="str">
        <f>E7</f>
        <v>Rekonstrukce střešního pláště ZUŠ Nový Bor</v>
      </c>
      <c r="F81" s="190"/>
      <c r="G81" s="190"/>
      <c r="H81" s="190"/>
      <c r="I81" s="131"/>
      <c r="L81" s="31"/>
    </row>
    <row r="82" spans="2:12" s="1" customFormat="1" ht="14.25" customHeight="1">
      <c r="B82" s="31"/>
      <c r="C82" s="53" t="s">
        <v>80</v>
      </c>
      <c r="I82" s="131"/>
      <c r="L82" s="31"/>
    </row>
    <row r="83" spans="2:12" s="1" customFormat="1" ht="23.25" customHeight="1">
      <c r="B83" s="31"/>
      <c r="E83" s="208" t="str">
        <f>E9</f>
        <v>3-2016-1 - Rekonstrukce střešního pláště</v>
      </c>
      <c r="F83" s="190"/>
      <c r="G83" s="190"/>
      <c r="H83" s="190"/>
      <c r="I83" s="131"/>
      <c r="L83" s="31"/>
    </row>
    <row r="84" spans="2:12" s="1" customFormat="1" ht="6.75" customHeight="1">
      <c r="B84" s="31"/>
      <c r="I84" s="131"/>
      <c r="L84" s="31"/>
    </row>
    <row r="85" spans="2:12" s="1" customFormat="1" ht="18" customHeight="1">
      <c r="B85" s="31"/>
      <c r="C85" s="53" t="s">
        <v>23</v>
      </c>
      <c r="F85" s="132" t="str">
        <f>F12</f>
        <v> </v>
      </c>
      <c r="I85" s="133" t="s">
        <v>25</v>
      </c>
      <c r="J85" s="57" t="str">
        <f>IF(J12="","",J12)</f>
        <v>8.4.2016</v>
      </c>
      <c r="L85" s="31"/>
    </row>
    <row r="86" spans="2:12" s="1" customFormat="1" ht="6.75" customHeight="1">
      <c r="B86" s="31"/>
      <c r="I86" s="131"/>
      <c r="L86" s="31"/>
    </row>
    <row r="87" spans="2:12" s="1" customFormat="1" ht="15">
      <c r="B87" s="31"/>
      <c r="C87" s="53" t="s">
        <v>29</v>
      </c>
      <c r="F87" s="132" t="str">
        <f>E15</f>
        <v>Město Nový Bor</v>
      </c>
      <c r="I87" s="133" t="s">
        <v>34</v>
      </c>
      <c r="J87" s="132" t="str">
        <f>E21</f>
        <v> </v>
      </c>
      <c r="L87" s="31"/>
    </row>
    <row r="88" spans="2:12" s="1" customFormat="1" ht="14.25" customHeight="1">
      <c r="B88" s="31"/>
      <c r="C88" s="53" t="s">
        <v>32</v>
      </c>
      <c r="F88" s="132">
        <f>IF(E18="","",E18)</f>
      </c>
      <c r="I88" s="131"/>
      <c r="L88" s="31"/>
    </row>
    <row r="89" spans="2:12" s="1" customFormat="1" ht="9.75" customHeight="1">
      <c r="B89" s="31"/>
      <c r="I89" s="131"/>
      <c r="L89" s="31"/>
    </row>
    <row r="90" spans="2:20" s="9" customFormat="1" ht="29.25" customHeight="1">
      <c r="B90" s="134"/>
      <c r="C90" s="135" t="s">
        <v>104</v>
      </c>
      <c r="D90" s="136" t="s">
        <v>55</v>
      </c>
      <c r="E90" s="136" t="s">
        <v>51</v>
      </c>
      <c r="F90" s="136" t="s">
        <v>105</v>
      </c>
      <c r="G90" s="136" t="s">
        <v>106</v>
      </c>
      <c r="H90" s="136" t="s">
        <v>107</v>
      </c>
      <c r="I90" s="137" t="s">
        <v>108</v>
      </c>
      <c r="J90" s="136" t="s">
        <v>85</v>
      </c>
      <c r="K90" s="138" t="s">
        <v>109</v>
      </c>
      <c r="L90" s="134"/>
      <c r="M90" s="64" t="s">
        <v>110</v>
      </c>
      <c r="N90" s="65" t="s">
        <v>40</v>
      </c>
      <c r="O90" s="65" t="s">
        <v>111</v>
      </c>
      <c r="P90" s="65" t="s">
        <v>112</v>
      </c>
      <c r="Q90" s="65" t="s">
        <v>113</v>
      </c>
      <c r="R90" s="65" t="s">
        <v>114</v>
      </c>
      <c r="S90" s="65" t="s">
        <v>115</v>
      </c>
      <c r="T90" s="66" t="s">
        <v>116</v>
      </c>
    </row>
    <row r="91" spans="2:63" s="1" customFormat="1" ht="29.25" customHeight="1">
      <c r="B91" s="31"/>
      <c r="C91" s="68" t="s">
        <v>86</v>
      </c>
      <c r="I91" s="131"/>
      <c r="J91" s="139">
        <f>BK91</f>
        <v>0</v>
      </c>
      <c r="L91" s="31"/>
      <c r="M91" s="67"/>
      <c r="N91" s="58"/>
      <c r="O91" s="58"/>
      <c r="P91" s="140">
        <f>P92+P110+P250+P254</f>
        <v>0</v>
      </c>
      <c r="Q91" s="58"/>
      <c r="R91" s="140">
        <f>R92+R110+R250+R254</f>
        <v>0</v>
      </c>
      <c r="S91" s="58"/>
      <c r="T91" s="141">
        <f>T92+T110+T250+T254</f>
        <v>0</v>
      </c>
      <c r="AT91" s="14" t="s">
        <v>69</v>
      </c>
      <c r="AU91" s="14" t="s">
        <v>87</v>
      </c>
      <c r="BK91" s="142">
        <f>BK92+BK110+BK250+BK254</f>
        <v>0</v>
      </c>
    </row>
    <row r="92" spans="2:63" s="10" customFormat="1" ht="36.75" customHeight="1">
      <c r="B92" s="143"/>
      <c r="D92" s="144" t="s">
        <v>69</v>
      </c>
      <c r="E92" s="145" t="s">
        <v>117</v>
      </c>
      <c r="F92" s="145" t="s">
        <v>118</v>
      </c>
      <c r="I92" s="146"/>
      <c r="J92" s="147">
        <f>BK92</f>
        <v>0</v>
      </c>
      <c r="L92" s="143"/>
      <c r="M92" s="148"/>
      <c r="N92" s="149"/>
      <c r="O92" s="149"/>
      <c r="P92" s="150">
        <f>P93</f>
        <v>0</v>
      </c>
      <c r="Q92" s="149"/>
      <c r="R92" s="150">
        <f>R93</f>
        <v>0</v>
      </c>
      <c r="S92" s="149"/>
      <c r="T92" s="151">
        <f>T93</f>
        <v>0</v>
      </c>
      <c r="AR92" s="144" t="s">
        <v>22</v>
      </c>
      <c r="AT92" s="152" t="s">
        <v>69</v>
      </c>
      <c r="AU92" s="152" t="s">
        <v>70</v>
      </c>
      <c r="AY92" s="144" t="s">
        <v>119</v>
      </c>
      <c r="BK92" s="153">
        <f>BK93</f>
        <v>0</v>
      </c>
    </row>
    <row r="93" spans="2:63" s="10" customFormat="1" ht="19.5" customHeight="1">
      <c r="B93" s="143"/>
      <c r="D93" s="154" t="s">
        <v>69</v>
      </c>
      <c r="E93" s="155" t="s">
        <v>120</v>
      </c>
      <c r="F93" s="155" t="s">
        <v>121</v>
      </c>
      <c r="I93" s="146"/>
      <c r="J93" s="156">
        <f>BK93</f>
        <v>0</v>
      </c>
      <c r="L93" s="143"/>
      <c r="M93" s="148"/>
      <c r="N93" s="149"/>
      <c r="O93" s="149"/>
      <c r="P93" s="150">
        <f>SUM(P94:P109)</f>
        <v>0</v>
      </c>
      <c r="Q93" s="149"/>
      <c r="R93" s="150">
        <f>SUM(R94:R109)</f>
        <v>0</v>
      </c>
      <c r="S93" s="149"/>
      <c r="T93" s="151">
        <f>SUM(T94:T109)</f>
        <v>0</v>
      </c>
      <c r="AR93" s="144" t="s">
        <v>22</v>
      </c>
      <c r="AT93" s="152" t="s">
        <v>69</v>
      </c>
      <c r="AU93" s="152" t="s">
        <v>22</v>
      </c>
      <c r="AY93" s="144" t="s">
        <v>119</v>
      </c>
      <c r="BK93" s="153">
        <f>SUM(BK94:BK109)</f>
        <v>0</v>
      </c>
    </row>
    <row r="94" spans="2:65" s="1" customFormat="1" ht="22.5" customHeight="1">
      <c r="B94" s="157"/>
      <c r="C94" s="158" t="s">
        <v>22</v>
      </c>
      <c r="D94" s="158" t="s">
        <v>122</v>
      </c>
      <c r="E94" s="159" t="s">
        <v>123</v>
      </c>
      <c r="F94" s="160" t="s">
        <v>124</v>
      </c>
      <c r="G94" s="161" t="s">
        <v>125</v>
      </c>
      <c r="H94" s="162">
        <v>15.37</v>
      </c>
      <c r="I94" s="163"/>
      <c r="J94" s="164">
        <f>ROUND(I94*H94,2)</f>
        <v>0</v>
      </c>
      <c r="K94" s="160" t="s">
        <v>20</v>
      </c>
      <c r="L94" s="31"/>
      <c r="M94" s="165" t="s">
        <v>20</v>
      </c>
      <c r="N94" s="166" t="s">
        <v>41</v>
      </c>
      <c r="O94" s="32"/>
      <c r="P94" s="167">
        <f>O94*H94</f>
        <v>0</v>
      </c>
      <c r="Q94" s="167">
        <v>0</v>
      </c>
      <c r="R94" s="167">
        <f>Q94*H94</f>
        <v>0</v>
      </c>
      <c r="S94" s="167">
        <v>0</v>
      </c>
      <c r="T94" s="168">
        <f>S94*H94</f>
        <v>0</v>
      </c>
      <c r="AR94" s="14" t="s">
        <v>126</v>
      </c>
      <c r="AT94" s="14" t="s">
        <v>122</v>
      </c>
      <c r="AU94" s="14" t="s">
        <v>77</v>
      </c>
      <c r="AY94" s="14" t="s">
        <v>119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4" t="s">
        <v>22</v>
      </c>
      <c r="BK94" s="169">
        <f>ROUND(I94*H94,2)</f>
        <v>0</v>
      </c>
      <c r="BL94" s="14" t="s">
        <v>126</v>
      </c>
      <c r="BM94" s="14" t="s">
        <v>22</v>
      </c>
    </row>
    <row r="95" spans="2:47" s="1" customFormat="1" ht="22.5" customHeight="1">
      <c r="B95" s="31"/>
      <c r="D95" s="170" t="s">
        <v>127</v>
      </c>
      <c r="F95" s="171" t="s">
        <v>124</v>
      </c>
      <c r="I95" s="131"/>
      <c r="L95" s="31"/>
      <c r="M95" s="60"/>
      <c r="N95" s="32"/>
      <c r="O95" s="32"/>
      <c r="P95" s="32"/>
      <c r="Q95" s="32"/>
      <c r="R95" s="32"/>
      <c r="S95" s="32"/>
      <c r="T95" s="61"/>
      <c r="AT95" s="14" t="s">
        <v>127</v>
      </c>
      <c r="AU95" s="14" t="s">
        <v>77</v>
      </c>
    </row>
    <row r="96" spans="2:65" s="1" customFormat="1" ht="22.5" customHeight="1">
      <c r="B96" s="157"/>
      <c r="C96" s="158" t="s">
        <v>77</v>
      </c>
      <c r="D96" s="158" t="s">
        <v>122</v>
      </c>
      <c r="E96" s="159" t="s">
        <v>128</v>
      </c>
      <c r="F96" s="160" t="s">
        <v>129</v>
      </c>
      <c r="G96" s="161" t="s">
        <v>125</v>
      </c>
      <c r="H96" s="162">
        <v>15.37</v>
      </c>
      <c r="I96" s="163"/>
      <c r="J96" s="164">
        <f>ROUND(I96*H96,2)</f>
        <v>0</v>
      </c>
      <c r="K96" s="160" t="s">
        <v>20</v>
      </c>
      <c r="L96" s="31"/>
      <c r="M96" s="165" t="s">
        <v>20</v>
      </c>
      <c r="N96" s="166" t="s">
        <v>41</v>
      </c>
      <c r="O96" s="32"/>
      <c r="P96" s="167">
        <f>O96*H96</f>
        <v>0</v>
      </c>
      <c r="Q96" s="167">
        <v>0</v>
      </c>
      <c r="R96" s="167">
        <f>Q96*H96</f>
        <v>0</v>
      </c>
      <c r="S96" s="167">
        <v>0</v>
      </c>
      <c r="T96" s="168">
        <f>S96*H96</f>
        <v>0</v>
      </c>
      <c r="AR96" s="14" t="s">
        <v>126</v>
      </c>
      <c r="AT96" s="14" t="s">
        <v>122</v>
      </c>
      <c r="AU96" s="14" t="s">
        <v>77</v>
      </c>
      <c r="AY96" s="14" t="s">
        <v>119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4" t="s">
        <v>22</v>
      </c>
      <c r="BK96" s="169">
        <f>ROUND(I96*H96,2)</f>
        <v>0</v>
      </c>
      <c r="BL96" s="14" t="s">
        <v>126</v>
      </c>
      <c r="BM96" s="14" t="s">
        <v>77</v>
      </c>
    </row>
    <row r="97" spans="2:47" s="1" customFormat="1" ht="22.5" customHeight="1">
      <c r="B97" s="31"/>
      <c r="D97" s="170" t="s">
        <v>127</v>
      </c>
      <c r="F97" s="171" t="s">
        <v>129</v>
      </c>
      <c r="I97" s="131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127</v>
      </c>
      <c r="AU97" s="14" t="s">
        <v>77</v>
      </c>
    </row>
    <row r="98" spans="2:65" s="1" customFormat="1" ht="22.5" customHeight="1">
      <c r="B98" s="157"/>
      <c r="C98" s="158" t="s">
        <v>130</v>
      </c>
      <c r="D98" s="158" t="s">
        <v>122</v>
      </c>
      <c r="E98" s="159" t="s">
        <v>131</v>
      </c>
      <c r="F98" s="160" t="s">
        <v>132</v>
      </c>
      <c r="G98" s="161" t="s">
        <v>125</v>
      </c>
      <c r="H98" s="162">
        <v>15.37</v>
      </c>
      <c r="I98" s="163"/>
      <c r="J98" s="164">
        <f>ROUND(I98*H98,2)</f>
        <v>0</v>
      </c>
      <c r="K98" s="160" t="s">
        <v>20</v>
      </c>
      <c r="L98" s="31"/>
      <c r="M98" s="165" t="s">
        <v>20</v>
      </c>
      <c r="N98" s="166" t="s">
        <v>41</v>
      </c>
      <c r="O98" s="32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4" t="s">
        <v>126</v>
      </c>
      <c r="AT98" s="14" t="s">
        <v>122</v>
      </c>
      <c r="AU98" s="14" t="s">
        <v>77</v>
      </c>
      <c r="AY98" s="14" t="s">
        <v>119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4" t="s">
        <v>22</v>
      </c>
      <c r="BK98" s="169">
        <f>ROUND(I98*H98,2)</f>
        <v>0</v>
      </c>
      <c r="BL98" s="14" t="s">
        <v>126</v>
      </c>
      <c r="BM98" s="14" t="s">
        <v>130</v>
      </c>
    </row>
    <row r="99" spans="2:47" s="1" customFormat="1" ht="22.5" customHeight="1">
      <c r="B99" s="31"/>
      <c r="D99" s="170" t="s">
        <v>127</v>
      </c>
      <c r="F99" s="171" t="s">
        <v>132</v>
      </c>
      <c r="I99" s="131"/>
      <c r="L99" s="31"/>
      <c r="M99" s="60"/>
      <c r="N99" s="32"/>
      <c r="O99" s="32"/>
      <c r="P99" s="32"/>
      <c r="Q99" s="32"/>
      <c r="R99" s="32"/>
      <c r="S99" s="32"/>
      <c r="T99" s="61"/>
      <c r="AT99" s="14" t="s">
        <v>127</v>
      </c>
      <c r="AU99" s="14" t="s">
        <v>77</v>
      </c>
    </row>
    <row r="100" spans="2:65" s="1" customFormat="1" ht="22.5" customHeight="1">
      <c r="B100" s="157"/>
      <c r="C100" s="158" t="s">
        <v>126</v>
      </c>
      <c r="D100" s="158" t="s">
        <v>122</v>
      </c>
      <c r="E100" s="159" t="s">
        <v>133</v>
      </c>
      <c r="F100" s="160" t="s">
        <v>134</v>
      </c>
      <c r="G100" s="161" t="s">
        <v>125</v>
      </c>
      <c r="H100" s="162">
        <v>292.022</v>
      </c>
      <c r="I100" s="163"/>
      <c r="J100" s="164">
        <f>ROUND(I100*H100,2)</f>
        <v>0</v>
      </c>
      <c r="K100" s="160" t="s">
        <v>20</v>
      </c>
      <c r="L100" s="31"/>
      <c r="M100" s="165" t="s">
        <v>20</v>
      </c>
      <c r="N100" s="166" t="s">
        <v>41</v>
      </c>
      <c r="O100" s="32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4" t="s">
        <v>126</v>
      </c>
      <c r="AT100" s="14" t="s">
        <v>122</v>
      </c>
      <c r="AU100" s="14" t="s">
        <v>77</v>
      </c>
      <c r="AY100" s="14" t="s">
        <v>119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4" t="s">
        <v>22</v>
      </c>
      <c r="BK100" s="169">
        <f>ROUND(I100*H100,2)</f>
        <v>0</v>
      </c>
      <c r="BL100" s="14" t="s">
        <v>126</v>
      </c>
      <c r="BM100" s="14" t="s">
        <v>126</v>
      </c>
    </row>
    <row r="101" spans="2:47" s="1" customFormat="1" ht="22.5" customHeight="1">
      <c r="B101" s="31"/>
      <c r="D101" s="170" t="s">
        <v>127</v>
      </c>
      <c r="F101" s="171" t="s">
        <v>134</v>
      </c>
      <c r="I101" s="131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127</v>
      </c>
      <c r="AU101" s="14" t="s">
        <v>77</v>
      </c>
    </row>
    <row r="102" spans="2:65" s="1" customFormat="1" ht="22.5" customHeight="1">
      <c r="B102" s="157"/>
      <c r="C102" s="158" t="s">
        <v>135</v>
      </c>
      <c r="D102" s="158" t="s">
        <v>122</v>
      </c>
      <c r="E102" s="159" t="s">
        <v>136</v>
      </c>
      <c r="F102" s="160" t="s">
        <v>137</v>
      </c>
      <c r="G102" s="161" t="s">
        <v>125</v>
      </c>
      <c r="H102" s="162">
        <v>15.37</v>
      </c>
      <c r="I102" s="163"/>
      <c r="J102" s="164">
        <f>ROUND(I102*H102,2)</f>
        <v>0</v>
      </c>
      <c r="K102" s="160" t="s">
        <v>20</v>
      </c>
      <c r="L102" s="31"/>
      <c r="M102" s="165" t="s">
        <v>20</v>
      </c>
      <c r="N102" s="166" t="s">
        <v>41</v>
      </c>
      <c r="O102" s="32"/>
      <c r="P102" s="167">
        <f>O102*H102</f>
        <v>0</v>
      </c>
      <c r="Q102" s="167">
        <v>0</v>
      </c>
      <c r="R102" s="167">
        <f>Q102*H102</f>
        <v>0</v>
      </c>
      <c r="S102" s="167">
        <v>0</v>
      </c>
      <c r="T102" s="168">
        <f>S102*H102</f>
        <v>0</v>
      </c>
      <c r="AR102" s="14" t="s">
        <v>126</v>
      </c>
      <c r="AT102" s="14" t="s">
        <v>122</v>
      </c>
      <c r="AU102" s="14" t="s">
        <v>77</v>
      </c>
      <c r="AY102" s="14" t="s">
        <v>119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4" t="s">
        <v>22</v>
      </c>
      <c r="BK102" s="169">
        <f>ROUND(I102*H102,2)</f>
        <v>0</v>
      </c>
      <c r="BL102" s="14" t="s">
        <v>126</v>
      </c>
      <c r="BM102" s="14" t="s">
        <v>135</v>
      </c>
    </row>
    <row r="103" spans="2:47" s="1" customFormat="1" ht="22.5" customHeight="1">
      <c r="B103" s="31"/>
      <c r="D103" s="170" t="s">
        <v>127</v>
      </c>
      <c r="F103" s="171" t="s">
        <v>137</v>
      </c>
      <c r="I103" s="131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127</v>
      </c>
      <c r="AU103" s="14" t="s">
        <v>77</v>
      </c>
    </row>
    <row r="104" spans="2:65" s="1" customFormat="1" ht="22.5" customHeight="1">
      <c r="B104" s="157"/>
      <c r="C104" s="158" t="s">
        <v>138</v>
      </c>
      <c r="D104" s="158" t="s">
        <v>122</v>
      </c>
      <c r="E104" s="159" t="s">
        <v>139</v>
      </c>
      <c r="F104" s="160" t="s">
        <v>140</v>
      </c>
      <c r="G104" s="161" t="s">
        <v>125</v>
      </c>
      <c r="H104" s="162">
        <v>15.37</v>
      </c>
      <c r="I104" s="163"/>
      <c r="J104" s="164">
        <f>ROUND(I104*H104,2)</f>
        <v>0</v>
      </c>
      <c r="K104" s="160" t="s">
        <v>20</v>
      </c>
      <c r="L104" s="31"/>
      <c r="M104" s="165" t="s">
        <v>20</v>
      </c>
      <c r="N104" s="166" t="s">
        <v>41</v>
      </c>
      <c r="O104" s="32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4" t="s">
        <v>126</v>
      </c>
      <c r="AT104" s="14" t="s">
        <v>122</v>
      </c>
      <c r="AU104" s="14" t="s">
        <v>77</v>
      </c>
      <c r="AY104" s="14" t="s">
        <v>119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4" t="s">
        <v>22</v>
      </c>
      <c r="BK104" s="169">
        <f>ROUND(I104*H104,2)</f>
        <v>0</v>
      </c>
      <c r="BL104" s="14" t="s">
        <v>126</v>
      </c>
      <c r="BM104" s="14" t="s">
        <v>138</v>
      </c>
    </row>
    <row r="105" spans="2:47" s="1" customFormat="1" ht="22.5" customHeight="1">
      <c r="B105" s="31"/>
      <c r="D105" s="170" t="s">
        <v>127</v>
      </c>
      <c r="F105" s="171" t="s">
        <v>140</v>
      </c>
      <c r="I105" s="131"/>
      <c r="L105" s="31"/>
      <c r="M105" s="60"/>
      <c r="N105" s="32"/>
      <c r="O105" s="32"/>
      <c r="P105" s="32"/>
      <c r="Q105" s="32"/>
      <c r="R105" s="32"/>
      <c r="S105" s="32"/>
      <c r="T105" s="61"/>
      <c r="AT105" s="14" t="s">
        <v>127</v>
      </c>
      <c r="AU105" s="14" t="s">
        <v>77</v>
      </c>
    </row>
    <row r="106" spans="2:65" s="1" customFormat="1" ht="22.5" customHeight="1">
      <c r="B106" s="157"/>
      <c r="C106" s="158" t="s">
        <v>141</v>
      </c>
      <c r="D106" s="158" t="s">
        <v>122</v>
      </c>
      <c r="E106" s="159" t="s">
        <v>142</v>
      </c>
      <c r="F106" s="160" t="s">
        <v>143</v>
      </c>
      <c r="G106" s="161" t="s">
        <v>125</v>
      </c>
      <c r="H106" s="162">
        <v>15.37</v>
      </c>
      <c r="I106" s="163"/>
      <c r="J106" s="164">
        <f>ROUND(I106*H106,2)</f>
        <v>0</v>
      </c>
      <c r="K106" s="160" t="s">
        <v>20</v>
      </c>
      <c r="L106" s="31"/>
      <c r="M106" s="165" t="s">
        <v>20</v>
      </c>
      <c r="N106" s="166" t="s">
        <v>41</v>
      </c>
      <c r="O106" s="32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4" t="s">
        <v>126</v>
      </c>
      <c r="AT106" s="14" t="s">
        <v>122</v>
      </c>
      <c r="AU106" s="14" t="s">
        <v>77</v>
      </c>
      <c r="AY106" s="14" t="s">
        <v>119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4" t="s">
        <v>22</v>
      </c>
      <c r="BK106" s="169">
        <f>ROUND(I106*H106,2)</f>
        <v>0</v>
      </c>
      <c r="BL106" s="14" t="s">
        <v>126</v>
      </c>
      <c r="BM106" s="14" t="s">
        <v>141</v>
      </c>
    </row>
    <row r="107" spans="2:47" s="1" customFormat="1" ht="22.5" customHeight="1">
      <c r="B107" s="31"/>
      <c r="D107" s="170" t="s">
        <v>127</v>
      </c>
      <c r="F107" s="171" t="s">
        <v>143</v>
      </c>
      <c r="I107" s="131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127</v>
      </c>
      <c r="AU107" s="14" t="s">
        <v>77</v>
      </c>
    </row>
    <row r="108" spans="2:65" s="1" customFormat="1" ht="22.5" customHeight="1">
      <c r="B108" s="157"/>
      <c r="C108" s="158" t="s">
        <v>144</v>
      </c>
      <c r="D108" s="158" t="s">
        <v>122</v>
      </c>
      <c r="E108" s="159" t="s">
        <v>145</v>
      </c>
      <c r="F108" s="160" t="s">
        <v>146</v>
      </c>
      <c r="G108" s="161" t="s">
        <v>125</v>
      </c>
      <c r="H108" s="162">
        <v>15.37</v>
      </c>
      <c r="I108" s="163"/>
      <c r="J108" s="164">
        <f>ROUND(I108*H108,2)</f>
        <v>0</v>
      </c>
      <c r="K108" s="160" t="s">
        <v>20</v>
      </c>
      <c r="L108" s="31"/>
      <c r="M108" s="165" t="s">
        <v>20</v>
      </c>
      <c r="N108" s="166" t="s">
        <v>41</v>
      </c>
      <c r="O108" s="32"/>
      <c r="P108" s="167">
        <f>O108*H108</f>
        <v>0</v>
      </c>
      <c r="Q108" s="167">
        <v>0</v>
      </c>
      <c r="R108" s="167">
        <f>Q108*H108</f>
        <v>0</v>
      </c>
      <c r="S108" s="167">
        <v>0</v>
      </c>
      <c r="T108" s="168">
        <f>S108*H108</f>
        <v>0</v>
      </c>
      <c r="AR108" s="14" t="s">
        <v>126</v>
      </c>
      <c r="AT108" s="14" t="s">
        <v>122</v>
      </c>
      <c r="AU108" s="14" t="s">
        <v>77</v>
      </c>
      <c r="AY108" s="14" t="s">
        <v>119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4" t="s">
        <v>22</v>
      </c>
      <c r="BK108" s="169">
        <f>ROUND(I108*H108,2)</f>
        <v>0</v>
      </c>
      <c r="BL108" s="14" t="s">
        <v>126</v>
      </c>
      <c r="BM108" s="14" t="s">
        <v>144</v>
      </c>
    </row>
    <row r="109" spans="2:47" s="1" customFormat="1" ht="22.5" customHeight="1">
      <c r="B109" s="31"/>
      <c r="D109" s="172" t="s">
        <v>127</v>
      </c>
      <c r="F109" s="173" t="s">
        <v>146</v>
      </c>
      <c r="I109" s="131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127</v>
      </c>
      <c r="AU109" s="14" t="s">
        <v>77</v>
      </c>
    </row>
    <row r="110" spans="2:63" s="10" customFormat="1" ht="36.75" customHeight="1">
      <c r="B110" s="143"/>
      <c r="D110" s="144" t="s">
        <v>69</v>
      </c>
      <c r="E110" s="145" t="s">
        <v>147</v>
      </c>
      <c r="F110" s="145" t="s">
        <v>148</v>
      </c>
      <c r="I110" s="146"/>
      <c r="J110" s="147">
        <f>BK110</f>
        <v>0</v>
      </c>
      <c r="L110" s="143"/>
      <c r="M110" s="148"/>
      <c r="N110" s="149"/>
      <c r="O110" s="149"/>
      <c r="P110" s="150">
        <f>P111+P154+P165+P170+P187+P238+P247</f>
        <v>0</v>
      </c>
      <c r="Q110" s="149"/>
      <c r="R110" s="150">
        <f>R111+R154+R165+R170+R187+R238+R247</f>
        <v>0</v>
      </c>
      <c r="S110" s="149"/>
      <c r="T110" s="151">
        <f>T111+T154+T165+T170+T187+T238+T247</f>
        <v>0</v>
      </c>
      <c r="AR110" s="144" t="s">
        <v>77</v>
      </c>
      <c r="AT110" s="152" t="s">
        <v>69</v>
      </c>
      <c r="AU110" s="152" t="s">
        <v>70</v>
      </c>
      <c r="AY110" s="144" t="s">
        <v>119</v>
      </c>
      <c r="BK110" s="153">
        <f>BK111+BK154+BK165+BK170+BK187+BK238+BK247</f>
        <v>0</v>
      </c>
    </row>
    <row r="111" spans="2:63" s="10" customFormat="1" ht="19.5" customHeight="1">
      <c r="B111" s="143"/>
      <c r="D111" s="154" t="s">
        <v>69</v>
      </c>
      <c r="E111" s="155" t="s">
        <v>149</v>
      </c>
      <c r="F111" s="155" t="s">
        <v>150</v>
      </c>
      <c r="I111" s="146"/>
      <c r="J111" s="156">
        <f>BK111</f>
        <v>0</v>
      </c>
      <c r="L111" s="143"/>
      <c r="M111" s="148"/>
      <c r="N111" s="149"/>
      <c r="O111" s="149"/>
      <c r="P111" s="150">
        <f>SUM(P112:P153)</f>
        <v>0</v>
      </c>
      <c r="Q111" s="149"/>
      <c r="R111" s="150">
        <f>SUM(R112:R153)</f>
        <v>0</v>
      </c>
      <c r="S111" s="149"/>
      <c r="T111" s="151">
        <f>SUM(T112:T153)</f>
        <v>0</v>
      </c>
      <c r="AR111" s="144" t="s">
        <v>77</v>
      </c>
      <c r="AT111" s="152" t="s">
        <v>69</v>
      </c>
      <c r="AU111" s="152" t="s">
        <v>22</v>
      </c>
      <c r="AY111" s="144" t="s">
        <v>119</v>
      </c>
      <c r="BK111" s="153">
        <f>SUM(BK112:BK153)</f>
        <v>0</v>
      </c>
    </row>
    <row r="112" spans="2:65" s="1" customFormat="1" ht="22.5" customHeight="1">
      <c r="B112" s="157"/>
      <c r="C112" s="158" t="s">
        <v>120</v>
      </c>
      <c r="D112" s="158" t="s">
        <v>122</v>
      </c>
      <c r="E112" s="159" t="s">
        <v>151</v>
      </c>
      <c r="F112" s="160" t="s">
        <v>152</v>
      </c>
      <c r="G112" s="161" t="s">
        <v>153</v>
      </c>
      <c r="H112" s="162">
        <v>298.65</v>
      </c>
      <c r="I112" s="163"/>
      <c r="J112" s="164">
        <f>ROUND(I112*H112,2)</f>
        <v>0</v>
      </c>
      <c r="K112" s="160" t="s">
        <v>20</v>
      </c>
      <c r="L112" s="31"/>
      <c r="M112" s="165" t="s">
        <v>20</v>
      </c>
      <c r="N112" s="166" t="s">
        <v>41</v>
      </c>
      <c r="O112" s="32"/>
      <c r="P112" s="167">
        <f>O112*H112</f>
        <v>0</v>
      </c>
      <c r="Q112" s="167">
        <v>0</v>
      </c>
      <c r="R112" s="167">
        <f>Q112*H112</f>
        <v>0</v>
      </c>
      <c r="S112" s="167">
        <v>0</v>
      </c>
      <c r="T112" s="168">
        <f>S112*H112</f>
        <v>0</v>
      </c>
      <c r="AR112" s="14" t="s">
        <v>154</v>
      </c>
      <c r="AT112" s="14" t="s">
        <v>122</v>
      </c>
      <c r="AU112" s="14" t="s">
        <v>77</v>
      </c>
      <c r="AY112" s="14" t="s">
        <v>119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4" t="s">
        <v>22</v>
      </c>
      <c r="BK112" s="169">
        <f>ROUND(I112*H112,2)</f>
        <v>0</v>
      </c>
      <c r="BL112" s="14" t="s">
        <v>154</v>
      </c>
      <c r="BM112" s="14" t="s">
        <v>120</v>
      </c>
    </row>
    <row r="113" spans="2:47" s="1" customFormat="1" ht="22.5" customHeight="1">
      <c r="B113" s="31"/>
      <c r="D113" s="170" t="s">
        <v>127</v>
      </c>
      <c r="F113" s="171" t="s">
        <v>152</v>
      </c>
      <c r="I113" s="131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127</v>
      </c>
      <c r="AU113" s="14" t="s">
        <v>77</v>
      </c>
    </row>
    <row r="114" spans="2:65" s="1" customFormat="1" ht="22.5" customHeight="1">
      <c r="B114" s="157"/>
      <c r="C114" s="158" t="s">
        <v>27</v>
      </c>
      <c r="D114" s="158" t="s">
        <v>122</v>
      </c>
      <c r="E114" s="159" t="s">
        <v>155</v>
      </c>
      <c r="F114" s="160" t="s">
        <v>156</v>
      </c>
      <c r="G114" s="161" t="s">
        <v>153</v>
      </c>
      <c r="H114" s="162">
        <v>298.65</v>
      </c>
      <c r="I114" s="163"/>
      <c r="J114" s="164">
        <f>ROUND(I114*H114,2)</f>
        <v>0</v>
      </c>
      <c r="K114" s="160" t="s">
        <v>20</v>
      </c>
      <c r="L114" s="31"/>
      <c r="M114" s="165" t="s">
        <v>20</v>
      </c>
      <c r="N114" s="166" t="s">
        <v>41</v>
      </c>
      <c r="O114" s="32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4" t="s">
        <v>154</v>
      </c>
      <c r="AT114" s="14" t="s">
        <v>122</v>
      </c>
      <c r="AU114" s="14" t="s">
        <v>77</v>
      </c>
      <c r="AY114" s="14" t="s">
        <v>119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4" t="s">
        <v>22</v>
      </c>
      <c r="BK114" s="169">
        <f>ROUND(I114*H114,2)</f>
        <v>0</v>
      </c>
      <c r="BL114" s="14" t="s">
        <v>154</v>
      </c>
      <c r="BM114" s="14" t="s">
        <v>27</v>
      </c>
    </row>
    <row r="115" spans="2:47" s="1" customFormat="1" ht="22.5" customHeight="1">
      <c r="B115" s="31"/>
      <c r="D115" s="170" t="s">
        <v>127</v>
      </c>
      <c r="F115" s="171" t="s">
        <v>156</v>
      </c>
      <c r="I115" s="131"/>
      <c r="L115" s="31"/>
      <c r="M115" s="60"/>
      <c r="N115" s="32"/>
      <c r="O115" s="32"/>
      <c r="P115" s="32"/>
      <c r="Q115" s="32"/>
      <c r="R115" s="32"/>
      <c r="S115" s="32"/>
      <c r="T115" s="61"/>
      <c r="AT115" s="14" t="s">
        <v>127</v>
      </c>
      <c r="AU115" s="14" t="s">
        <v>77</v>
      </c>
    </row>
    <row r="116" spans="2:65" s="1" customFormat="1" ht="22.5" customHeight="1">
      <c r="B116" s="157"/>
      <c r="C116" s="158" t="s">
        <v>157</v>
      </c>
      <c r="D116" s="158" t="s">
        <v>122</v>
      </c>
      <c r="E116" s="159" t="s">
        <v>158</v>
      </c>
      <c r="F116" s="160" t="s">
        <v>159</v>
      </c>
      <c r="G116" s="161" t="s">
        <v>153</v>
      </c>
      <c r="H116" s="162">
        <v>298.65</v>
      </c>
      <c r="I116" s="163"/>
      <c r="J116" s="164">
        <f>ROUND(I116*H116,2)</f>
        <v>0</v>
      </c>
      <c r="K116" s="160" t="s">
        <v>20</v>
      </c>
      <c r="L116" s="31"/>
      <c r="M116" s="165" t="s">
        <v>20</v>
      </c>
      <c r="N116" s="166" t="s">
        <v>41</v>
      </c>
      <c r="O116" s="32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4" t="s">
        <v>154</v>
      </c>
      <c r="AT116" s="14" t="s">
        <v>122</v>
      </c>
      <c r="AU116" s="14" t="s">
        <v>77</v>
      </c>
      <c r="AY116" s="14" t="s">
        <v>119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4" t="s">
        <v>22</v>
      </c>
      <c r="BK116" s="169">
        <f>ROUND(I116*H116,2)</f>
        <v>0</v>
      </c>
      <c r="BL116" s="14" t="s">
        <v>154</v>
      </c>
      <c r="BM116" s="14" t="s">
        <v>157</v>
      </c>
    </row>
    <row r="117" spans="2:47" s="1" customFormat="1" ht="22.5" customHeight="1">
      <c r="B117" s="31"/>
      <c r="D117" s="170" t="s">
        <v>127</v>
      </c>
      <c r="F117" s="171" t="s">
        <v>159</v>
      </c>
      <c r="I117" s="131"/>
      <c r="L117" s="31"/>
      <c r="M117" s="60"/>
      <c r="N117" s="32"/>
      <c r="O117" s="32"/>
      <c r="P117" s="32"/>
      <c r="Q117" s="32"/>
      <c r="R117" s="32"/>
      <c r="S117" s="32"/>
      <c r="T117" s="61"/>
      <c r="AT117" s="14" t="s">
        <v>127</v>
      </c>
      <c r="AU117" s="14" t="s">
        <v>77</v>
      </c>
    </row>
    <row r="118" spans="2:65" s="1" customFormat="1" ht="22.5" customHeight="1">
      <c r="B118" s="157"/>
      <c r="C118" s="158" t="s">
        <v>160</v>
      </c>
      <c r="D118" s="158" t="s">
        <v>122</v>
      </c>
      <c r="E118" s="159" t="s">
        <v>161</v>
      </c>
      <c r="F118" s="160" t="s">
        <v>162</v>
      </c>
      <c r="G118" s="161" t="s">
        <v>163</v>
      </c>
      <c r="H118" s="162">
        <v>2</v>
      </c>
      <c r="I118" s="163"/>
      <c r="J118" s="164">
        <f>ROUND(I118*H118,2)</f>
        <v>0</v>
      </c>
      <c r="K118" s="160" t="s">
        <v>20</v>
      </c>
      <c r="L118" s="31"/>
      <c r="M118" s="165" t="s">
        <v>20</v>
      </c>
      <c r="N118" s="166" t="s">
        <v>41</v>
      </c>
      <c r="O118" s="32"/>
      <c r="P118" s="167">
        <f>O118*H118</f>
        <v>0</v>
      </c>
      <c r="Q118" s="167">
        <v>0</v>
      </c>
      <c r="R118" s="167">
        <f>Q118*H118</f>
        <v>0</v>
      </c>
      <c r="S118" s="167">
        <v>0</v>
      </c>
      <c r="T118" s="168">
        <f>S118*H118</f>
        <v>0</v>
      </c>
      <c r="AR118" s="14" t="s">
        <v>154</v>
      </c>
      <c r="AT118" s="14" t="s">
        <v>122</v>
      </c>
      <c r="AU118" s="14" t="s">
        <v>77</v>
      </c>
      <c r="AY118" s="14" t="s">
        <v>119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4" t="s">
        <v>22</v>
      </c>
      <c r="BK118" s="169">
        <f>ROUND(I118*H118,2)</f>
        <v>0</v>
      </c>
      <c r="BL118" s="14" t="s">
        <v>154</v>
      </c>
      <c r="BM118" s="14" t="s">
        <v>160</v>
      </c>
    </row>
    <row r="119" spans="2:47" s="1" customFormat="1" ht="22.5" customHeight="1">
      <c r="B119" s="31"/>
      <c r="D119" s="170" t="s">
        <v>127</v>
      </c>
      <c r="F119" s="171" t="s">
        <v>162</v>
      </c>
      <c r="I119" s="131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127</v>
      </c>
      <c r="AU119" s="14" t="s">
        <v>77</v>
      </c>
    </row>
    <row r="120" spans="2:65" s="1" customFormat="1" ht="22.5" customHeight="1">
      <c r="B120" s="157"/>
      <c r="C120" s="158" t="s">
        <v>164</v>
      </c>
      <c r="D120" s="158" t="s">
        <v>122</v>
      </c>
      <c r="E120" s="159" t="s">
        <v>165</v>
      </c>
      <c r="F120" s="160" t="s">
        <v>166</v>
      </c>
      <c r="G120" s="161" t="s">
        <v>153</v>
      </c>
      <c r="H120" s="162">
        <v>87.25</v>
      </c>
      <c r="I120" s="163"/>
      <c r="J120" s="164">
        <f>ROUND(I120*H120,2)</f>
        <v>0</v>
      </c>
      <c r="K120" s="160" t="s">
        <v>20</v>
      </c>
      <c r="L120" s="31"/>
      <c r="M120" s="165" t="s">
        <v>20</v>
      </c>
      <c r="N120" s="166" t="s">
        <v>41</v>
      </c>
      <c r="O120" s="32"/>
      <c r="P120" s="167">
        <f>O120*H120</f>
        <v>0</v>
      </c>
      <c r="Q120" s="167">
        <v>0</v>
      </c>
      <c r="R120" s="167">
        <f>Q120*H120</f>
        <v>0</v>
      </c>
      <c r="S120" s="167">
        <v>0</v>
      </c>
      <c r="T120" s="168">
        <f>S120*H120</f>
        <v>0</v>
      </c>
      <c r="AR120" s="14" t="s">
        <v>154</v>
      </c>
      <c r="AT120" s="14" t="s">
        <v>122</v>
      </c>
      <c r="AU120" s="14" t="s">
        <v>77</v>
      </c>
      <c r="AY120" s="14" t="s">
        <v>119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4" t="s">
        <v>22</v>
      </c>
      <c r="BK120" s="169">
        <f>ROUND(I120*H120,2)</f>
        <v>0</v>
      </c>
      <c r="BL120" s="14" t="s">
        <v>154</v>
      </c>
      <c r="BM120" s="14" t="s">
        <v>164</v>
      </c>
    </row>
    <row r="121" spans="2:47" s="1" customFormat="1" ht="22.5" customHeight="1">
      <c r="B121" s="31"/>
      <c r="D121" s="170" t="s">
        <v>127</v>
      </c>
      <c r="F121" s="171" t="s">
        <v>166</v>
      </c>
      <c r="I121" s="131"/>
      <c r="L121" s="31"/>
      <c r="M121" s="60"/>
      <c r="N121" s="32"/>
      <c r="O121" s="32"/>
      <c r="P121" s="32"/>
      <c r="Q121" s="32"/>
      <c r="R121" s="32"/>
      <c r="S121" s="32"/>
      <c r="T121" s="61"/>
      <c r="AT121" s="14" t="s">
        <v>127</v>
      </c>
      <c r="AU121" s="14" t="s">
        <v>77</v>
      </c>
    </row>
    <row r="122" spans="2:65" s="1" customFormat="1" ht="22.5" customHeight="1">
      <c r="B122" s="157"/>
      <c r="C122" s="158" t="s">
        <v>167</v>
      </c>
      <c r="D122" s="158" t="s">
        <v>122</v>
      </c>
      <c r="E122" s="159" t="s">
        <v>168</v>
      </c>
      <c r="F122" s="160" t="s">
        <v>169</v>
      </c>
      <c r="G122" s="161" t="s">
        <v>153</v>
      </c>
      <c r="H122" s="162">
        <v>174.5</v>
      </c>
      <c r="I122" s="163"/>
      <c r="J122" s="164">
        <f>ROUND(I122*H122,2)</f>
        <v>0</v>
      </c>
      <c r="K122" s="160" t="s">
        <v>20</v>
      </c>
      <c r="L122" s="31"/>
      <c r="M122" s="165" t="s">
        <v>20</v>
      </c>
      <c r="N122" s="166" t="s">
        <v>41</v>
      </c>
      <c r="O122" s="32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4" t="s">
        <v>154</v>
      </c>
      <c r="AT122" s="14" t="s">
        <v>122</v>
      </c>
      <c r="AU122" s="14" t="s">
        <v>77</v>
      </c>
      <c r="AY122" s="14" t="s">
        <v>119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4" t="s">
        <v>22</v>
      </c>
      <c r="BK122" s="169">
        <f>ROUND(I122*H122,2)</f>
        <v>0</v>
      </c>
      <c r="BL122" s="14" t="s">
        <v>154</v>
      </c>
      <c r="BM122" s="14" t="s">
        <v>167</v>
      </c>
    </row>
    <row r="123" spans="2:47" s="1" customFormat="1" ht="22.5" customHeight="1">
      <c r="B123" s="31"/>
      <c r="D123" s="170" t="s">
        <v>127</v>
      </c>
      <c r="F123" s="171" t="s">
        <v>169</v>
      </c>
      <c r="I123" s="131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127</v>
      </c>
      <c r="AU123" s="14" t="s">
        <v>77</v>
      </c>
    </row>
    <row r="124" spans="2:65" s="1" customFormat="1" ht="22.5" customHeight="1">
      <c r="B124" s="157"/>
      <c r="C124" s="174" t="s">
        <v>8</v>
      </c>
      <c r="D124" s="174" t="s">
        <v>170</v>
      </c>
      <c r="E124" s="175" t="s">
        <v>171</v>
      </c>
      <c r="F124" s="176" t="s">
        <v>172</v>
      </c>
      <c r="G124" s="177" t="s">
        <v>153</v>
      </c>
      <c r="H124" s="178">
        <v>100.338</v>
      </c>
      <c r="I124" s="179"/>
      <c r="J124" s="180">
        <f>ROUND(I124*H124,2)</f>
        <v>0</v>
      </c>
      <c r="K124" s="176" t="s">
        <v>20</v>
      </c>
      <c r="L124" s="181"/>
      <c r="M124" s="182" t="s">
        <v>20</v>
      </c>
      <c r="N124" s="183" t="s">
        <v>41</v>
      </c>
      <c r="O124" s="32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4" t="s">
        <v>173</v>
      </c>
      <c r="AT124" s="14" t="s">
        <v>170</v>
      </c>
      <c r="AU124" s="14" t="s">
        <v>77</v>
      </c>
      <c r="AY124" s="14" t="s">
        <v>119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4" t="s">
        <v>22</v>
      </c>
      <c r="BK124" s="169">
        <f>ROUND(I124*H124,2)</f>
        <v>0</v>
      </c>
      <c r="BL124" s="14" t="s">
        <v>154</v>
      </c>
      <c r="BM124" s="14" t="s">
        <v>8</v>
      </c>
    </row>
    <row r="125" spans="2:47" s="1" customFormat="1" ht="22.5" customHeight="1">
      <c r="B125" s="31"/>
      <c r="D125" s="170" t="s">
        <v>127</v>
      </c>
      <c r="F125" s="171" t="s">
        <v>172</v>
      </c>
      <c r="I125" s="131"/>
      <c r="L125" s="31"/>
      <c r="M125" s="60"/>
      <c r="N125" s="32"/>
      <c r="O125" s="32"/>
      <c r="P125" s="32"/>
      <c r="Q125" s="32"/>
      <c r="R125" s="32"/>
      <c r="S125" s="32"/>
      <c r="T125" s="61"/>
      <c r="AT125" s="14" t="s">
        <v>127</v>
      </c>
      <c r="AU125" s="14" t="s">
        <v>77</v>
      </c>
    </row>
    <row r="126" spans="2:65" s="1" customFormat="1" ht="22.5" customHeight="1">
      <c r="B126" s="157"/>
      <c r="C126" s="174" t="s">
        <v>154</v>
      </c>
      <c r="D126" s="174" t="s">
        <v>170</v>
      </c>
      <c r="E126" s="175" t="s">
        <v>174</v>
      </c>
      <c r="F126" s="176" t="s">
        <v>175</v>
      </c>
      <c r="G126" s="177" t="s">
        <v>153</v>
      </c>
      <c r="H126" s="178">
        <v>100.338</v>
      </c>
      <c r="I126" s="179"/>
      <c r="J126" s="180">
        <f>ROUND(I126*H126,2)</f>
        <v>0</v>
      </c>
      <c r="K126" s="176" t="s">
        <v>20</v>
      </c>
      <c r="L126" s="181"/>
      <c r="M126" s="182" t="s">
        <v>20</v>
      </c>
      <c r="N126" s="183" t="s">
        <v>41</v>
      </c>
      <c r="O126" s="32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AR126" s="14" t="s">
        <v>173</v>
      </c>
      <c r="AT126" s="14" t="s">
        <v>170</v>
      </c>
      <c r="AU126" s="14" t="s">
        <v>77</v>
      </c>
      <c r="AY126" s="14" t="s">
        <v>119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4" t="s">
        <v>22</v>
      </c>
      <c r="BK126" s="169">
        <f>ROUND(I126*H126,2)</f>
        <v>0</v>
      </c>
      <c r="BL126" s="14" t="s">
        <v>154</v>
      </c>
      <c r="BM126" s="14" t="s">
        <v>154</v>
      </c>
    </row>
    <row r="127" spans="2:47" s="1" customFormat="1" ht="22.5" customHeight="1">
      <c r="B127" s="31"/>
      <c r="D127" s="170" t="s">
        <v>127</v>
      </c>
      <c r="F127" s="171" t="s">
        <v>175</v>
      </c>
      <c r="I127" s="131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127</v>
      </c>
      <c r="AU127" s="14" t="s">
        <v>77</v>
      </c>
    </row>
    <row r="128" spans="2:65" s="1" customFormat="1" ht="22.5" customHeight="1">
      <c r="B128" s="157"/>
      <c r="C128" s="158" t="s">
        <v>176</v>
      </c>
      <c r="D128" s="158" t="s">
        <v>122</v>
      </c>
      <c r="E128" s="159" t="s">
        <v>177</v>
      </c>
      <c r="F128" s="160" t="s">
        <v>178</v>
      </c>
      <c r="G128" s="161" t="s">
        <v>153</v>
      </c>
      <c r="H128" s="162">
        <v>211.4</v>
      </c>
      <c r="I128" s="163"/>
      <c r="J128" s="164">
        <f>ROUND(I128*H128,2)</f>
        <v>0</v>
      </c>
      <c r="K128" s="160" t="s">
        <v>20</v>
      </c>
      <c r="L128" s="31"/>
      <c r="M128" s="165" t="s">
        <v>20</v>
      </c>
      <c r="N128" s="166" t="s">
        <v>41</v>
      </c>
      <c r="O128" s="32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4" t="s">
        <v>154</v>
      </c>
      <c r="AT128" s="14" t="s">
        <v>122</v>
      </c>
      <c r="AU128" s="14" t="s">
        <v>77</v>
      </c>
      <c r="AY128" s="14" t="s">
        <v>119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4" t="s">
        <v>22</v>
      </c>
      <c r="BK128" s="169">
        <f>ROUND(I128*H128,2)</f>
        <v>0</v>
      </c>
      <c r="BL128" s="14" t="s">
        <v>154</v>
      </c>
      <c r="BM128" s="14" t="s">
        <v>176</v>
      </c>
    </row>
    <row r="129" spans="2:47" s="1" customFormat="1" ht="22.5" customHeight="1">
      <c r="B129" s="31"/>
      <c r="D129" s="170" t="s">
        <v>127</v>
      </c>
      <c r="F129" s="171" t="s">
        <v>178</v>
      </c>
      <c r="I129" s="131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127</v>
      </c>
      <c r="AU129" s="14" t="s">
        <v>77</v>
      </c>
    </row>
    <row r="130" spans="2:65" s="1" customFormat="1" ht="22.5" customHeight="1">
      <c r="B130" s="157"/>
      <c r="C130" s="174" t="s">
        <v>179</v>
      </c>
      <c r="D130" s="174" t="s">
        <v>170</v>
      </c>
      <c r="E130" s="175" t="s">
        <v>180</v>
      </c>
      <c r="F130" s="176" t="s">
        <v>181</v>
      </c>
      <c r="G130" s="177" t="s">
        <v>153</v>
      </c>
      <c r="H130" s="178">
        <v>232.54</v>
      </c>
      <c r="I130" s="179"/>
      <c r="J130" s="180">
        <f>ROUND(I130*H130,2)</f>
        <v>0</v>
      </c>
      <c r="K130" s="176" t="s">
        <v>20</v>
      </c>
      <c r="L130" s="181"/>
      <c r="M130" s="182" t="s">
        <v>20</v>
      </c>
      <c r="N130" s="183" t="s">
        <v>41</v>
      </c>
      <c r="O130" s="32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4" t="s">
        <v>173</v>
      </c>
      <c r="AT130" s="14" t="s">
        <v>170</v>
      </c>
      <c r="AU130" s="14" t="s">
        <v>77</v>
      </c>
      <c r="AY130" s="14" t="s">
        <v>119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4" t="s">
        <v>22</v>
      </c>
      <c r="BK130" s="169">
        <f>ROUND(I130*H130,2)</f>
        <v>0</v>
      </c>
      <c r="BL130" s="14" t="s">
        <v>154</v>
      </c>
      <c r="BM130" s="14" t="s">
        <v>179</v>
      </c>
    </row>
    <row r="131" spans="2:47" s="1" customFormat="1" ht="22.5" customHeight="1">
      <c r="B131" s="31"/>
      <c r="D131" s="170" t="s">
        <v>127</v>
      </c>
      <c r="F131" s="171" t="s">
        <v>181</v>
      </c>
      <c r="I131" s="131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127</v>
      </c>
      <c r="AU131" s="14" t="s">
        <v>77</v>
      </c>
    </row>
    <row r="132" spans="2:65" s="1" customFormat="1" ht="22.5" customHeight="1">
      <c r="B132" s="157"/>
      <c r="C132" s="174" t="s">
        <v>182</v>
      </c>
      <c r="D132" s="174" t="s">
        <v>170</v>
      </c>
      <c r="E132" s="175" t="s">
        <v>183</v>
      </c>
      <c r="F132" s="176" t="s">
        <v>184</v>
      </c>
      <c r="G132" s="177" t="s">
        <v>163</v>
      </c>
      <c r="H132" s="178">
        <v>15</v>
      </c>
      <c r="I132" s="179"/>
      <c r="J132" s="180">
        <f>ROUND(I132*H132,2)</f>
        <v>0</v>
      </c>
      <c r="K132" s="176" t="s">
        <v>20</v>
      </c>
      <c r="L132" s="181"/>
      <c r="M132" s="182" t="s">
        <v>20</v>
      </c>
      <c r="N132" s="183" t="s">
        <v>41</v>
      </c>
      <c r="O132" s="3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AR132" s="14" t="s">
        <v>173</v>
      </c>
      <c r="AT132" s="14" t="s">
        <v>170</v>
      </c>
      <c r="AU132" s="14" t="s">
        <v>77</v>
      </c>
      <c r="AY132" s="14" t="s">
        <v>119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4" t="s">
        <v>22</v>
      </c>
      <c r="BK132" s="169">
        <f>ROUND(I132*H132,2)</f>
        <v>0</v>
      </c>
      <c r="BL132" s="14" t="s">
        <v>154</v>
      </c>
      <c r="BM132" s="14" t="s">
        <v>182</v>
      </c>
    </row>
    <row r="133" spans="2:47" s="1" customFormat="1" ht="22.5" customHeight="1">
      <c r="B133" s="31"/>
      <c r="D133" s="170" t="s">
        <v>127</v>
      </c>
      <c r="F133" s="171" t="s">
        <v>184</v>
      </c>
      <c r="I133" s="131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127</v>
      </c>
      <c r="AU133" s="14" t="s">
        <v>77</v>
      </c>
    </row>
    <row r="134" spans="2:65" s="1" customFormat="1" ht="22.5" customHeight="1">
      <c r="B134" s="157"/>
      <c r="C134" s="174" t="s">
        <v>185</v>
      </c>
      <c r="D134" s="174" t="s">
        <v>170</v>
      </c>
      <c r="E134" s="175" t="s">
        <v>186</v>
      </c>
      <c r="F134" s="176" t="s">
        <v>187</v>
      </c>
      <c r="G134" s="177" t="s">
        <v>163</v>
      </c>
      <c r="H134" s="178">
        <v>2</v>
      </c>
      <c r="I134" s="179"/>
      <c r="J134" s="180">
        <f>ROUND(I134*H134,2)</f>
        <v>0</v>
      </c>
      <c r="K134" s="176" t="s">
        <v>20</v>
      </c>
      <c r="L134" s="181"/>
      <c r="M134" s="182" t="s">
        <v>20</v>
      </c>
      <c r="N134" s="183" t="s">
        <v>41</v>
      </c>
      <c r="O134" s="3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4" t="s">
        <v>173</v>
      </c>
      <c r="AT134" s="14" t="s">
        <v>170</v>
      </c>
      <c r="AU134" s="14" t="s">
        <v>77</v>
      </c>
      <c r="AY134" s="14" t="s">
        <v>119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4" t="s">
        <v>22</v>
      </c>
      <c r="BK134" s="169">
        <f>ROUND(I134*H134,2)</f>
        <v>0</v>
      </c>
      <c r="BL134" s="14" t="s">
        <v>154</v>
      </c>
      <c r="BM134" s="14" t="s">
        <v>185</v>
      </c>
    </row>
    <row r="135" spans="2:47" s="1" customFormat="1" ht="22.5" customHeight="1">
      <c r="B135" s="31"/>
      <c r="D135" s="170" t="s">
        <v>127</v>
      </c>
      <c r="F135" s="171" t="s">
        <v>187</v>
      </c>
      <c r="I135" s="131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127</v>
      </c>
      <c r="AU135" s="14" t="s">
        <v>77</v>
      </c>
    </row>
    <row r="136" spans="2:65" s="1" customFormat="1" ht="31.5" customHeight="1">
      <c r="B136" s="157"/>
      <c r="C136" s="158" t="s">
        <v>7</v>
      </c>
      <c r="D136" s="158" t="s">
        <v>122</v>
      </c>
      <c r="E136" s="159" t="s">
        <v>188</v>
      </c>
      <c r="F136" s="160" t="s">
        <v>189</v>
      </c>
      <c r="G136" s="161" t="s">
        <v>190</v>
      </c>
      <c r="H136" s="162">
        <v>10</v>
      </c>
      <c r="I136" s="163"/>
      <c r="J136" s="164">
        <f>ROUND(I136*H136,2)</f>
        <v>0</v>
      </c>
      <c r="K136" s="160" t="s">
        <v>20</v>
      </c>
      <c r="L136" s="31"/>
      <c r="M136" s="165" t="s">
        <v>20</v>
      </c>
      <c r="N136" s="166" t="s">
        <v>41</v>
      </c>
      <c r="O136" s="32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4" t="s">
        <v>154</v>
      </c>
      <c r="AT136" s="14" t="s">
        <v>122</v>
      </c>
      <c r="AU136" s="14" t="s">
        <v>77</v>
      </c>
      <c r="AY136" s="14" t="s">
        <v>119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4" t="s">
        <v>22</v>
      </c>
      <c r="BK136" s="169">
        <f>ROUND(I136*H136,2)</f>
        <v>0</v>
      </c>
      <c r="BL136" s="14" t="s">
        <v>154</v>
      </c>
      <c r="BM136" s="14" t="s">
        <v>7</v>
      </c>
    </row>
    <row r="137" spans="2:47" s="1" customFormat="1" ht="22.5" customHeight="1">
      <c r="B137" s="31"/>
      <c r="D137" s="170" t="s">
        <v>127</v>
      </c>
      <c r="F137" s="171" t="s">
        <v>189</v>
      </c>
      <c r="I137" s="131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127</v>
      </c>
      <c r="AU137" s="14" t="s">
        <v>77</v>
      </c>
    </row>
    <row r="138" spans="2:65" s="1" customFormat="1" ht="31.5" customHeight="1">
      <c r="B138" s="157"/>
      <c r="C138" s="158" t="s">
        <v>191</v>
      </c>
      <c r="D138" s="158" t="s">
        <v>122</v>
      </c>
      <c r="E138" s="159" t="s">
        <v>192</v>
      </c>
      <c r="F138" s="160" t="s">
        <v>193</v>
      </c>
      <c r="G138" s="161" t="s">
        <v>190</v>
      </c>
      <c r="H138" s="162">
        <v>72</v>
      </c>
      <c r="I138" s="163"/>
      <c r="J138" s="164">
        <f>ROUND(I138*H138,2)</f>
        <v>0</v>
      </c>
      <c r="K138" s="160" t="s">
        <v>20</v>
      </c>
      <c r="L138" s="31"/>
      <c r="M138" s="165" t="s">
        <v>20</v>
      </c>
      <c r="N138" s="166" t="s">
        <v>41</v>
      </c>
      <c r="O138" s="3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AR138" s="14" t="s">
        <v>154</v>
      </c>
      <c r="AT138" s="14" t="s">
        <v>122</v>
      </c>
      <c r="AU138" s="14" t="s">
        <v>77</v>
      </c>
      <c r="AY138" s="14" t="s">
        <v>119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4" t="s">
        <v>22</v>
      </c>
      <c r="BK138" s="169">
        <f>ROUND(I138*H138,2)</f>
        <v>0</v>
      </c>
      <c r="BL138" s="14" t="s">
        <v>154</v>
      </c>
      <c r="BM138" s="14" t="s">
        <v>191</v>
      </c>
    </row>
    <row r="139" spans="2:47" s="1" customFormat="1" ht="22.5" customHeight="1">
      <c r="B139" s="31"/>
      <c r="D139" s="170" t="s">
        <v>127</v>
      </c>
      <c r="F139" s="171" t="s">
        <v>193</v>
      </c>
      <c r="I139" s="131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127</v>
      </c>
      <c r="AU139" s="14" t="s">
        <v>77</v>
      </c>
    </row>
    <row r="140" spans="2:65" s="1" customFormat="1" ht="31.5" customHeight="1">
      <c r="B140" s="157"/>
      <c r="C140" s="158" t="s">
        <v>194</v>
      </c>
      <c r="D140" s="158" t="s">
        <v>122</v>
      </c>
      <c r="E140" s="159" t="s">
        <v>195</v>
      </c>
      <c r="F140" s="160" t="s">
        <v>196</v>
      </c>
      <c r="G140" s="161" t="s">
        <v>190</v>
      </c>
      <c r="H140" s="162">
        <v>42.8</v>
      </c>
      <c r="I140" s="163"/>
      <c r="J140" s="164">
        <f>ROUND(I140*H140,2)</f>
        <v>0</v>
      </c>
      <c r="K140" s="160" t="s">
        <v>20</v>
      </c>
      <c r="L140" s="31"/>
      <c r="M140" s="165" t="s">
        <v>20</v>
      </c>
      <c r="N140" s="166" t="s">
        <v>41</v>
      </c>
      <c r="O140" s="3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4" t="s">
        <v>154</v>
      </c>
      <c r="AT140" s="14" t="s">
        <v>122</v>
      </c>
      <c r="AU140" s="14" t="s">
        <v>77</v>
      </c>
      <c r="AY140" s="14" t="s">
        <v>119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4" t="s">
        <v>22</v>
      </c>
      <c r="BK140" s="169">
        <f>ROUND(I140*H140,2)</f>
        <v>0</v>
      </c>
      <c r="BL140" s="14" t="s">
        <v>154</v>
      </c>
      <c r="BM140" s="14" t="s">
        <v>194</v>
      </c>
    </row>
    <row r="141" spans="2:47" s="1" customFormat="1" ht="22.5" customHeight="1">
      <c r="B141" s="31"/>
      <c r="D141" s="170" t="s">
        <v>127</v>
      </c>
      <c r="F141" s="171" t="s">
        <v>196</v>
      </c>
      <c r="I141" s="131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127</v>
      </c>
      <c r="AU141" s="14" t="s">
        <v>77</v>
      </c>
    </row>
    <row r="142" spans="2:65" s="1" customFormat="1" ht="31.5" customHeight="1">
      <c r="B142" s="157"/>
      <c r="C142" s="158" t="s">
        <v>197</v>
      </c>
      <c r="D142" s="158" t="s">
        <v>122</v>
      </c>
      <c r="E142" s="159" t="s">
        <v>198</v>
      </c>
      <c r="F142" s="160" t="s">
        <v>199</v>
      </c>
      <c r="G142" s="161" t="s">
        <v>190</v>
      </c>
      <c r="H142" s="162">
        <v>24.4</v>
      </c>
      <c r="I142" s="163"/>
      <c r="J142" s="164">
        <f>ROUND(I142*H142,2)</f>
        <v>0</v>
      </c>
      <c r="K142" s="160" t="s">
        <v>20</v>
      </c>
      <c r="L142" s="31"/>
      <c r="M142" s="165" t="s">
        <v>20</v>
      </c>
      <c r="N142" s="166" t="s">
        <v>41</v>
      </c>
      <c r="O142" s="32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AR142" s="14" t="s">
        <v>154</v>
      </c>
      <c r="AT142" s="14" t="s">
        <v>122</v>
      </c>
      <c r="AU142" s="14" t="s">
        <v>77</v>
      </c>
      <c r="AY142" s="14" t="s">
        <v>119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4" t="s">
        <v>22</v>
      </c>
      <c r="BK142" s="169">
        <f>ROUND(I142*H142,2)</f>
        <v>0</v>
      </c>
      <c r="BL142" s="14" t="s">
        <v>154</v>
      </c>
      <c r="BM142" s="14" t="s">
        <v>197</v>
      </c>
    </row>
    <row r="143" spans="2:47" s="1" customFormat="1" ht="22.5" customHeight="1">
      <c r="B143" s="31"/>
      <c r="D143" s="170" t="s">
        <v>127</v>
      </c>
      <c r="F143" s="171" t="s">
        <v>199</v>
      </c>
      <c r="I143" s="131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127</v>
      </c>
      <c r="AU143" s="14" t="s">
        <v>77</v>
      </c>
    </row>
    <row r="144" spans="2:65" s="1" customFormat="1" ht="31.5" customHeight="1">
      <c r="B144" s="157"/>
      <c r="C144" s="158" t="s">
        <v>200</v>
      </c>
      <c r="D144" s="158" t="s">
        <v>122</v>
      </c>
      <c r="E144" s="159" t="s">
        <v>201</v>
      </c>
      <c r="F144" s="160" t="s">
        <v>202</v>
      </c>
      <c r="G144" s="161" t="s">
        <v>163</v>
      </c>
      <c r="H144" s="162">
        <v>8</v>
      </c>
      <c r="I144" s="163"/>
      <c r="J144" s="164">
        <f>ROUND(I144*H144,2)</f>
        <v>0</v>
      </c>
      <c r="K144" s="160" t="s">
        <v>20</v>
      </c>
      <c r="L144" s="31"/>
      <c r="M144" s="165" t="s">
        <v>20</v>
      </c>
      <c r="N144" s="166" t="s">
        <v>41</v>
      </c>
      <c r="O144" s="32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AR144" s="14" t="s">
        <v>154</v>
      </c>
      <c r="AT144" s="14" t="s">
        <v>122</v>
      </c>
      <c r="AU144" s="14" t="s">
        <v>77</v>
      </c>
      <c r="AY144" s="14" t="s">
        <v>119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4" t="s">
        <v>22</v>
      </c>
      <c r="BK144" s="169">
        <f>ROUND(I144*H144,2)</f>
        <v>0</v>
      </c>
      <c r="BL144" s="14" t="s">
        <v>154</v>
      </c>
      <c r="BM144" s="14" t="s">
        <v>200</v>
      </c>
    </row>
    <row r="145" spans="2:47" s="1" customFormat="1" ht="22.5" customHeight="1">
      <c r="B145" s="31"/>
      <c r="D145" s="170" t="s">
        <v>127</v>
      </c>
      <c r="F145" s="171" t="s">
        <v>202</v>
      </c>
      <c r="I145" s="131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127</v>
      </c>
      <c r="AU145" s="14" t="s">
        <v>77</v>
      </c>
    </row>
    <row r="146" spans="2:65" s="1" customFormat="1" ht="31.5" customHeight="1">
      <c r="B146" s="157"/>
      <c r="C146" s="158" t="s">
        <v>203</v>
      </c>
      <c r="D146" s="158" t="s">
        <v>122</v>
      </c>
      <c r="E146" s="159" t="s">
        <v>204</v>
      </c>
      <c r="F146" s="160" t="s">
        <v>205</v>
      </c>
      <c r="G146" s="161" t="s">
        <v>163</v>
      </c>
      <c r="H146" s="162">
        <v>6</v>
      </c>
      <c r="I146" s="163"/>
      <c r="J146" s="164">
        <f>ROUND(I146*H146,2)</f>
        <v>0</v>
      </c>
      <c r="K146" s="160" t="s">
        <v>20</v>
      </c>
      <c r="L146" s="31"/>
      <c r="M146" s="165" t="s">
        <v>20</v>
      </c>
      <c r="N146" s="166" t="s">
        <v>41</v>
      </c>
      <c r="O146" s="32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4" t="s">
        <v>154</v>
      </c>
      <c r="AT146" s="14" t="s">
        <v>122</v>
      </c>
      <c r="AU146" s="14" t="s">
        <v>77</v>
      </c>
      <c r="AY146" s="14" t="s">
        <v>119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4" t="s">
        <v>22</v>
      </c>
      <c r="BK146" s="169">
        <f>ROUND(I146*H146,2)</f>
        <v>0</v>
      </c>
      <c r="BL146" s="14" t="s">
        <v>154</v>
      </c>
      <c r="BM146" s="14" t="s">
        <v>203</v>
      </c>
    </row>
    <row r="147" spans="2:47" s="1" customFormat="1" ht="22.5" customHeight="1">
      <c r="B147" s="31"/>
      <c r="D147" s="170" t="s">
        <v>127</v>
      </c>
      <c r="F147" s="171" t="s">
        <v>205</v>
      </c>
      <c r="I147" s="131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127</v>
      </c>
      <c r="AU147" s="14" t="s">
        <v>77</v>
      </c>
    </row>
    <row r="148" spans="2:65" s="1" customFormat="1" ht="22.5" customHeight="1">
      <c r="B148" s="157"/>
      <c r="C148" s="158" t="s">
        <v>206</v>
      </c>
      <c r="D148" s="158" t="s">
        <v>122</v>
      </c>
      <c r="E148" s="159" t="s">
        <v>207</v>
      </c>
      <c r="F148" s="160" t="s">
        <v>208</v>
      </c>
      <c r="G148" s="161" t="s">
        <v>153</v>
      </c>
      <c r="H148" s="162">
        <v>211.4</v>
      </c>
      <c r="I148" s="163"/>
      <c r="J148" s="164">
        <f>ROUND(I148*H148,2)</f>
        <v>0</v>
      </c>
      <c r="K148" s="160" t="s">
        <v>20</v>
      </c>
      <c r="L148" s="31"/>
      <c r="M148" s="165" t="s">
        <v>20</v>
      </c>
      <c r="N148" s="166" t="s">
        <v>41</v>
      </c>
      <c r="O148" s="32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AR148" s="14" t="s">
        <v>154</v>
      </c>
      <c r="AT148" s="14" t="s">
        <v>122</v>
      </c>
      <c r="AU148" s="14" t="s">
        <v>77</v>
      </c>
      <c r="AY148" s="14" t="s">
        <v>119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4" t="s">
        <v>22</v>
      </c>
      <c r="BK148" s="169">
        <f>ROUND(I148*H148,2)</f>
        <v>0</v>
      </c>
      <c r="BL148" s="14" t="s">
        <v>154</v>
      </c>
      <c r="BM148" s="14" t="s">
        <v>206</v>
      </c>
    </row>
    <row r="149" spans="2:47" s="1" customFormat="1" ht="22.5" customHeight="1">
      <c r="B149" s="31"/>
      <c r="D149" s="170" t="s">
        <v>127</v>
      </c>
      <c r="F149" s="171" t="s">
        <v>208</v>
      </c>
      <c r="I149" s="131"/>
      <c r="L149" s="31"/>
      <c r="M149" s="60"/>
      <c r="N149" s="32"/>
      <c r="O149" s="32"/>
      <c r="P149" s="32"/>
      <c r="Q149" s="32"/>
      <c r="R149" s="32"/>
      <c r="S149" s="32"/>
      <c r="T149" s="61"/>
      <c r="AT149" s="14" t="s">
        <v>127</v>
      </c>
      <c r="AU149" s="14" t="s">
        <v>77</v>
      </c>
    </row>
    <row r="150" spans="2:65" s="1" customFormat="1" ht="22.5" customHeight="1">
      <c r="B150" s="157"/>
      <c r="C150" s="174" t="s">
        <v>209</v>
      </c>
      <c r="D150" s="174" t="s">
        <v>170</v>
      </c>
      <c r="E150" s="175" t="s">
        <v>210</v>
      </c>
      <c r="F150" s="176" t="s">
        <v>211</v>
      </c>
      <c r="G150" s="177" t="s">
        <v>153</v>
      </c>
      <c r="H150" s="178">
        <v>243.11</v>
      </c>
      <c r="I150" s="179"/>
      <c r="J150" s="180">
        <f>ROUND(I150*H150,2)</f>
        <v>0</v>
      </c>
      <c r="K150" s="176" t="s">
        <v>20</v>
      </c>
      <c r="L150" s="181"/>
      <c r="M150" s="182" t="s">
        <v>20</v>
      </c>
      <c r="N150" s="183" t="s">
        <v>41</v>
      </c>
      <c r="O150" s="3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AR150" s="14" t="s">
        <v>173</v>
      </c>
      <c r="AT150" s="14" t="s">
        <v>170</v>
      </c>
      <c r="AU150" s="14" t="s">
        <v>77</v>
      </c>
      <c r="AY150" s="14" t="s">
        <v>119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4" t="s">
        <v>22</v>
      </c>
      <c r="BK150" s="169">
        <f>ROUND(I150*H150,2)</f>
        <v>0</v>
      </c>
      <c r="BL150" s="14" t="s">
        <v>154</v>
      </c>
      <c r="BM150" s="14" t="s">
        <v>209</v>
      </c>
    </row>
    <row r="151" spans="2:47" s="1" customFormat="1" ht="22.5" customHeight="1">
      <c r="B151" s="31"/>
      <c r="D151" s="170" t="s">
        <v>127</v>
      </c>
      <c r="F151" s="171" t="s">
        <v>211</v>
      </c>
      <c r="I151" s="131"/>
      <c r="L151" s="31"/>
      <c r="M151" s="60"/>
      <c r="N151" s="32"/>
      <c r="O151" s="32"/>
      <c r="P151" s="32"/>
      <c r="Q151" s="32"/>
      <c r="R151" s="32"/>
      <c r="S151" s="32"/>
      <c r="T151" s="61"/>
      <c r="AT151" s="14" t="s">
        <v>127</v>
      </c>
      <c r="AU151" s="14" t="s">
        <v>77</v>
      </c>
    </row>
    <row r="152" spans="2:65" s="1" customFormat="1" ht="22.5" customHeight="1">
      <c r="B152" s="157"/>
      <c r="C152" s="158" t="s">
        <v>212</v>
      </c>
      <c r="D152" s="158" t="s">
        <v>122</v>
      </c>
      <c r="E152" s="159" t="s">
        <v>213</v>
      </c>
      <c r="F152" s="160" t="s">
        <v>214</v>
      </c>
      <c r="G152" s="161" t="s">
        <v>125</v>
      </c>
      <c r="H152" s="162">
        <v>4.243</v>
      </c>
      <c r="I152" s="163"/>
      <c r="J152" s="164">
        <f>ROUND(I152*H152,2)</f>
        <v>0</v>
      </c>
      <c r="K152" s="160" t="s">
        <v>20</v>
      </c>
      <c r="L152" s="31"/>
      <c r="M152" s="165" t="s">
        <v>20</v>
      </c>
      <c r="N152" s="166" t="s">
        <v>41</v>
      </c>
      <c r="O152" s="3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AR152" s="14" t="s">
        <v>154</v>
      </c>
      <c r="AT152" s="14" t="s">
        <v>122</v>
      </c>
      <c r="AU152" s="14" t="s">
        <v>77</v>
      </c>
      <c r="AY152" s="14" t="s">
        <v>119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4" t="s">
        <v>22</v>
      </c>
      <c r="BK152" s="169">
        <f>ROUND(I152*H152,2)</f>
        <v>0</v>
      </c>
      <c r="BL152" s="14" t="s">
        <v>154</v>
      </c>
      <c r="BM152" s="14" t="s">
        <v>212</v>
      </c>
    </row>
    <row r="153" spans="2:47" s="1" customFormat="1" ht="22.5" customHeight="1">
      <c r="B153" s="31"/>
      <c r="D153" s="172" t="s">
        <v>127</v>
      </c>
      <c r="F153" s="173" t="s">
        <v>214</v>
      </c>
      <c r="I153" s="131"/>
      <c r="L153" s="31"/>
      <c r="M153" s="60"/>
      <c r="N153" s="32"/>
      <c r="O153" s="32"/>
      <c r="P153" s="32"/>
      <c r="Q153" s="32"/>
      <c r="R153" s="32"/>
      <c r="S153" s="32"/>
      <c r="T153" s="61"/>
      <c r="AT153" s="14" t="s">
        <v>127</v>
      </c>
      <c r="AU153" s="14" t="s">
        <v>77</v>
      </c>
    </row>
    <row r="154" spans="2:63" s="10" customFormat="1" ht="29.25" customHeight="1">
      <c r="B154" s="143"/>
      <c r="D154" s="154" t="s">
        <v>69</v>
      </c>
      <c r="E154" s="155" t="s">
        <v>215</v>
      </c>
      <c r="F154" s="155" t="s">
        <v>216</v>
      </c>
      <c r="I154" s="146"/>
      <c r="J154" s="156">
        <f>BK154</f>
        <v>0</v>
      </c>
      <c r="L154" s="143"/>
      <c r="M154" s="148"/>
      <c r="N154" s="149"/>
      <c r="O154" s="149"/>
      <c r="P154" s="150">
        <f>SUM(P155:P164)</f>
        <v>0</v>
      </c>
      <c r="Q154" s="149"/>
      <c r="R154" s="150">
        <f>SUM(R155:R164)</f>
        <v>0</v>
      </c>
      <c r="S154" s="149"/>
      <c r="T154" s="151">
        <f>SUM(T155:T164)</f>
        <v>0</v>
      </c>
      <c r="AR154" s="144" t="s">
        <v>77</v>
      </c>
      <c r="AT154" s="152" t="s">
        <v>69</v>
      </c>
      <c r="AU154" s="152" t="s">
        <v>22</v>
      </c>
      <c r="AY154" s="144" t="s">
        <v>119</v>
      </c>
      <c r="BK154" s="153">
        <f>SUM(BK155:BK164)</f>
        <v>0</v>
      </c>
    </row>
    <row r="155" spans="2:65" s="1" customFormat="1" ht="22.5" customHeight="1">
      <c r="B155" s="157"/>
      <c r="C155" s="158" t="s">
        <v>217</v>
      </c>
      <c r="D155" s="158" t="s">
        <v>122</v>
      </c>
      <c r="E155" s="159" t="s">
        <v>218</v>
      </c>
      <c r="F155" s="160" t="s">
        <v>219</v>
      </c>
      <c r="G155" s="161" t="s">
        <v>153</v>
      </c>
      <c r="H155" s="162">
        <v>50</v>
      </c>
      <c r="I155" s="163"/>
      <c r="J155" s="164">
        <f>ROUND(I155*H155,2)</f>
        <v>0</v>
      </c>
      <c r="K155" s="160" t="s">
        <v>20</v>
      </c>
      <c r="L155" s="31"/>
      <c r="M155" s="165" t="s">
        <v>20</v>
      </c>
      <c r="N155" s="166" t="s">
        <v>41</v>
      </c>
      <c r="O155" s="3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AR155" s="14" t="s">
        <v>154</v>
      </c>
      <c r="AT155" s="14" t="s">
        <v>122</v>
      </c>
      <c r="AU155" s="14" t="s">
        <v>77</v>
      </c>
      <c r="AY155" s="14" t="s">
        <v>119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4" t="s">
        <v>22</v>
      </c>
      <c r="BK155" s="169">
        <f>ROUND(I155*H155,2)</f>
        <v>0</v>
      </c>
      <c r="BL155" s="14" t="s">
        <v>154</v>
      </c>
      <c r="BM155" s="14" t="s">
        <v>217</v>
      </c>
    </row>
    <row r="156" spans="2:47" s="1" customFormat="1" ht="22.5" customHeight="1">
      <c r="B156" s="31"/>
      <c r="D156" s="170" t="s">
        <v>127</v>
      </c>
      <c r="F156" s="171" t="s">
        <v>219</v>
      </c>
      <c r="I156" s="131"/>
      <c r="L156" s="31"/>
      <c r="M156" s="60"/>
      <c r="N156" s="32"/>
      <c r="O156" s="32"/>
      <c r="P156" s="32"/>
      <c r="Q156" s="32"/>
      <c r="R156" s="32"/>
      <c r="S156" s="32"/>
      <c r="T156" s="61"/>
      <c r="AT156" s="14" t="s">
        <v>127</v>
      </c>
      <c r="AU156" s="14" t="s">
        <v>77</v>
      </c>
    </row>
    <row r="157" spans="2:65" s="1" customFormat="1" ht="22.5" customHeight="1">
      <c r="B157" s="157"/>
      <c r="C157" s="158" t="s">
        <v>220</v>
      </c>
      <c r="D157" s="158" t="s">
        <v>122</v>
      </c>
      <c r="E157" s="159" t="s">
        <v>221</v>
      </c>
      <c r="F157" s="160" t="s">
        <v>222</v>
      </c>
      <c r="G157" s="161" t="s">
        <v>153</v>
      </c>
      <c r="H157" s="162">
        <v>50</v>
      </c>
      <c r="I157" s="163"/>
      <c r="J157" s="164">
        <f>ROUND(I157*H157,2)</f>
        <v>0</v>
      </c>
      <c r="K157" s="160" t="s">
        <v>20</v>
      </c>
      <c r="L157" s="31"/>
      <c r="M157" s="165" t="s">
        <v>20</v>
      </c>
      <c r="N157" s="166" t="s">
        <v>41</v>
      </c>
      <c r="O157" s="32"/>
      <c r="P157" s="167">
        <f>O157*H157</f>
        <v>0</v>
      </c>
      <c r="Q157" s="167">
        <v>0</v>
      </c>
      <c r="R157" s="167">
        <f>Q157*H157</f>
        <v>0</v>
      </c>
      <c r="S157" s="167">
        <v>0</v>
      </c>
      <c r="T157" s="168">
        <f>S157*H157</f>
        <v>0</v>
      </c>
      <c r="AR157" s="14" t="s">
        <v>154</v>
      </c>
      <c r="AT157" s="14" t="s">
        <v>122</v>
      </c>
      <c r="AU157" s="14" t="s">
        <v>77</v>
      </c>
      <c r="AY157" s="14" t="s">
        <v>119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4" t="s">
        <v>22</v>
      </c>
      <c r="BK157" s="169">
        <f>ROUND(I157*H157,2)</f>
        <v>0</v>
      </c>
      <c r="BL157" s="14" t="s">
        <v>154</v>
      </c>
      <c r="BM157" s="14" t="s">
        <v>220</v>
      </c>
    </row>
    <row r="158" spans="2:47" s="1" customFormat="1" ht="22.5" customHeight="1">
      <c r="B158" s="31"/>
      <c r="D158" s="170" t="s">
        <v>127</v>
      </c>
      <c r="F158" s="171" t="s">
        <v>222</v>
      </c>
      <c r="I158" s="131"/>
      <c r="L158" s="31"/>
      <c r="M158" s="60"/>
      <c r="N158" s="32"/>
      <c r="O158" s="32"/>
      <c r="P158" s="32"/>
      <c r="Q158" s="32"/>
      <c r="R158" s="32"/>
      <c r="S158" s="32"/>
      <c r="T158" s="61"/>
      <c r="AT158" s="14" t="s">
        <v>127</v>
      </c>
      <c r="AU158" s="14" t="s">
        <v>77</v>
      </c>
    </row>
    <row r="159" spans="2:65" s="1" customFormat="1" ht="22.5" customHeight="1">
      <c r="B159" s="157"/>
      <c r="C159" s="174" t="s">
        <v>173</v>
      </c>
      <c r="D159" s="174" t="s">
        <v>170</v>
      </c>
      <c r="E159" s="175" t="s">
        <v>223</v>
      </c>
      <c r="F159" s="176" t="s">
        <v>224</v>
      </c>
      <c r="G159" s="177" t="s">
        <v>153</v>
      </c>
      <c r="H159" s="178">
        <v>51</v>
      </c>
      <c r="I159" s="179"/>
      <c r="J159" s="180">
        <f>ROUND(I159*H159,2)</f>
        <v>0</v>
      </c>
      <c r="K159" s="176" t="s">
        <v>20</v>
      </c>
      <c r="L159" s="181"/>
      <c r="M159" s="182" t="s">
        <v>20</v>
      </c>
      <c r="N159" s="183" t="s">
        <v>41</v>
      </c>
      <c r="O159" s="3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AR159" s="14" t="s">
        <v>173</v>
      </c>
      <c r="AT159" s="14" t="s">
        <v>170</v>
      </c>
      <c r="AU159" s="14" t="s">
        <v>77</v>
      </c>
      <c r="AY159" s="14" t="s">
        <v>119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4" t="s">
        <v>22</v>
      </c>
      <c r="BK159" s="169">
        <f>ROUND(I159*H159,2)</f>
        <v>0</v>
      </c>
      <c r="BL159" s="14" t="s">
        <v>154</v>
      </c>
      <c r="BM159" s="14" t="s">
        <v>173</v>
      </c>
    </row>
    <row r="160" spans="2:47" s="1" customFormat="1" ht="22.5" customHeight="1">
      <c r="B160" s="31"/>
      <c r="D160" s="170" t="s">
        <v>127</v>
      </c>
      <c r="F160" s="171" t="s">
        <v>224</v>
      </c>
      <c r="I160" s="131"/>
      <c r="L160" s="31"/>
      <c r="M160" s="60"/>
      <c r="N160" s="32"/>
      <c r="O160" s="32"/>
      <c r="P160" s="32"/>
      <c r="Q160" s="32"/>
      <c r="R160" s="32"/>
      <c r="S160" s="32"/>
      <c r="T160" s="61"/>
      <c r="AT160" s="14" t="s">
        <v>127</v>
      </c>
      <c r="AU160" s="14" t="s">
        <v>77</v>
      </c>
    </row>
    <row r="161" spans="2:65" s="1" customFormat="1" ht="22.5" customHeight="1">
      <c r="B161" s="157"/>
      <c r="C161" s="158" t="s">
        <v>225</v>
      </c>
      <c r="D161" s="158" t="s">
        <v>122</v>
      </c>
      <c r="E161" s="159" t="s">
        <v>226</v>
      </c>
      <c r="F161" s="160" t="s">
        <v>227</v>
      </c>
      <c r="G161" s="161" t="s">
        <v>153</v>
      </c>
      <c r="H161" s="162">
        <v>298.65</v>
      </c>
      <c r="I161" s="163"/>
      <c r="J161" s="164">
        <f>ROUND(I161*H161,2)</f>
        <v>0</v>
      </c>
      <c r="K161" s="160" t="s">
        <v>20</v>
      </c>
      <c r="L161" s="31"/>
      <c r="M161" s="165" t="s">
        <v>20</v>
      </c>
      <c r="N161" s="166" t="s">
        <v>41</v>
      </c>
      <c r="O161" s="32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4" t="s">
        <v>154</v>
      </c>
      <c r="AT161" s="14" t="s">
        <v>122</v>
      </c>
      <c r="AU161" s="14" t="s">
        <v>77</v>
      </c>
      <c r="AY161" s="14" t="s">
        <v>119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4" t="s">
        <v>22</v>
      </c>
      <c r="BK161" s="169">
        <f>ROUND(I161*H161,2)</f>
        <v>0</v>
      </c>
      <c r="BL161" s="14" t="s">
        <v>154</v>
      </c>
      <c r="BM161" s="14" t="s">
        <v>225</v>
      </c>
    </row>
    <row r="162" spans="2:47" s="1" customFormat="1" ht="22.5" customHeight="1">
      <c r="B162" s="31"/>
      <c r="D162" s="170" t="s">
        <v>127</v>
      </c>
      <c r="F162" s="171" t="s">
        <v>227</v>
      </c>
      <c r="I162" s="131"/>
      <c r="L162" s="31"/>
      <c r="M162" s="60"/>
      <c r="N162" s="32"/>
      <c r="O162" s="32"/>
      <c r="P162" s="32"/>
      <c r="Q162" s="32"/>
      <c r="R162" s="32"/>
      <c r="S162" s="32"/>
      <c r="T162" s="61"/>
      <c r="AT162" s="14" t="s">
        <v>127</v>
      </c>
      <c r="AU162" s="14" t="s">
        <v>77</v>
      </c>
    </row>
    <row r="163" spans="2:65" s="1" customFormat="1" ht="22.5" customHeight="1">
      <c r="B163" s="157"/>
      <c r="C163" s="158" t="s">
        <v>228</v>
      </c>
      <c r="D163" s="158" t="s">
        <v>122</v>
      </c>
      <c r="E163" s="159" t="s">
        <v>229</v>
      </c>
      <c r="F163" s="160" t="s">
        <v>230</v>
      </c>
      <c r="G163" s="161" t="s">
        <v>125</v>
      </c>
      <c r="H163" s="162">
        <v>0.479</v>
      </c>
      <c r="I163" s="163"/>
      <c r="J163" s="164">
        <f>ROUND(I163*H163,2)</f>
        <v>0</v>
      </c>
      <c r="K163" s="160" t="s">
        <v>20</v>
      </c>
      <c r="L163" s="31"/>
      <c r="M163" s="165" t="s">
        <v>20</v>
      </c>
      <c r="N163" s="166" t="s">
        <v>41</v>
      </c>
      <c r="O163" s="3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4" t="s">
        <v>154</v>
      </c>
      <c r="AT163" s="14" t="s">
        <v>122</v>
      </c>
      <c r="AU163" s="14" t="s">
        <v>77</v>
      </c>
      <c r="AY163" s="14" t="s">
        <v>119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4" t="s">
        <v>22</v>
      </c>
      <c r="BK163" s="169">
        <f>ROUND(I163*H163,2)</f>
        <v>0</v>
      </c>
      <c r="BL163" s="14" t="s">
        <v>154</v>
      </c>
      <c r="BM163" s="14" t="s">
        <v>228</v>
      </c>
    </row>
    <row r="164" spans="2:47" s="1" customFormat="1" ht="22.5" customHeight="1">
      <c r="B164" s="31"/>
      <c r="D164" s="172" t="s">
        <v>127</v>
      </c>
      <c r="F164" s="173" t="s">
        <v>230</v>
      </c>
      <c r="I164" s="131"/>
      <c r="L164" s="31"/>
      <c r="M164" s="60"/>
      <c r="N164" s="32"/>
      <c r="O164" s="32"/>
      <c r="P164" s="32"/>
      <c r="Q164" s="32"/>
      <c r="R164" s="32"/>
      <c r="S164" s="32"/>
      <c r="T164" s="61"/>
      <c r="AT164" s="14" t="s">
        <v>127</v>
      </c>
      <c r="AU164" s="14" t="s">
        <v>77</v>
      </c>
    </row>
    <row r="165" spans="2:63" s="10" customFormat="1" ht="29.25" customHeight="1">
      <c r="B165" s="143"/>
      <c r="D165" s="154" t="s">
        <v>69</v>
      </c>
      <c r="E165" s="155" t="s">
        <v>231</v>
      </c>
      <c r="F165" s="155" t="s">
        <v>232</v>
      </c>
      <c r="I165" s="146"/>
      <c r="J165" s="156">
        <f>BK165</f>
        <v>0</v>
      </c>
      <c r="L165" s="143"/>
      <c r="M165" s="148"/>
      <c r="N165" s="149"/>
      <c r="O165" s="149"/>
      <c r="P165" s="150">
        <f>SUM(P166:P169)</f>
        <v>0</v>
      </c>
      <c r="Q165" s="149"/>
      <c r="R165" s="150">
        <f>SUM(R166:R169)</f>
        <v>0</v>
      </c>
      <c r="S165" s="149"/>
      <c r="T165" s="151">
        <f>SUM(T166:T169)</f>
        <v>0</v>
      </c>
      <c r="AR165" s="144" t="s">
        <v>77</v>
      </c>
      <c r="AT165" s="152" t="s">
        <v>69</v>
      </c>
      <c r="AU165" s="152" t="s">
        <v>22</v>
      </c>
      <c r="AY165" s="144" t="s">
        <v>119</v>
      </c>
      <c r="BK165" s="153">
        <f>SUM(BK166:BK169)</f>
        <v>0</v>
      </c>
    </row>
    <row r="166" spans="2:65" s="1" customFormat="1" ht="22.5" customHeight="1">
      <c r="B166" s="157"/>
      <c r="C166" s="158" t="s">
        <v>233</v>
      </c>
      <c r="D166" s="158" t="s">
        <v>122</v>
      </c>
      <c r="E166" s="159" t="s">
        <v>234</v>
      </c>
      <c r="F166" s="160" t="s">
        <v>235</v>
      </c>
      <c r="G166" s="161" t="s">
        <v>163</v>
      </c>
      <c r="H166" s="162">
        <v>2</v>
      </c>
      <c r="I166" s="163"/>
      <c r="J166" s="164">
        <f>ROUND(I166*H166,2)</f>
        <v>0</v>
      </c>
      <c r="K166" s="160" t="s">
        <v>20</v>
      </c>
      <c r="L166" s="31"/>
      <c r="M166" s="165" t="s">
        <v>20</v>
      </c>
      <c r="N166" s="166" t="s">
        <v>41</v>
      </c>
      <c r="O166" s="32"/>
      <c r="P166" s="167">
        <f>O166*H166</f>
        <v>0</v>
      </c>
      <c r="Q166" s="167">
        <v>0</v>
      </c>
      <c r="R166" s="167">
        <f>Q166*H166</f>
        <v>0</v>
      </c>
      <c r="S166" s="167">
        <v>0</v>
      </c>
      <c r="T166" s="168">
        <f>S166*H166</f>
        <v>0</v>
      </c>
      <c r="AR166" s="14" t="s">
        <v>154</v>
      </c>
      <c r="AT166" s="14" t="s">
        <v>122</v>
      </c>
      <c r="AU166" s="14" t="s">
        <v>77</v>
      </c>
      <c r="AY166" s="14" t="s">
        <v>119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4" t="s">
        <v>22</v>
      </c>
      <c r="BK166" s="169">
        <f>ROUND(I166*H166,2)</f>
        <v>0</v>
      </c>
      <c r="BL166" s="14" t="s">
        <v>154</v>
      </c>
      <c r="BM166" s="14" t="s">
        <v>233</v>
      </c>
    </row>
    <row r="167" spans="2:47" s="1" customFormat="1" ht="22.5" customHeight="1">
      <c r="B167" s="31"/>
      <c r="D167" s="170" t="s">
        <v>127</v>
      </c>
      <c r="F167" s="171" t="s">
        <v>235</v>
      </c>
      <c r="I167" s="131"/>
      <c r="L167" s="31"/>
      <c r="M167" s="60"/>
      <c r="N167" s="32"/>
      <c r="O167" s="32"/>
      <c r="P167" s="32"/>
      <c r="Q167" s="32"/>
      <c r="R167" s="32"/>
      <c r="S167" s="32"/>
      <c r="T167" s="61"/>
      <c r="AT167" s="14" t="s">
        <v>127</v>
      </c>
      <c r="AU167" s="14" t="s">
        <v>77</v>
      </c>
    </row>
    <row r="168" spans="2:65" s="1" customFormat="1" ht="22.5" customHeight="1">
      <c r="B168" s="157"/>
      <c r="C168" s="158" t="s">
        <v>236</v>
      </c>
      <c r="D168" s="158" t="s">
        <v>122</v>
      </c>
      <c r="E168" s="159" t="s">
        <v>237</v>
      </c>
      <c r="F168" s="160" t="s">
        <v>238</v>
      </c>
      <c r="G168" s="161" t="s">
        <v>125</v>
      </c>
      <c r="H168" s="162">
        <v>0.002</v>
      </c>
      <c r="I168" s="163"/>
      <c r="J168" s="164">
        <f>ROUND(I168*H168,2)</f>
        <v>0</v>
      </c>
      <c r="K168" s="160" t="s">
        <v>20</v>
      </c>
      <c r="L168" s="31"/>
      <c r="M168" s="165" t="s">
        <v>20</v>
      </c>
      <c r="N168" s="166" t="s">
        <v>41</v>
      </c>
      <c r="O168" s="32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AR168" s="14" t="s">
        <v>154</v>
      </c>
      <c r="AT168" s="14" t="s">
        <v>122</v>
      </c>
      <c r="AU168" s="14" t="s">
        <v>77</v>
      </c>
      <c r="AY168" s="14" t="s">
        <v>119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4" t="s">
        <v>22</v>
      </c>
      <c r="BK168" s="169">
        <f>ROUND(I168*H168,2)</f>
        <v>0</v>
      </c>
      <c r="BL168" s="14" t="s">
        <v>154</v>
      </c>
      <c r="BM168" s="14" t="s">
        <v>236</v>
      </c>
    </row>
    <row r="169" spans="2:47" s="1" customFormat="1" ht="22.5" customHeight="1">
      <c r="B169" s="31"/>
      <c r="D169" s="172" t="s">
        <v>127</v>
      </c>
      <c r="F169" s="173" t="s">
        <v>238</v>
      </c>
      <c r="I169" s="131"/>
      <c r="L169" s="31"/>
      <c r="M169" s="60"/>
      <c r="N169" s="32"/>
      <c r="O169" s="32"/>
      <c r="P169" s="32"/>
      <c r="Q169" s="32"/>
      <c r="R169" s="32"/>
      <c r="S169" s="32"/>
      <c r="T169" s="61"/>
      <c r="AT169" s="14" t="s">
        <v>127</v>
      </c>
      <c r="AU169" s="14" t="s">
        <v>77</v>
      </c>
    </row>
    <row r="170" spans="2:63" s="10" customFormat="1" ht="29.25" customHeight="1">
      <c r="B170" s="143"/>
      <c r="D170" s="154" t="s">
        <v>69</v>
      </c>
      <c r="E170" s="155" t="s">
        <v>239</v>
      </c>
      <c r="F170" s="155" t="s">
        <v>240</v>
      </c>
      <c r="I170" s="146"/>
      <c r="J170" s="156">
        <f>BK170</f>
        <v>0</v>
      </c>
      <c r="L170" s="143"/>
      <c r="M170" s="148"/>
      <c r="N170" s="149"/>
      <c r="O170" s="149"/>
      <c r="P170" s="150">
        <f>SUM(P171:P186)</f>
        <v>0</v>
      </c>
      <c r="Q170" s="149"/>
      <c r="R170" s="150">
        <f>SUM(R171:R186)</f>
        <v>0</v>
      </c>
      <c r="S170" s="149"/>
      <c r="T170" s="151">
        <f>SUM(T171:T186)</f>
        <v>0</v>
      </c>
      <c r="AR170" s="144" t="s">
        <v>77</v>
      </c>
      <c r="AT170" s="152" t="s">
        <v>69</v>
      </c>
      <c r="AU170" s="152" t="s">
        <v>22</v>
      </c>
      <c r="AY170" s="144" t="s">
        <v>119</v>
      </c>
      <c r="BK170" s="153">
        <f>SUM(BK171:BK186)</f>
        <v>0</v>
      </c>
    </row>
    <row r="171" spans="2:65" s="1" customFormat="1" ht="22.5" customHeight="1">
      <c r="B171" s="157"/>
      <c r="C171" s="158" t="s">
        <v>241</v>
      </c>
      <c r="D171" s="158" t="s">
        <v>122</v>
      </c>
      <c r="E171" s="159" t="s">
        <v>242</v>
      </c>
      <c r="F171" s="160" t="s">
        <v>243</v>
      </c>
      <c r="G171" s="161" t="s">
        <v>153</v>
      </c>
      <c r="H171" s="162">
        <v>298.65</v>
      </c>
      <c r="I171" s="163"/>
      <c r="J171" s="164">
        <f>ROUND(I171*H171,2)</f>
        <v>0</v>
      </c>
      <c r="K171" s="160" t="s">
        <v>20</v>
      </c>
      <c r="L171" s="31"/>
      <c r="M171" s="165" t="s">
        <v>20</v>
      </c>
      <c r="N171" s="166" t="s">
        <v>41</v>
      </c>
      <c r="O171" s="32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4" t="s">
        <v>154</v>
      </c>
      <c r="AT171" s="14" t="s">
        <v>122</v>
      </c>
      <c r="AU171" s="14" t="s">
        <v>77</v>
      </c>
      <c r="AY171" s="14" t="s">
        <v>119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4" t="s">
        <v>22</v>
      </c>
      <c r="BK171" s="169">
        <f>ROUND(I171*H171,2)</f>
        <v>0</v>
      </c>
      <c r="BL171" s="14" t="s">
        <v>154</v>
      </c>
      <c r="BM171" s="14" t="s">
        <v>241</v>
      </c>
    </row>
    <row r="172" spans="2:47" s="1" customFormat="1" ht="22.5" customHeight="1">
      <c r="B172" s="31"/>
      <c r="D172" s="170" t="s">
        <v>127</v>
      </c>
      <c r="F172" s="171" t="s">
        <v>243</v>
      </c>
      <c r="I172" s="131"/>
      <c r="L172" s="31"/>
      <c r="M172" s="60"/>
      <c r="N172" s="32"/>
      <c r="O172" s="32"/>
      <c r="P172" s="32"/>
      <c r="Q172" s="32"/>
      <c r="R172" s="32"/>
      <c r="S172" s="32"/>
      <c r="T172" s="61"/>
      <c r="AT172" s="14" t="s">
        <v>127</v>
      </c>
      <c r="AU172" s="14" t="s">
        <v>77</v>
      </c>
    </row>
    <row r="173" spans="2:65" s="1" customFormat="1" ht="22.5" customHeight="1">
      <c r="B173" s="157"/>
      <c r="C173" s="174" t="s">
        <v>244</v>
      </c>
      <c r="D173" s="174" t="s">
        <v>170</v>
      </c>
      <c r="E173" s="175" t="s">
        <v>245</v>
      </c>
      <c r="F173" s="176" t="s">
        <v>246</v>
      </c>
      <c r="G173" s="177" t="s">
        <v>247</v>
      </c>
      <c r="H173" s="178">
        <v>10.038</v>
      </c>
      <c r="I173" s="179"/>
      <c r="J173" s="180">
        <f>ROUND(I173*H173,2)</f>
        <v>0</v>
      </c>
      <c r="K173" s="176" t="s">
        <v>20</v>
      </c>
      <c r="L173" s="181"/>
      <c r="M173" s="182" t="s">
        <v>20</v>
      </c>
      <c r="N173" s="183" t="s">
        <v>41</v>
      </c>
      <c r="O173" s="32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AR173" s="14" t="s">
        <v>173</v>
      </c>
      <c r="AT173" s="14" t="s">
        <v>170</v>
      </c>
      <c r="AU173" s="14" t="s">
        <v>77</v>
      </c>
      <c r="AY173" s="14" t="s">
        <v>119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4" t="s">
        <v>22</v>
      </c>
      <c r="BK173" s="169">
        <f>ROUND(I173*H173,2)</f>
        <v>0</v>
      </c>
      <c r="BL173" s="14" t="s">
        <v>154</v>
      </c>
      <c r="BM173" s="14" t="s">
        <v>244</v>
      </c>
    </row>
    <row r="174" spans="2:47" s="1" customFormat="1" ht="22.5" customHeight="1">
      <c r="B174" s="31"/>
      <c r="D174" s="170" t="s">
        <v>127</v>
      </c>
      <c r="F174" s="171" t="s">
        <v>246</v>
      </c>
      <c r="I174" s="131"/>
      <c r="L174" s="31"/>
      <c r="M174" s="60"/>
      <c r="N174" s="32"/>
      <c r="O174" s="32"/>
      <c r="P174" s="32"/>
      <c r="Q174" s="32"/>
      <c r="R174" s="32"/>
      <c r="S174" s="32"/>
      <c r="T174" s="61"/>
      <c r="AT174" s="14" t="s">
        <v>127</v>
      </c>
      <c r="AU174" s="14" t="s">
        <v>77</v>
      </c>
    </row>
    <row r="175" spans="2:65" s="1" customFormat="1" ht="22.5" customHeight="1">
      <c r="B175" s="157"/>
      <c r="C175" s="158" t="s">
        <v>248</v>
      </c>
      <c r="D175" s="158" t="s">
        <v>122</v>
      </c>
      <c r="E175" s="159" t="s">
        <v>249</v>
      </c>
      <c r="F175" s="160" t="s">
        <v>250</v>
      </c>
      <c r="G175" s="161" t="s">
        <v>153</v>
      </c>
      <c r="H175" s="162">
        <v>298.65</v>
      </c>
      <c r="I175" s="163"/>
      <c r="J175" s="164">
        <f>ROUND(I175*H175,2)</f>
        <v>0</v>
      </c>
      <c r="K175" s="160" t="s">
        <v>20</v>
      </c>
      <c r="L175" s="31"/>
      <c r="M175" s="165" t="s">
        <v>20</v>
      </c>
      <c r="N175" s="166" t="s">
        <v>41</v>
      </c>
      <c r="O175" s="3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4" t="s">
        <v>154</v>
      </c>
      <c r="AT175" s="14" t="s">
        <v>122</v>
      </c>
      <c r="AU175" s="14" t="s">
        <v>77</v>
      </c>
      <c r="AY175" s="14" t="s">
        <v>119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4" t="s">
        <v>22</v>
      </c>
      <c r="BK175" s="169">
        <f>ROUND(I175*H175,2)</f>
        <v>0</v>
      </c>
      <c r="BL175" s="14" t="s">
        <v>154</v>
      </c>
      <c r="BM175" s="14" t="s">
        <v>248</v>
      </c>
    </row>
    <row r="176" spans="2:47" s="1" customFormat="1" ht="22.5" customHeight="1">
      <c r="B176" s="31"/>
      <c r="D176" s="170" t="s">
        <v>127</v>
      </c>
      <c r="F176" s="171" t="s">
        <v>250</v>
      </c>
      <c r="I176" s="131"/>
      <c r="L176" s="31"/>
      <c r="M176" s="60"/>
      <c r="N176" s="32"/>
      <c r="O176" s="32"/>
      <c r="P176" s="32"/>
      <c r="Q176" s="32"/>
      <c r="R176" s="32"/>
      <c r="S176" s="32"/>
      <c r="T176" s="61"/>
      <c r="AT176" s="14" t="s">
        <v>127</v>
      </c>
      <c r="AU176" s="14" t="s">
        <v>77</v>
      </c>
    </row>
    <row r="177" spans="2:65" s="1" customFormat="1" ht="22.5" customHeight="1">
      <c r="B177" s="157"/>
      <c r="C177" s="158" t="s">
        <v>251</v>
      </c>
      <c r="D177" s="158" t="s">
        <v>122</v>
      </c>
      <c r="E177" s="159" t="s">
        <v>252</v>
      </c>
      <c r="F177" s="160" t="s">
        <v>253</v>
      </c>
      <c r="G177" s="161" t="s">
        <v>190</v>
      </c>
      <c r="H177" s="162">
        <v>235</v>
      </c>
      <c r="I177" s="163"/>
      <c r="J177" s="164">
        <f>ROUND(I177*H177,2)</f>
        <v>0</v>
      </c>
      <c r="K177" s="160" t="s">
        <v>20</v>
      </c>
      <c r="L177" s="31"/>
      <c r="M177" s="165" t="s">
        <v>20</v>
      </c>
      <c r="N177" s="166" t="s">
        <v>41</v>
      </c>
      <c r="O177" s="32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AR177" s="14" t="s">
        <v>154</v>
      </c>
      <c r="AT177" s="14" t="s">
        <v>122</v>
      </c>
      <c r="AU177" s="14" t="s">
        <v>77</v>
      </c>
      <c r="AY177" s="14" t="s">
        <v>119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4" t="s">
        <v>22</v>
      </c>
      <c r="BK177" s="169">
        <f>ROUND(I177*H177,2)</f>
        <v>0</v>
      </c>
      <c r="BL177" s="14" t="s">
        <v>154</v>
      </c>
      <c r="BM177" s="14" t="s">
        <v>251</v>
      </c>
    </row>
    <row r="178" spans="2:47" s="1" customFormat="1" ht="22.5" customHeight="1">
      <c r="B178" s="31"/>
      <c r="D178" s="170" t="s">
        <v>127</v>
      </c>
      <c r="F178" s="171" t="s">
        <v>253</v>
      </c>
      <c r="I178" s="131"/>
      <c r="L178" s="31"/>
      <c r="M178" s="60"/>
      <c r="N178" s="32"/>
      <c r="O178" s="32"/>
      <c r="P178" s="32"/>
      <c r="Q178" s="32"/>
      <c r="R178" s="32"/>
      <c r="S178" s="32"/>
      <c r="T178" s="61"/>
      <c r="AT178" s="14" t="s">
        <v>127</v>
      </c>
      <c r="AU178" s="14" t="s">
        <v>77</v>
      </c>
    </row>
    <row r="179" spans="2:65" s="1" customFormat="1" ht="22.5" customHeight="1">
      <c r="B179" s="157"/>
      <c r="C179" s="174" t="s">
        <v>254</v>
      </c>
      <c r="D179" s="174" t="s">
        <v>170</v>
      </c>
      <c r="E179" s="175" t="s">
        <v>255</v>
      </c>
      <c r="F179" s="176" t="s">
        <v>256</v>
      </c>
      <c r="G179" s="177" t="s">
        <v>247</v>
      </c>
      <c r="H179" s="178">
        <v>0.494</v>
      </c>
      <c r="I179" s="179"/>
      <c r="J179" s="180">
        <f>ROUND(I179*H179,2)</f>
        <v>0</v>
      </c>
      <c r="K179" s="176" t="s">
        <v>20</v>
      </c>
      <c r="L179" s="181"/>
      <c r="M179" s="182" t="s">
        <v>20</v>
      </c>
      <c r="N179" s="183" t="s">
        <v>41</v>
      </c>
      <c r="O179" s="32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4" t="s">
        <v>173</v>
      </c>
      <c r="AT179" s="14" t="s">
        <v>170</v>
      </c>
      <c r="AU179" s="14" t="s">
        <v>77</v>
      </c>
      <c r="AY179" s="14" t="s">
        <v>119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4" t="s">
        <v>22</v>
      </c>
      <c r="BK179" s="169">
        <f>ROUND(I179*H179,2)</f>
        <v>0</v>
      </c>
      <c r="BL179" s="14" t="s">
        <v>154</v>
      </c>
      <c r="BM179" s="14" t="s">
        <v>254</v>
      </c>
    </row>
    <row r="180" spans="2:47" s="1" customFormat="1" ht="22.5" customHeight="1">
      <c r="B180" s="31"/>
      <c r="D180" s="170" t="s">
        <v>127</v>
      </c>
      <c r="F180" s="171" t="s">
        <v>256</v>
      </c>
      <c r="I180" s="131"/>
      <c r="L180" s="31"/>
      <c r="M180" s="60"/>
      <c r="N180" s="32"/>
      <c r="O180" s="32"/>
      <c r="P180" s="32"/>
      <c r="Q180" s="32"/>
      <c r="R180" s="32"/>
      <c r="S180" s="32"/>
      <c r="T180" s="61"/>
      <c r="AT180" s="14" t="s">
        <v>127</v>
      </c>
      <c r="AU180" s="14" t="s">
        <v>77</v>
      </c>
    </row>
    <row r="181" spans="2:65" s="1" customFormat="1" ht="22.5" customHeight="1">
      <c r="B181" s="157"/>
      <c r="C181" s="158" t="s">
        <v>257</v>
      </c>
      <c r="D181" s="158" t="s">
        <v>122</v>
      </c>
      <c r="E181" s="159" t="s">
        <v>258</v>
      </c>
      <c r="F181" s="160" t="s">
        <v>259</v>
      </c>
      <c r="G181" s="161" t="s">
        <v>153</v>
      </c>
      <c r="H181" s="162">
        <v>298.65</v>
      </c>
      <c r="I181" s="163"/>
      <c r="J181" s="164">
        <f>ROUND(I181*H181,2)</f>
        <v>0</v>
      </c>
      <c r="K181" s="160" t="s">
        <v>20</v>
      </c>
      <c r="L181" s="31"/>
      <c r="M181" s="165" t="s">
        <v>20</v>
      </c>
      <c r="N181" s="166" t="s">
        <v>41</v>
      </c>
      <c r="O181" s="32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4" t="s">
        <v>154</v>
      </c>
      <c r="AT181" s="14" t="s">
        <v>122</v>
      </c>
      <c r="AU181" s="14" t="s">
        <v>77</v>
      </c>
      <c r="AY181" s="14" t="s">
        <v>119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4" t="s">
        <v>22</v>
      </c>
      <c r="BK181" s="169">
        <f>ROUND(I181*H181,2)</f>
        <v>0</v>
      </c>
      <c r="BL181" s="14" t="s">
        <v>154</v>
      </c>
      <c r="BM181" s="14" t="s">
        <v>257</v>
      </c>
    </row>
    <row r="182" spans="2:47" s="1" customFormat="1" ht="22.5" customHeight="1">
      <c r="B182" s="31"/>
      <c r="D182" s="170" t="s">
        <v>127</v>
      </c>
      <c r="F182" s="171" t="s">
        <v>259</v>
      </c>
      <c r="I182" s="131"/>
      <c r="L182" s="31"/>
      <c r="M182" s="60"/>
      <c r="N182" s="32"/>
      <c r="O182" s="32"/>
      <c r="P182" s="32"/>
      <c r="Q182" s="32"/>
      <c r="R182" s="32"/>
      <c r="S182" s="32"/>
      <c r="T182" s="61"/>
      <c r="AT182" s="14" t="s">
        <v>127</v>
      </c>
      <c r="AU182" s="14" t="s">
        <v>77</v>
      </c>
    </row>
    <row r="183" spans="2:65" s="1" customFormat="1" ht="22.5" customHeight="1">
      <c r="B183" s="157"/>
      <c r="C183" s="158" t="s">
        <v>260</v>
      </c>
      <c r="D183" s="158" t="s">
        <v>122</v>
      </c>
      <c r="E183" s="159" t="s">
        <v>261</v>
      </c>
      <c r="F183" s="160" t="s">
        <v>262</v>
      </c>
      <c r="G183" s="161" t="s">
        <v>247</v>
      </c>
      <c r="H183" s="162">
        <v>10.532</v>
      </c>
      <c r="I183" s="163"/>
      <c r="J183" s="164">
        <f>ROUND(I183*H183,2)</f>
        <v>0</v>
      </c>
      <c r="K183" s="160" t="s">
        <v>20</v>
      </c>
      <c r="L183" s="31"/>
      <c r="M183" s="165" t="s">
        <v>20</v>
      </c>
      <c r="N183" s="166" t="s">
        <v>41</v>
      </c>
      <c r="O183" s="3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AR183" s="14" t="s">
        <v>154</v>
      </c>
      <c r="AT183" s="14" t="s">
        <v>122</v>
      </c>
      <c r="AU183" s="14" t="s">
        <v>77</v>
      </c>
      <c r="AY183" s="14" t="s">
        <v>119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4" t="s">
        <v>22</v>
      </c>
      <c r="BK183" s="169">
        <f>ROUND(I183*H183,2)</f>
        <v>0</v>
      </c>
      <c r="BL183" s="14" t="s">
        <v>154</v>
      </c>
      <c r="BM183" s="14" t="s">
        <v>260</v>
      </c>
    </row>
    <row r="184" spans="2:47" s="1" customFormat="1" ht="22.5" customHeight="1">
      <c r="B184" s="31"/>
      <c r="D184" s="170" t="s">
        <v>127</v>
      </c>
      <c r="F184" s="171" t="s">
        <v>262</v>
      </c>
      <c r="I184" s="131"/>
      <c r="L184" s="31"/>
      <c r="M184" s="60"/>
      <c r="N184" s="32"/>
      <c r="O184" s="32"/>
      <c r="P184" s="32"/>
      <c r="Q184" s="32"/>
      <c r="R184" s="32"/>
      <c r="S184" s="32"/>
      <c r="T184" s="61"/>
      <c r="AT184" s="14" t="s">
        <v>127</v>
      </c>
      <c r="AU184" s="14" t="s">
        <v>77</v>
      </c>
    </row>
    <row r="185" spans="2:65" s="1" customFormat="1" ht="22.5" customHeight="1">
      <c r="B185" s="157"/>
      <c r="C185" s="158" t="s">
        <v>263</v>
      </c>
      <c r="D185" s="158" t="s">
        <v>122</v>
      </c>
      <c r="E185" s="159" t="s">
        <v>264</v>
      </c>
      <c r="F185" s="160" t="s">
        <v>265</v>
      </c>
      <c r="G185" s="161" t="s">
        <v>125</v>
      </c>
      <c r="H185" s="162">
        <v>6.048</v>
      </c>
      <c r="I185" s="163"/>
      <c r="J185" s="164">
        <f>ROUND(I185*H185,2)</f>
        <v>0</v>
      </c>
      <c r="K185" s="160" t="s">
        <v>20</v>
      </c>
      <c r="L185" s="31"/>
      <c r="M185" s="165" t="s">
        <v>20</v>
      </c>
      <c r="N185" s="166" t="s">
        <v>41</v>
      </c>
      <c r="O185" s="32"/>
      <c r="P185" s="167">
        <f>O185*H185</f>
        <v>0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AR185" s="14" t="s">
        <v>154</v>
      </c>
      <c r="AT185" s="14" t="s">
        <v>122</v>
      </c>
      <c r="AU185" s="14" t="s">
        <v>77</v>
      </c>
      <c r="AY185" s="14" t="s">
        <v>119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4" t="s">
        <v>22</v>
      </c>
      <c r="BK185" s="169">
        <f>ROUND(I185*H185,2)</f>
        <v>0</v>
      </c>
      <c r="BL185" s="14" t="s">
        <v>154</v>
      </c>
      <c r="BM185" s="14" t="s">
        <v>263</v>
      </c>
    </row>
    <row r="186" spans="2:47" s="1" customFormat="1" ht="22.5" customHeight="1">
      <c r="B186" s="31"/>
      <c r="D186" s="172" t="s">
        <v>127</v>
      </c>
      <c r="F186" s="173" t="s">
        <v>265</v>
      </c>
      <c r="I186" s="131"/>
      <c r="L186" s="31"/>
      <c r="M186" s="60"/>
      <c r="N186" s="32"/>
      <c r="O186" s="32"/>
      <c r="P186" s="32"/>
      <c r="Q186" s="32"/>
      <c r="R186" s="32"/>
      <c r="S186" s="32"/>
      <c r="T186" s="61"/>
      <c r="AT186" s="14" t="s">
        <v>127</v>
      </c>
      <c r="AU186" s="14" t="s">
        <v>77</v>
      </c>
    </row>
    <row r="187" spans="2:63" s="10" customFormat="1" ht="29.25" customHeight="1">
      <c r="B187" s="143"/>
      <c r="D187" s="154" t="s">
        <v>69</v>
      </c>
      <c r="E187" s="155" t="s">
        <v>266</v>
      </c>
      <c r="F187" s="155" t="s">
        <v>267</v>
      </c>
      <c r="I187" s="146"/>
      <c r="J187" s="156">
        <f>BK187</f>
        <v>0</v>
      </c>
      <c r="L187" s="143"/>
      <c r="M187" s="148"/>
      <c r="N187" s="149"/>
      <c r="O187" s="149"/>
      <c r="P187" s="150">
        <f>SUM(P188:P237)</f>
        <v>0</v>
      </c>
      <c r="Q187" s="149"/>
      <c r="R187" s="150">
        <f>SUM(R188:R237)</f>
        <v>0</v>
      </c>
      <c r="S187" s="149"/>
      <c r="T187" s="151">
        <f>SUM(T188:T237)</f>
        <v>0</v>
      </c>
      <c r="AR187" s="144" t="s">
        <v>77</v>
      </c>
      <c r="AT187" s="152" t="s">
        <v>69</v>
      </c>
      <c r="AU187" s="152" t="s">
        <v>22</v>
      </c>
      <c r="AY187" s="144" t="s">
        <v>119</v>
      </c>
      <c r="BK187" s="153">
        <f>SUM(BK188:BK237)</f>
        <v>0</v>
      </c>
    </row>
    <row r="188" spans="2:65" s="1" customFormat="1" ht="22.5" customHeight="1">
      <c r="B188" s="157"/>
      <c r="C188" s="158" t="s">
        <v>268</v>
      </c>
      <c r="D188" s="158" t="s">
        <v>122</v>
      </c>
      <c r="E188" s="159" t="s">
        <v>269</v>
      </c>
      <c r="F188" s="160" t="s">
        <v>270</v>
      </c>
      <c r="G188" s="161" t="s">
        <v>190</v>
      </c>
      <c r="H188" s="162">
        <v>6.2</v>
      </c>
      <c r="I188" s="163"/>
      <c r="J188" s="164">
        <f>ROUND(I188*H188,2)</f>
        <v>0</v>
      </c>
      <c r="K188" s="160" t="s">
        <v>20</v>
      </c>
      <c r="L188" s="31"/>
      <c r="M188" s="165" t="s">
        <v>20</v>
      </c>
      <c r="N188" s="166" t="s">
        <v>41</v>
      </c>
      <c r="O188" s="32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AR188" s="14" t="s">
        <v>154</v>
      </c>
      <c r="AT188" s="14" t="s">
        <v>122</v>
      </c>
      <c r="AU188" s="14" t="s">
        <v>77</v>
      </c>
      <c r="AY188" s="14" t="s">
        <v>119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4" t="s">
        <v>22</v>
      </c>
      <c r="BK188" s="169">
        <f>ROUND(I188*H188,2)</f>
        <v>0</v>
      </c>
      <c r="BL188" s="14" t="s">
        <v>154</v>
      </c>
      <c r="BM188" s="14" t="s">
        <v>268</v>
      </c>
    </row>
    <row r="189" spans="2:47" s="1" customFormat="1" ht="22.5" customHeight="1">
      <c r="B189" s="31"/>
      <c r="D189" s="170" t="s">
        <v>127</v>
      </c>
      <c r="F189" s="171" t="s">
        <v>270</v>
      </c>
      <c r="I189" s="131"/>
      <c r="L189" s="31"/>
      <c r="M189" s="60"/>
      <c r="N189" s="32"/>
      <c r="O189" s="32"/>
      <c r="P189" s="32"/>
      <c r="Q189" s="32"/>
      <c r="R189" s="32"/>
      <c r="S189" s="32"/>
      <c r="T189" s="61"/>
      <c r="AT189" s="14" t="s">
        <v>127</v>
      </c>
      <c r="AU189" s="14" t="s">
        <v>77</v>
      </c>
    </row>
    <row r="190" spans="2:65" s="1" customFormat="1" ht="22.5" customHeight="1">
      <c r="B190" s="157"/>
      <c r="C190" s="158" t="s">
        <v>271</v>
      </c>
      <c r="D190" s="158" t="s">
        <v>122</v>
      </c>
      <c r="E190" s="159" t="s">
        <v>272</v>
      </c>
      <c r="F190" s="160" t="s">
        <v>273</v>
      </c>
      <c r="G190" s="161" t="s">
        <v>163</v>
      </c>
      <c r="H190" s="162">
        <v>424</v>
      </c>
      <c r="I190" s="163"/>
      <c r="J190" s="164">
        <f>ROUND(I190*H190,2)</f>
        <v>0</v>
      </c>
      <c r="K190" s="160" t="s">
        <v>20</v>
      </c>
      <c r="L190" s="31"/>
      <c r="M190" s="165" t="s">
        <v>20</v>
      </c>
      <c r="N190" s="166" t="s">
        <v>41</v>
      </c>
      <c r="O190" s="3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4" t="s">
        <v>154</v>
      </c>
      <c r="AT190" s="14" t="s">
        <v>122</v>
      </c>
      <c r="AU190" s="14" t="s">
        <v>77</v>
      </c>
      <c r="AY190" s="14" t="s">
        <v>119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4" t="s">
        <v>22</v>
      </c>
      <c r="BK190" s="169">
        <f>ROUND(I190*H190,2)</f>
        <v>0</v>
      </c>
      <c r="BL190" s="14" t="s">
        <v>154</v>
      </c>
      <c r="BM190" s="14" t="s">
        <v>271</v>
      </c>
    </row>
    <row r="191" spans="2:47" s="1" customFormat="1" ht="22.5" customHeight="1">
      <c r="B191" s="31"/>
      <c r="D191" s="170" t="s">
        <v>127</v>
      </c>
      <c r="F191" s="171" t="s">
        <v>273</v>
      </c>
      <c r="I191" s="131"/>
      <c r="L191" s="31"/>
      <c r="M191" s="60"/>
      <c r="N191" s="32"/>
      <c r="O191" s="32"/>
      <c r="P191" s="32"/>
      <c r="Q191" s="32"/>
      <c r="R191" s="32"/>
      <c r="S191" s="32"/>
      <c r="T191" s="61"/>
      <c r="AT191" s="14" t="s">
        <v>127</v>
      </c>
      <c r="AU191" s="14" t="s">
        <v>77</v>
      </c>
    </row>
    <row r="192" spans="2:65" s="1" customFormat="1" ht="22.5" customHeight="1">
      <c r="B192" s="157"/>
      <c r="C192" s="158" t="s">
        <v>274</v>
      </c>
      <c r="D192" s="158" t="s">
        <v>122</v>
      </c>
      <c r="E192" s="159" t="s">
        <v>275</v>
      </c>
      <c r="F192" s="160" t="s">
        <v>276</v>
      </c>
      <c r="G192" s="161" t="s">
        <v>190</v>
      </c>
      <c r="H192" s="162">
        <v>72</v>
      </c>
      <c r="I192" s="163"/>
      <c r="J192" s="164">
        <f>ROUND(I192*H192,2)</f>
        <v>0</v>
      </c>
      <c r="K192" s="160" t="s">
        <v>20</v>
      </c>
      <c r="L192" s="31"/>
      <c r="M192" s="165" t="s">
        <v>20</v>
      </c>
      <c r="N192" s="166" t="s">
        <v>41</v>
      </c>
      <c r="O192" s="32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4" t="s">
        <v>154</v>
      </c>
      <c r="AT192" s="14" t="s">
        <v>122</v>
      </c>
      <c r="AU192" s="14" t="s">
        <v>77</v>
      </c>
      <c r="AY192" s="14" t="s">
        <v>119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4" t="s">
        <v>22</v>
      </c>
      <c r="BK192" s="169">
        <f>ROUND(I192*H192,2)</f>
        <v>0</v>
      </c>
      <c r="BL192" s="14" t="s">
        <v>154</v>
      </c>
      <c r="BM192" s="14" t="s">
        <v>274</v>
      </c>
    </row>
    <row r="193" spans="2:47" s="1" customFormat="1" ht="22.5" customHeight="1">
      <c r="B193" s="31"/>
      <c r="D193" s="170" t="s">
        <v>127</v>
      </c>
      <c r="F193" s="171" t="s">
        <v>276</v>
      </c>
      <c r="I193" s="131"/>
      <c r="L193" s="31"/>
      <c r="M193" s="60"/>
      <c r="N193" s="32"/>
      <c r="O193" s="32"/>
      <c r="P193" s="32"/>
      <c r="Q193" s="32"/>
      <c r="R193" s="32"/>
      <c r="S193" s="32"/>
      <c r="T193" s="61"/>
      <c r="AT193" s="14" t="s">
        <v>127</v>
      </c>
      <c r="AU193" s="14" t="s">
        <v>77</v>
      </c>
    </row>
    <row r="194" spans="2:65" s="1" customFormat="1" ht="22.5" customHeight="1">
      <c r="B194" s="157"/>
      <c r="C194" s="158" t="s">
        <v>277</v>
      </c>
      <c r="D194" s="158" t="s">
        <v>122</v>
      </c>
      <c r="E194" s="159" t="s">
        <v>278</v>
      </c>
      <c r="F194" s="160" t="s">
        <v>279</v>
      </c>
      <c r="G194" s="161" t="s">
        <v>163</v>
      </c>
      <c r="H194" s="162">
        <v>144</v>
      </c>
      <c r="I194" s="163"/>
      <c r="J194" s="164">
        <f>ROUND(I194*H194,2)</f>
        <v>0</v>
      </c>
      <c r="K194" s="160" t="s">
        <v>20</v>
      </c>
      <c r="L194" s="31"/>
      <c r="M194" s="165" t="s">
        <v>20</v>
      </c>
      <c r="N194" s="166" t="s">
        <v>41</v>
      </c>
      <c r="O194" s="32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4" t="s">
        <v>154</v>
      </c>
      <c r="AT194" s="14" t="s">
        <v>122</v>
      </c>
      <c r="AU194" s="14" t="s">
        <v>77</v>
      </c>
      <c r="AY194" s="14" t="s">
        <v>119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4" t="s">
        <v>22</v>
      </c>
      <c r="BK194" s="169">
        <f>ROUND(I194*H194,2)</f>
        <v>0</v>
      </c>
      <c r="BL194" s="14" t="s">
        <v>154</v>
      </c>
      <c r="BM194" s="14" t="s">
        <v>277</v>
      </c>
    </row>
    <row r="195" spans="2:47" s="1" customFormat="1" ht="22.5" customHeight="1">
      <c r="B195" s="31"/>
      <c r="D195" s="170" t="s">
        <v>127</v>
      </c>
      <c r="F195" s="171" t="s">
        <v>279</v>
      </c>
      <c r="I195" s="131"/>
      <c r="L195" s="31"/>
      <c r="M195" s="60"/>
      <c r="N195" s="32"/>
      <c r="O195" s="32"/>
      <c r="P195" s="32"/>
      <c r="Q195" s="32"/>
      <c r="R195" s="32"/>
      <c r="S195" s="32"/>
      <c r="T195" s="61"/>
      <c r="AT195" s="14" t="s">
        <v>127</v>
      </c>
      <c r="AU195" s="14" t="s">
        <v>77</v>
      </c>
    </row>
    <row r="196" spans="2:65" s="1" customFormat="1" ht="22.5" customHeight="1">
      <c r="B196" s="157"/>
      <c r="C196" s="174" t="s">
        <v>280</v>
      </c>
      <c r="D196" s="174" t="s">
        <v>170</v>
      </c>
      <c r="E196" s="175" t="s">
        <v>281</v>
      </c>
      <c r="F196" s="176" t="s">
        <v>282</v>
      </c>
      <c r="G196" s="177" t="s">
        <v>163</v>
      </c>
      <c r="H196" s="178">
        <v>144</v>
      </c>
      <c r="I196" s="179"/>
      <c r="J196" s="180">
        <f>ROUND(I196*H196,2)</f>
        <v>0</v>
      </c>
      <c r="K196" s="176" t="s">
        <v>20</v>
      </c>
      <c r="L196" s="181"/>
      <c r="M196" s="182" t="s">
        <v>20</v>
      </c>
      <c r="N196" s="183" t="s">
        <v>41</v>
      </c>
      <c r="O196" s="32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4" t="s">
        <v>173</v>
      </c>
      <c r="AT196" s="14" t="s">
        <v>170</v>
      </c>
      <c r="AU196" s="14" t="s">
        <v>77</v>
      </c>
      <c r="AY196" s="14" t="s">
        <v>119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4" t="s">
        <v>22</v>
      </c>
      <c r="BK196" s="169">
        <f>ROUND(I196*H196,2)</f>
        <v>0</v>
      </c>
      <c r="BL196" s="14" t="s">
        <v>154</v>
      </c>
      <c r="BM196" s="14" t="s">
        <v>280</v>
      </c>
    </row>
    <row r="197" spans="2:47" s="1" customFormat="1" ht="22.5" customHeight="1">
      <c r="B197" s="31"/>
      <c r="D197" s="170" t="s">
        <v>127</v>
      </c>
      <c r="F197" s="171" t="s">
        <v>282</v>
      </c>
      <c r="I197" s="131"/>
      <c r="L197" s="31"/>
      <c r="M197" s="60"/>
      <c r="N197" s="32"/>
      <c r="O197" s="32"/>
      <c r="P197" s="32"/>
      <c r="Q197" s="32"/>
      <c r="R197" s="32"/>
      <c r="S197" s="32"/>
      <c r="T197" s="61"/>
      <c r="AT197" s="14" t="s">
        <v>127</v>
      </c>
      <c r="AU197" s="14" t="s">
        <v>77</v>
      </c>
    </row>
    <row r="198" spans="2:65" s="1" customFormat="1" ht="22.5" customHeight="1">
      <c r="B198" s="157"/>
      <c r="C198" s="158" t="s">
        <v>283</v>
      </c>
      <c r="D198" s="158" t="s">
        <v>122</v>
      </c>
      <c r="E198" s="159" t="s">
        <v>284</v>
      </c>
      <c r="F198" s="160" t="s">
        <v>285</v>
      </c>
      <c r="G198" s="161" t="s">
        <v>190</v>
      </c>
      <c r="H198" s="162">
        <v>144</v>
      </c>
      <c r="I198" s="163"/>
      <c r="J198" s="164">
        <f>ROUND(I198*H198,2)</f>
        <v>0</v>
      </c>
      <c r="K198" s="160" t="s">
        <v>20</v>
      </c>
      <c r="L198" s="31"/>
      <c r="M198" s="165" t="s">
        <v>20</v>
      </c>
      <c r="N198" s="166" t="s">
        <v>41</v>
      </c>
      <c r="O198" s="32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4" t="s">
        <v>154</v>
      </c>
      <c r="AT198" s="14" t="s">
        <v>122</v>
      </c>
      <c r="AU198" s="14" t="s">
        <v>77</v>
      </c>
      <c r="AY198" s="14" t="s">
        <v>119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4" t="s">
        <v>22</v>
      </c>
      <c r="BK198" s="169">
        <f>ROUND(I198*H198,2)</f>
        <v>0</v>
      </c>
      <c r="BL198" s="14" t="s">
        <v>154</v>
      </c>
      <c r="BM198" s="14" t="s">
        <v>283</v>
      </c>
    </row>
    <row r="199" spans="2:47" s="1" customFormat="1" ht="22.5" customHeight="1">
      <c r="B199" s="31"/>
      <c r="D199" s="170" t="s">
        <v>127</v>
      </c>
      <c r="F199" s="171" t="s">
        <v>285</v>
      </c>
      <c r="I199" s="131"/>
      <c r="L199" s="31"/>
      <c r="M199" s="60"/>
      <c r="N199" s="32"/>
      <c r="O199" s="32"/>
      <c r="P199" s="32"/>
      <c r="Q199" s="32"/>
      <c r="R199" s="32"/>
      <c r="S199" s="32"/>
      <c r="T199" s="61"/>
      <c r="AT199" s="14" t="s">
        <v>127</v>
      </c>
      <c r="AU199" s="14" t="s">
        <v>77</v>
      </c>
    </row>
    <row r="200" spans="2:65" s="1" customFormat="1" ht="22.5" customHeight="1">
      <c r="B200" s="157"/>
      <c r="C200" s="158" t="s">
        <v>286</v>
      </c>
      <c r="D200" s="158" t="s">
        <v>122</v>
      </c>
      <c r="E200" s="159" t="s">
        <v>287</v>
      </c>
      <c r="F200" s="160" t="s">
        <v>288</v>
      </c>
      <c r="G200" s="161" t="s">
        <v>190</v>
      </c>
      <c r="H200" s="162">
        <v>72</v>
      </c>
      <c r="I200" s="163"/>
      <c r="J200" s="164">
        <f>ROUND(I200*H200,2)</f>
        <v>0</v>
      </c>
      <c r="K200" s="160" t="s">
        <v>20</v>
      </c>
      <c r="L200" s="31"/>
      <c r="M200" s="165" t="s">
        <v>20</v>
      </c>
      <c r="N200" s="166" t="s">
        <v>41</v>
      </c>
      <c r="O200" s="32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AR200" s="14" t="s">
        <v>154</v>
      </c>
      <c r="AT200" s="14" t="s">
        <v>122</v>
      </c>
      <c r="AU200" s="14" t="s">
        <v>77</v>
      </c>
      <c r="AY200" s="14" t="s">
        <v>119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4" t="s">
        <v>22</v>
      </c>
      <c r="BK200" s="169">
        <f>ROUND(I200*H200,2)</f>
        <v>0</v>
      </c>
      <c r="BL200" s="14" t="s">
        <v>154</v>
      </c>
      <c r="BM200" s="14" t="s">
        <v>286</v>
      </c>
    </row>
    <row r="201" spans="2:47" s="1" customFormat="1" ht="22.5" customHeight="1">
      <c r="B201" s="31"/>
      <c r="D201" s="170" t="s">
        <v>127</v>
      </c>
      <c r="F201" s="171" t="s">
        <v>288</v>
      </c>
      <c r="I201" s="131"/>
      <c r="L201" s="31"/>
      <c r="M201" s="60"/>
      <c r="N201" s="32"/>
      <c r="O201" s="32"/>
      <c r="P201" s="32"/>
      <c r="Q201" s="32"/>
      <c r="R201" s="32"/>
      <c r="S201" s="32"/>
      <c r="T201" s="61"/>
      <c r="AT201" s="14" t="s">
        <v>127</v>
      </c>
      <c r="AU201" s="14" t="s">
        <v>77</v>
      </c>
    </row>
    <row r="202" spans="2:65" s="1" customFormat="1" ht="22.5" customHeight="1">
      <c r="B202" s="157"/>
      <c r="C202" s="158" t="s">
        <v>289</v>
      </c>
      <c r="D202" s="158" t="s">
        <v>122</v>
      </c>
      <c r="E202" s="159" t="s">
        <v>290</v>
      </c>
      <c r="F202" s="160" t="s">
        <v>291</v>
      </c>
      <c r="G202" s="161" t="s">
        <v>190</v>
      </c>
      <c r="H202" s="162">
        <v>14.3</v>
      </c>
      <c r="I202" s="163"/>
      <c r="J202" s="164">
        <f>ROUND(I202*H202,2)</f>
        <v>0</v>
      </c>
      <c r="K202" s="160" t="s">
        <v>20</v>
      </c>
      <c r="L202" s="31"/>
      <c r="M202" s="165" t="s">
        <v>20</v>
      </c>
      <c r="N202" s="166" t="s">
        <v>41</v>
      </c>
      <c r="O202" s="32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AR202" s="14" t="s">
        <v>154</v>
      </c>
      <c r="AT202" s="14" t="s">
        <v>122</v>
      </c>
      <c r="AU202" s="14" t="s">
        <v>77</v>
      </c>
      <c r="AY202" s="14" t="s">
        <v>119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4" t="s">
        <v>22</v>
      </c>
      <c r="BK202" s="169">
        <f>ROUND(I202*H202,2)</f>
        <v>0</v>
      </c>
      <c r="BL202" s="14" t="s">
        <v>154</v>
      </c>
      <c r="BM202" s="14" t="s">
        <v>289</v>
      </c>
    </row>
    <row r="203" spans="2:47" s="1" customFormat="1" ht="22.5" customHeight="1">
      <c r="B203" s="31"/>
      <c r="D203" s="170" t="s">
        <v>127</v>
      </c>
      <c r="F203" s="171" t="s">
        <v>291</v>
      </c>
      <c r="I203" s="131"/>
      <c r="L203" s="31"/>
      <c r="M203" s="60"/>
      <c r="N203" s="32"/>
      <c r="O203" s="32"/>
      <c r="P203" s="32"/>
      <c r="Q203" s="32"/>
      <c r="R203" s="32"/>
      <c r="S203" s="32"/>
      <c r="T203" s="61"/>
      <c r="AT203" s="14" t="s">
        <v>127</v>
      </c>
      <c r="AU203" s="14" t="s">
        <v>77</v>
      </c>
    </row>
    <row r="204" spans="2:65" s="1" customFormat="1" ht="22.5" customHeight="1">
      <c r="B204" s="157"/>
      <c r="C204" s="158" t="s">
        <v>292</v>
      </c>
      <c r="D204" s="158" t="s">
        <v>122</v>
      </c>
      <c r="E204" s="159" t="s">
        <v>293</v>
      </c>
      <c r="F204" s="160" t="s">
        <v>294</v>
      </c>
      <c r="G204" s="161" t="s">
        <v>190</v>
      </c>
      <c r="H204" s="162">
        <v>14.3</v>
      </c>
      <c r="I204" s="163"/>
      <c r="J204" s="164">
        <f>ROUND(I204*H204,2)</f>
        <v>0</v>
      </c>
      <c r="K204" s="160" t="s">
        <v>20</v>
      </c>
      <c r="L204" s="31"/>
      <c r="M204" s="165" t="s">
        <v>20</v>
      </c>
      <c r="N204" s="166" t="s">
        <v>41</v>
      </c>
      <c r="O204" s="32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AR204" s="14" t="s">
        <v>154</v>
      </c>
      <c r="AT204" s="14" t="s">
        <v>122</v>
      </c>
      <c r="AU204" s="14" t="s">
        <v>77</v>
      </c>
      <c r="AY204" s="14" t="s">
        <v>119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4" t="s">
        <v>22</v>
      </c>
      <c r="BK204" s="169">
        <f>ROUND(I204*H204,2)</f>
        <v>0</v>
      </c>
      <c r="BL204" s="14" t="s">
        <v>154</v>
      </c>
      <c r="BM204" s="14" t="s">
        <v>292</v>
      </c>
    </row>
    <row r="205" spans="2:47" s="1" customFormat="1" ht="22.5" customHeight="1">
      <c r="B205" s="31"/>
      <c r="D205" s="170" t="s">
        <v>127</v>
      </c>
      <c r="F205" s="171" t="s">
        <v>294</v>
      </c>
      <c r="I205" s="131"/>
      <c r="L205" s="31"/>
      <c r="M205" s="60"/>
      <c r="N205" s="32"/>
      <c r="O205" s="32"/>
      <c r="P205" s="32"/>
      <c r="Q205" s="32"/>
      <c r="R205" s="32"/>
      <c r="S205" s="32"/>
      <c r="T205" s="61"/>
      <c r="AT205" s="14" t="s">
        <v>127</v>
      </c>
      <c r="AU205" s="14" t="s">
        <v>77</v>
      </c>
    </row>
    <row r="206" spans="2:65" s="1" customFormat="1" ht="22.5" customHeight="1">
      <c r="B206" s="157"/>
      <c r="C206" s="158" t="s">
        <v>295</v>
      </c>
      <c r="D206" s="158" t="s">
        <v>122</v>
      </c>
      <c r="E206" s="159" t="s">
        <v>296</v>
      </c>
      <c r="F206" s="160" t="s">
        <v>297</v>
      </c>
      <c r="G206" s="161" t="s">
        <v>153</v>
      </c>
      <c r="H206" s="162">
        <v>4.26</v>
      </c>
      <c r="I206" s="163"/>
      <c r="J206" s="164">
        <f>ROUND(I206*H206,2)</f>
        <v>0</v>
      </c>
      <c r="K206" s="160" t="s">
        <v>20</v>
      </c>
      <c r="L206" s="31"/>
      <c r="M206" s="165" t="s">
        <v>20</v>
      </c>
      <c r="N206" s="166" t="s">
        <v>41</v>
      </c>
      <c r="O206" s="32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AR206" s="14" t="s">
        <v>154</v>
      </c>
      <c r="AT206" s="14" t="s">
        <v>122</v>
      </c>
      <c r="AU206" s="14" t="s">
        <v>77</v>
      </c>
      <c r="AY206" s="14" t="s">
        <v>119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4" t="s">
        <v>22</v>
      </c>
      <c r="BK206" s="169">
        <f>ROUND(I206*H206,2)</f>
        <v>0</v>
      </c>
      <c r="BL206" s="14" t="s">
        <v>154</v>
      </c>
      <c r="BM206" s="14" t="s">
        <v>295</v>
      </c>
    </row>
    <row r="207" spans="2:47" s="1" customFormat="1" ht="22.5" customHeight="1">
      <c r="B207" s="31"/>
      <c r="D207" s="170" t="s">
        <v>127</v>
      </c>
      <c r="F207" s="171" t="s">
        <v>297</v>
      </c>
      <c r="I207" s="131"/>
      <c r="L207" s="31"/>
      <c r="M207" s="60"/>
      <c r="N207" s="32"/>
      <c r="O207" s="32"/>
      <c r="P207" s="32"/>
      <c r="Q207" s="32"/>
      <c r="R207" s="32"/>
      <c r="S207" s="32"/>
      <c r="T207" s="61"/>
      <c r="AT207" s="14" t="s">
        <v>127</v>
      </c>
      <c r="AU207" s="14" t="s">
        <v>77</v>
      </c>
    </row>
    <row r="208" spans="2:65" s="1" customFormat="1" ht="22.5" customHeight="1">
      <c r="B208" s="157"/>
      <c r="C208" s="158" t="s">
        <v>298</v>
      </c>
      <c r="D208" s="158" t="s">
        <v>122</v>
      </c>
      <c r="E208" s="159" t="s">
        <v>299</v>
      </c>
      <c r="F208" s="160" t="s">
        <v>300</v>
      </c>
      <c r="G208" s="161" t="s">
        <v>153</v>
      </c>
      <c r="H208" s="162">
        <v>2.13</v>
      </c>
      <c r="I208" s="163"/>
      <c r="J208" s="164">
        <f>ROUND(I208*H208,2)</f>
        <v>0</v>
      </c>
      <c r="K208" s="160" t="s">
        <v>20</v>
      </c>
      <c r="L208" s="31"/>
      <c r="M208" s="165" t="s">
        <v>20</v>
      </c>
      <c r="N208" s="166" t="s">
        <v>41</v>
      </c>
      <c r="O208" s="32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AR208" s="14" t="s">
        <v>154</v>
      </c>
      <c r="AT208" s="14" t="s">
        <v>122</v>
      </c>
      <c r="AU208" s="14" t="s">
        <v>77</v>
      </c>
      <c r="AY208" s="14" t="s">
        <v>119</v>
      </c>
      <c r="BE208" s="169">
        <f>IF(N208="základní",J208,0)</f>
        <v>0</v>
      </c>
      <c r="BF208" s="169">
        <f>IF(N208="snížená",J208,0)</f>
        <v>0</v>
      </c>
      <c r="BG208" s="169">
        <f>IF(N208="zákl. přenesená",J208,0)</f>
        <v>0</v>
      </c>
      <c r="BH208" s="169">
        <f>IF(N208="sníž. přenesená",J208,0)</f>
        <v>0</v>
      </c>
      <c r="BI208" s="169">
        <f>IF(N208="nulová",J208,0)</f>
        <v>0</v>
      </c>
      <c r="BJ208" s="14" t="s">
        <v>22</v>
      </c>
      <c r="BK208" s="169">
        <f>ROUND(I208*H208,2)</f>
        <v>0</v>
      </c>
      <c r="BL208" s="14" t="s">
        <v>154</v>
      </c>
      <c r="BM208" s="14" t="s">
        <v>298</v>
      </c>
    </row>
    <row r="209" spans="2:47" s="1" customFormat="1" ht="22.5" customHeight="1">
      <c r="B209" s="31"/>
      <c r="D209" s="170" t="s">
        <v>127</v>
      </c>
      <c r="F209" s="171" t="s">
        <v>300</v>
      </c>
      <c r="I209" s="131"/>
      <c r="L209" s="31"/>
      <c r="M209" s="60"/>
      <c r="N209" s="32"/>
      <c r="O209" s="32"/>
      <c r="P209" s="32"/>
      <c r="Q209" s="32"/>
      <c r="R209" s="32"/>
      <c r="S209" s="32"/>
      <c r="T209" s="61"/>
      <c r="AT209" s="14" t="s">
        <v>127</v>
      </c>
      <c r="AU209" s="14" t="s">
        <v>77</v>
      </c>
    </row>
    <row r="210" spans="2:65" s="1" customFormat="1" ht="22.5" customHeight="1">
      <c r="B210" s="157"/>
      <c r="C210" s="158" t="s">
        <v>301</v>
      </c>
      <c r="D210" s="158" t="s">
        <v>122</v>
      </c>
      <c r="E210" s="159" t="s">
        <v>302</v>
      </c>
      <c r="F210" s="160" t="s">
        <v>303</v>
      </c>
      <c r="G210" s="161" t="s">
        <v>153</v>
      </c>
      <c r="H210" s="162">
        <v>23.3</v>
      </c>
      <c r="I210" s="163"/>
      <c r="J210" s="164">
        <f>ROUND(I210*H210,2)</f>
        <v>0</v>
      </c>
      <c r="K210" s="160" t="s">
        <v>20</v>
      </c>
      <c r="L210" s="31"/>
      <c r="M210" s="165" t="s">
        <v>20</v>
      </c>
      <c r="N210" s="166" t="s">
        <v>41</v>
      </c>
      <c r="O210" s="32"/>
      <c r="P210" s="167">
        <f>O210*H210</f>
        <v>0</v>
      </c>
      <c r="Q210" s="167">
        <v>0</v>
      </c>
      <c r="R210" s="167">
        <f>Q210*H210</f>
        <v>0</v>
      </c>
      <c r="S210" s="167">
        <v>0</v>
      </c>
      <c r="T210" s="168">
        <f>S210*H210</f>
        <v>0</v>
      </c>
      <c r="AR210" s="14" t="s">
        <v>154</v>
      </c>
      <c r="AT210" s="14" t="s">
        <v>122</v>
      </c>
      <c r="AU210" s="14" t="s">
        <v>77</v>
      </c>
      <c r="AY210" s="14" t="s">
        <v>119</v>
      </c>
      <c r="BE210" s="169">
        <f>IF(N210="základní",J210,0)</f>
        <v>0</v>
      </c>
      <c r="BF210" s="169">
        <f>IF(N210="snížená",J210,0)</f>
        <v>0</v>
      </c>
      <c r="BG210" s="169">
        <f>IF(N210="zákl. přenesená",J210,0)</f>
        <v>0</v>
      </c>
      <c r="BH210" s="169">
        <f>IF(N210="sníž. přenesená",J210,0)</f>
        <v>0</v>
      </c>
      <c r="BI210" s="169">
        <f>IF(N210="nulová",J210,0)</f>
        <v>0</v>
      </c>
      <c r="BJ210" s="14" t="s">
        <v>22</v>
      </c>
      <c r="BK210" s="169">
        <f>ROUND(I210*H210,2)</f>
        <v>0</v>
      </c>
      <c r="BL210" s="14" t="s">
        <v>154</v>
      </c>
      <c r="BM210" s="14" t="s">
        <v>301</v>
      </c>
    </row>
    <row r="211" spans="2:47" s="1" customFormat="1" ht="22.5" customHeight="1">
      <c r="B211" s="31"/>
      <c r="D211" s="170" t="s">
        <v>127</v>
      </c>
      <c r="F211" s="171" t="s">
        <v>303</v>
      </c>
      <c r="I211" s="131"/>
      <c r="L211" s="31"/>
      <c r="M211" s="60"/>
      <c r="N211" s="32"/>
      <c r="O211" s="32"/>
      <c r="P211" s="32"/>
      <c r="Q211" s="32"/>
      <c r="R211" s="32"/>
      <c r="S211" s="32"/>
      <c r="T211" s="61"/>
      <c r="AT211" s="14" t="s">
        <v>127</v>
      </c>
      <c r="AU211" s="14" t="s">
        <v>77</v>
      </c>
    </row>
    <row r="212" spans="2:65" s="1" customFormat="1" ht="22.5" customHeight="1">
      <c r="B212" s="157"/>
      <c r="C212" s="158" t="s">
        <v>304</v>
      </c>
      <c r="D212" s="158" t="s">
        <v>122</v>
      </c>
      <c r="E212" s="159" t="s">
        <v>305</v>
      </c>
      <c r="F212" s="160" t="s">
        <v>306</v>
      </c>
      <c r="G212" s="161" t="s">
        <v>163</v>
      </c>
      <c r="H212" s="162">
        <v>2</v>
      </c>
      <c r="I212" s="163"/>
      <c r="J212" s="164">
        <f>ROUND(I212*H212,2)</f>
        <v>0</v>
      </c>
      <c r="K212" s="160" t="s">
        <v>20</v>
      </c>
      <c r="L212" s="31"/>
      <c r="M212" s="165" t="s">
        <v>20</v>
      </c>
      <c r="N212" s="166" t="s">
        <v>41</v>
      </c>
      <c r="O212" s="32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AR212" s="14" t="s">
        <v>154</v>
      </c>
      <c r="AT212" s="14" t="s">
        <v>122</v>
      </c>
      <c r="AU212" s="14" t="s">
        <v>77</v>
      </c>
      <c r="AY212" s="14" t="s">
        <v>119</v>
      </c>
      <c r="BE212" s="169">
        <f>IF(N212="základní",J212,0)</f>
        <v>0</v>
      </c>
      <c r="BF212" s="169">
        <f>IF(N212="snížená",J212,0)</f>
        <v>0</v>
      </c>
      <c r="BG212" s="169">
        <f>IF(N212="zákl. přenesená",J212,0)</f>
        <v>0</v>
      </c>
      <c r="BH212" s="169">
        <f>IF(N212="sníž. přenesená",J212,0)</f>
        <v>0</v>
      </c>
      <c r="BI212" s="169">
        <f>IF(N212="nulová",J212,0)</f>
        <v>0</v>
      </c>
      <c r="BJ212" s="14" t="s">
        <v>22</v>
      </c>
      <c r="BK212" s="169">
        <f>ROUND(I212*H212,2)</f>
        <v>0</v>
      </c>
      <c r="BL212" s="14" t="s">
        <v>154</v>
      </c>
      <c r="BM212" s="14" t="s">
        <v>304</v>
      </c>
    </row>
    <row r="213" spans="2:47" s="1" customFormat="1" ht="22.5" customHeight="1">
      <c r="B213" s="31"/>
      <c r="D213" s="170" t="s">
        <v>127</v>
      </c>
      <c r="F213" s="171" t="s">
        <v>306</v>
      </c>
      <c r="I213" s="131"/>
      <c r="L213" s="31"/>
      <c r="M213" s="60"/>
      <c r="N213" s="32"/>
      <c r="O213" s="32"/>
      <c r="P213" s="32"/>
      <c r="Q213" s="32"/>
      <c r="R213" s="32"/>
      <c r="S213" s="32"/>
      <c r="T213" s="61"/>
      <c r="AT213" s="14" t="s">
        <v>127</v>
      </c>
      <c r="AU213" s="14" t="s">
        <v>77</v>
      </c>
    </row>
    <row r="214" spans="2:65" s="1" customFormat="1" ht="22.5" customHeight="1">
      <c r="B214" s="157"/>
      <c r="C214" s="158" t="s">
        <v>307</v>
      </c>
      <c r="D214" s="158" t="s">
        <v>122</v>
      </c>
      <c r="E214" s="159" t="s">
        <v>308</v>
      </c>
      <c r="F214" s="160" t="s">
        <v>309</v>
      </c>
      <c r="G214" s="161" t="s">
        <v>163</v>
      </c>
      <c r="H214" s="162">
        <v>2</v>
      </c>
      <c r="I214" s="163"/>
      <c r="J214" s="164">
        <f>ROUND(I214*H214,2)</f>
        <v>0</v>
      </c>
      <c r="K214" s="160" t="s">
        <v>20</v>
      </c>
      <c r="L214" s="31"/>
      <c r="M214" s="165" t="s">
        <v>20</v>
      </c>
      <c r="N214" s="166" t="s">
        <v>41</v>
      </c>
      <c r="O214" s="32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AR214" s="14" t="s">
        <v>154</v>
      </c>
      <c r="AT214" s="14" t="s">
        <v>122</v>
      </c>
      <c r="AU214" s="14" t="s">
        <v>77</v>
      </c>
      <c r="AY214" s="14" t="s">
        <v>119</v>
      </c>
      <c r="BE214" s="169">
        <f>IF(N214="základní",J214,0)</f>
        <v>0</v>
      </c>
      <c r="BF214" s="169">
        <f>IF(N214="snížená",J214,0)</f>
        <v>0</v>
      </c>
      <c r="BG214" s="169">
        <f>IF(N214="zákl. přenesená",J214,0)</f>
        <v>0</v>
      </c>
      <c r="BH214" s="169">
        <f>IF(N214="sníž. přenesená",J214,0)</f>
        <v>0</v>
      </c>
      <c r="BI214" s="169">
        <f>IF(N214="nulová",J214,0)</f>
        <v>0</v>
      </c>
      <c r="BJ214" s="14" t="s">
        <v>22</v>
      </c>
      <c r="BK214" s="169">
        <f>ROUND(I214*H214,2)</f>
        <v>0</v>
      </c>
      <c r="BL214" s="14" t="s">
        <v>154</v>
      </c>
      <c r="BM214" s="14" t="s">
        <v>307</v>
      </c>
    </row>
    <row r="215" spans="2:47" s="1" customFormat="1" ht="22.5" customHeight="1">
      <c r="B215" s="31"/>
      <c r="D215" s="170" t="s">
        <v>127</v>
      </c>
      <c r="F215" s="171" t="s">
        <v>309</v>
      </c>
      <c r="I215" s="131"/>
      <c r="L215" s="31"/>
      <c r="M215" s="60"/>
      <c r="N215" s="32"/>
      <c r="O215" s="32"/>
      <c r="P215" s="32"/>
      <c r="Q215" s="32"/>
      <c r="R215" s="32"/>
      <c r="S215" s="32"/>
      <c r="T215" s="61"/>
      <c r="AT215" s="14" t="s">
        <v>127</v>
      </c>
      <c r="AU215" s="14" t="s">
        <v>77</v>
      </c>
    </row>
    <row r="216" spans="2:65" s="1" customFormat="1" ht="22.5" customHeight="1">
      <c r="B216" s="157"/>
      <c r="C216" s="158" t="s">
        <v>310</v>
      </c>
      <c r="D216" s="158" t="s">
        <v>122</v>
      </c>
      <c r="E216" s="159" t="s">
        <v>311</v>
      </c>
      <c r="F216" s="160" t="s">
        <v>312</v>
      </c>
      <c r="G216" s="161" t="s">
        <v>163</v>
      </c>
      <c r="H216" s="162">
        <v>144</v>
      </c>
      <c r="I216" s="163"/>
      <c r="J216" s="164">
        <f>ROUND(I216*H216,2)</f>
        <v>0</v>
      </c>
      <c r="K216" s="160" t="s">
        <v>20</v>
      </c>
      <c r="L216" s="31"/>
      <c r="M216" s="165" t="s">
        <v>20</v>
      </c>
      <c r="N216" s="166" t="s">
        <v>41</v>
      </c>
      <c r="O216" s="32"/>
      <c r="P216" s="167">
        <f>O216*H216</f>
        <v>0</v>
      </c>
      <c r="Q216" s="167">
        <v>0</v>
      </c>
      <c r="R216" s="167">
        <f>Q216*H216</f>
        <v>0</v>
      </c>
      <c r="S216" s="167">
        <v>0</v>
      </c>
      <c r="T216" s="168">
        <f>S216*H216</f>
        <v>0</v>
      </c>
      <c r="AR216" s="14" t="s">
        <v>154</v>
      </c>
      <c r="AT216" s="14" t="s">
        <v>122</v>
      </c>
      <c r="AU216" s="14" t="s">
        <v>77</v>
      </c>
      <c r="AY216" s="14" t="s">
        <v>119</v>
      </c>
      <c r="BE216" s="169">
        <f>IF(N216="základní",J216,0)</f>
        <v>0</v>
      </c>
      <c r="BF216" s="169">
        <f>IF(N216="snížená",J216,0)</f>
        <v>0</v>
      </c>
      <c r="BG216" s="169">
        <f>IF(N216="zákl. přenesená",J216,0)</f>
        <v>0</v>
      </c>
      <c r="BH216" s="169">
        <f>IF(N216="sníž. přenesená",J216,0)</f>
        <v>0</v>
      </c>
      <c r="BI216" s="169">
        <f>IF(N216="nulová",J216,0)</f>
        <v>0</v>
      </c>
      <c r="BJ216" s="14" t="s">
        <v>22</v>
      </c>
      <c r="BK216" s="169">
        <f>ROUND(I216*H216,2)</f>
        <v>0</v>
      </c>
      <c r="BL216" s="14" t="s">
        <v>154</v>
      </c>
      <c r="BM216" s="14" t="s">
        <v>310</v>
      </c>
    </row>
    <row r="217" spans="2:47" s="1" customFormat="1" ht="22.5" customHeight="1">
      <c r="B217" s="31"/>
      <c r="D217" s="170" t="s">
        <v>127</v>
      </c>
      <c r="F217" s="171" t="s">
        <v>312</v>
      </c>
      <c r="I217" s="131"/>
      <c r="L217" s="31"/>
      <c r="M217" s="60"/>
      <c r="N217" s="32"/>
      <c r="O217" s="32"/>
      <c r="P217" s="32"/>
      <c r="Q217" s="32"/>
      <c r="R217" s="32"/>
      <c r="S217" s="32"/>
      <c r="T217" s="61"/>
      <c r="AT217" s="14" t="s">
        <v>127</v>
      </c>
      <c r="AU217" s="14" t="s">
        <v>77</v>
      </c>
    </row>
    <row r="218" spans="2:65" s="1" customFormat="1" ht="22.5" customHeight="1">
      <c r="B218" s="157"/>
      <c r="C218" s="158" t="s">
        <v>313</v>
      </c>
      <c r="D218" s="158" t="s">
        <v>122</v>
      </c>
      <c r="E218" s="159" t="s">
        <v>314</v>
      </c>
      <c r="F218" s="160" t="s">
        <v>315</v>
      </c>
      <c r="G218" s="161" t="s">
        <v>190</v>
      </c>
      <c r="H218" s="162">
        <v>72</v>
      </c>
      <c r="I218" s="163"/>
      <c r="J218" s="164">
        <f>ROUND(I218*H218,2)</f>
        <v>0</v>
      </c>
      <c r="K218" s="160" t="s">
        <v>20</v>
      </c>
      <c r="L218" s="31"/>
      <c r="M218" s="165" t="s">
        <v>20</v>
      </c>
      <c r="N218" s="166" t="s">
        <v>41</v>
      </c>
      <c r="O218" s="32"/>
      <c r="P218" s="167">
        <f>O218*H218</f>
        <v>0</v>
      </c>
      <c r="Q218" s="167">
        <v>0</v>
      </c>
      <c r="R218" s="167">
        <f>Q218*H218</f>
        <v>0</v>
      </c>
      <c r="S218" s="167">
        <v>0</v>
      </c>
      <c r="T218" s="168">
        <f>S218*H218</f>
        <v>0</v>
      </c>
      <c r="AR218" s="14" t="s">
        <v>154</v>
      </c>
      <c r="AT218" s="14" t="s">
        <v>122</v>
      </c>
      <c r="AU218" s="14" t="s">
        <v>77</v>
      </c>
      <c r="AY218" s="14" t="s">
        <v>119</v>
      </c>
      <c r="BE218" s="169">
        <f>IF(N218="základní",J218,0)</f>
        <v>0</v>
      </c>
      <c r="BF218" s="169">
        <f>IF(N218="snížená",J218,0)</f>
        <v>0</v>
      </c>
      <c r="BG218" s="169">
        <f>IF(N218="zákl. přenesená",J218,0)</f>
        <v>0</v>
      </c>
      <c r="BH218" s="169">
        <f>IF(N218="sníž. přenesená",J218,0)</f>
        <v>0</v>
      </c>
      <c r="BI218" s="169">
        <f>IF(N218="nulová",J218,0)</f>
        <v>0</v>
      </c>
      <c r="BJ218" s="14" t="s">
        <v>22</v>
      </c>
      <c r="BK218" s="169">
        <f>ROUND(I218*H218,2)</f>
        <v>0</v>
      </c>
      <c r="BL218" s="14" t="s">
        <v>154</v>
      </c>
      <c r="BM218" s="14" t="s">
        <v>313</v>
      </c>
    </row>
    <row r="219" spans="2:47" s="1" customFormat="1" ht="22.5" customHeight="1">
      <c r="B219" s="31"/>
      <c r="D219" s="170" t="s">
        <v>127</v>
      </c>
      <c r="F219" s="171" t="s">
        <v>315</v>
      </c>
      <c r="I219" s="131"/>
      <c r="L219" s="31"/>
      <c r="M219" s="60"/>
      <c r="N219" s="32"/>
      <c r="O219" s="32"/>
      <c r="P219" s="32"/>
      <c r="Q219" s="32"/>
      <c r="R219" s="32"/>
      <c r="S219" s="32"/>
      <c r="T219" s="61"/>
      <c r="AT219" s="14" t="s">
        <v>127</v>
      </c>
      <c r="AU219" s="14" t="s">
        <v>77</v>
      </c>
    </row>
    <row r="220" spans="2:65" s="1" customFormat="1" ht="22.5" customHeight="1">
      <c r="B220" s="157"/>
      <c r="C220" s="158" t="s">
        <v>316</v>
      </c>
      <c r="D220" s="158" t="s">
        <v>122</v>
      </c>
      <c r="E220" s="159" t="s">
        <v>317</v>
      </c>
      <c r="F220" s="160" t="s">
        <v>318</v>
      </c>
      <c r="G220" s="161" t="s">
        <v>163</v>
      </c>
      <c r="H220" s="162">
        <v>4</v>
      </c>
      <c r="I220" s="163"/>
      <c r="J220" s="164">
        <f>ROUND(I220*H220,2)</f>
        <v>0</v>
      </c>
      <c r="K220" s="160" t="s">
        <v>20</v>
      </c>
      <c r="L220" s="31"/>
      <c r="M220" s="165" t="s">
        <v>20</v>
      </c>
      <c r="N220" s="166" t="s">
        <v>41</v>
      </c>
      <c r="O220" s="32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AR220" s="14" t="s">
        <v>154</v>
      </c>
      <c r="AT220" s="14" t="s">
        <v>122</v>
      </c>
      <c r="AU220" s="14" t="s">
        <v>77</v>
      </c>
      <c r="AY220" s="14" t="s">
        <v>119</v>
      </c>
      <c r="BE220" s="169">
        <f>IF(N220="základní",J220,0)</f>
        <v>0</v>
      </c>
      <c r="BF220" s="169">
        <f>IF(N220="snížená",J220,0)</f>
        <v>0</v>
      </c>
      <c r="BG220" s="169">
        <f>IF(N220="zákl. přenesená",J220,0)</f>
        <v>0</v>
      </c>
      <c r="BH220" s="169">
        <f>IF(N220="sníž. přenesená",J220,0)</f>
        <v>0</v>
      </c>
      <c r="BI220" s="169">
        <f>IF(N220="nulová",J220,0)</f>
        <v>0</v>
      </c>
      <c r="BJ220" s="14" t="s">
        <v>22</v>
      </c>
      <c r="BK220" s="169">
        <f>ROUND(I220*H220,2)</f>
        <v>0</v>
      </c>
      <c r="BL220" s="14" t="s">
        <v>154</v>
      </c>
      <c r="BM220" s="14" t="s">
        <v>316</v>
      </c>
    </row>
    <row r="221" spans="2:47" s="1" customFormat="1" ht="22.5" customHeight="1">
      <c r="B221" s="31"/>
      <c r="D221" s="170" t="s">
        <v>127</v>
      </c>
      <c r="F221" s="171" t="s">
        <v>318</v>
      </c>
      <c r="I221" s="131"/>
      <c r="L221" s="31"/>
      <c r="M221" s="60"/>
      <c r="N221" s="32"/>
      <c r="O221" s="32"/>
      <c r="P221" s="32"/>
      <c r="Q221" s="32"/>
      <c r="R221" s="32"/>
      <c r="S221" s="32"/>
      <c r="T221" s="61"/>
      <c r="AT221" s="14" t="s">
        <v>127</v>
      </c>
      <c r="AU221" s="14" t="s">
        <v>77</v>
      </c>
    </row>
    <row r="222" spans="2:65" s="1" customFormat="1" ht="22.5" customHeight="1">
      <c r="B222" s="157"/>
      <c r="C222" s="158" t="s">
        <v>319</v>
      </c>
      <c r="D222" s="158" t="s">
        <v>122</v>
      </c>
      <c r="E222" s="159" t="s">
        <v>320</v>
      </c>
      <c r="F222" s="160" t="s">
        <v>321</v>
      </c>
      <c r="G222" s="161" t="s">
        <v>163</v>
      </c>
      <c r="H222" s="162">
        <v>10</v>
      </c>
      <c r="I222" s="163"/>
      <c r="J222" s="164">
        <f>ROUND(I222*H222,2)</f>
        <v>0</v>
      </c>
      <c r="K222" s="160" t="s">
        <v>20</v>
      </c>
      <c r="L222" s="31"/>
      <c r="M222" s="165" t="s">
        <v>20</v>
      </c>
      <c r="N222" s="166" t="s">
        <v>41</v>
      </c>
      <c r="O222" s="32"/>
      <c r="P222" s="167">
        <f>O222*H222</f>
        <v>0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AR222" s="14" t="s">
        <v>154</v>
      </c>
      <c r="AT222" s="14" t="s">
        <v>122</v>
      </c>
      <c r="AU222" s="14" t="s">
        <v>77</v>
      </c>
      <c r="AY222" s="14" t="s">
        <v>119</v>
      </c>
      <c r="BE222" s="169">
        <f>IF(N222="základní",J222,0)</f>
        <v>0</v>
      </c>
      <c r="BF222" s="169">
        <f>IF(N222="snížená",J222,0)</f>
        <v>0</v>
      </c>
      <c r="BG222" s="169">
        <f>IF(N222="zákl. přenesená",J222,0)</f>
        <v>0</v>
      </c>
      <c r="BH222" s="169">
        <f>IF(N222="sníž. přenesená",J222,0)</f>
        <v>0</v>
      </c>
      <c r="BI222" s="169">
        <f>IF(N222="nulová",J222,0)</f>
        <v>0</v>
      </c>
      <c r="BJ222" s="14" t="s">
        <v>22</v>
      </c>
      <c r="BK222" s="169">
        <f>ROUND(I222*H222,2)</f>
        <v>0</v>
      </c>
      <c r="BL222" s="14" t="s">
        <v>154</v>
      </c>
      <c r="BM222" s="14" t="s">
        <v>319</v>
      </c>
    </row>
    <row r="223" spans="2:47" s="1" customFormat="1" ht="22.5" customHeight="1">
      <c r="B223" s="31"/>
      <c r="D223" s="170" t="s">
        <v>127</v>
      </c>
      <c r="F223" s="171" t="s">
        <v>321</v>
      </c>
      <c r="I223" s="131"/>
      <c r="L223" s="31"/>
      <c r="M223" s="60"/>
      <c r="N223" s="32"/>
      <c r="O223" s="32"/>
      <c r="P223" s="32"/>
      <c r="Q223" s="32"/>
      <c r="R223" s="32"/>
      <c r="S223" s="32"/>
      <c r="T223" s="61"/>
      <c r="AT223" s="14" t="s">
        <v>127</v>
      </c>
      <c r="AU223" s="14" t="s">
        <v>77</v>
      </c>
    </row>
    <row r="224" spans="2:65" s="1" customFormat="1" ht="22.5" customHeight="1">
      <c r="B224" s="157"/>
      <c r="C224" s="158" t="s">
        <v>322</v>
      </c>
      <c r="D224" s="158" t="s">
        <v>122</v>
      </c>
      <c r="E224" s="159" t="s">
        <v>323</v>
      </c>
      <c r="F224" s="160" t="s">
        <v>324</v>
      </c>
      <c r="G224" s="161" t="s">
        <v>153</v>
      </c>
      <c r="H224" s="162">
        <v>7.8</v>
      </c>
      <c r="I224" s="163"/>
      <c r="J224" s="164">
        <f>ROUND(I224*H224,2)</f>
        <v>0</v>
      </c>
      <c r="K224" s="160" t="s">
        <v>20</v>
      </c>
      <c r="L224" s="31"/>
      <c r="M224" s="165" t="s">
        <v>20</v>
      </c>
      <c r="N224" s="166" t="s">
        <v>41</v>
      </c>
      <c r="O224" s="32"/>
      <c r="P224" s="167">
        <f>O224*H224</f>
        <v>0</v>
      </c>
      <c r="Q224" s="167">
        <v>0</v>
      </c>
      <c r="R224" s="167">
        <f>Q224*H224</f>
        <v>0</v>
      </c>
      <c r="S224" s="167">
        <v>0</v>
      </c>
      <c r="T224" s="168">
        <f>S224*H224</f>
        <v>0</v>
      </c>
      <c r="AR224" s="14" t="s">
        <v>154</v>
      </c>
      <c r="AT224" s="14" t="s">
        <v>122</v>
      </c>
      <c r="AU224" s="14" t="s">
        <v>77</v>
      </c>
      <c r="AY224" s="14" t="s">
        <v>119</v>
      </c>
      <c r="BE224" s="169">
        <f>IF(N224="základní",J224,0)</f>
        <v>0</v>
      </c>
      <c r="BF224" s="169">
        <f>IF(N224="snížená",J224,0)</f>
        <v>0</v>
      </c>
      <c r="BG224" s="169">
        <f>IF(N224="zákl. přenesená",J224,0)</f>
        <v>0</v>
      </c>
      <c r="BH224" s="169">
        <f>IF(N224="sníž. přenesená",J224,0)</f>
        <v>0</v>
      </c>
      <c r="BI224" s="169">
        <f>IF(N224="nulová",J224,0)</f>
        <v>0</v>
      </c>
      <c r="BJ224" s="14" t="s">
        <v>22</v>
      </c>
      <c r="BK224" s="169">
        <f>ROUND(I224*H224,2)</f>
        <v>0</v>
      </c>
      <c r="BL224" s="14" t="s">
        <v>154</v>
      </c>
      <c r="BM224" s="14" t="s">
        <v>322</v>
      </c>
    </row>
    <row r="225" spans="2:47" s="1" customFormat="1" ht="22.5" customHeight="1">
      <c r="B225" s="31"/>
      <c r="D225" s="170" t="s">
        <v>127</v>
      </c>
      <c r="F225" s="171" t="s">
        <v>324</v>
      </c>
      <c r="I225" s="131"/>
      <c r="L225" s="31"/>
      <c r="M225" s="60"/>
      <c r="N225" s="32"/>
      <c r="O225" s="32"/>
      <c r="P225" s="32"/>
      <c r="Q225" s="32"/>
      <c r="R225" s="32"/>
      <c r="S225" s="32"/>
      <c r="T225" s="61"/>
      <c r="AT225" s="14" t="s">
        <v>127</v>
      </c>
      <c r="AU225" s="14" t="s">
        <v>77</v>
      </c>
    </row>
    <row r="226" spans="2:65" s="1" customFormat="1" ht="22.5" customHeight="1">
      <c r="B226" s="157"/>
      <c r="C226" s="158" t="s">
        <v>325</v>
      </c>
      <c r="D226" s="158" t="s">
        <v>122</v>
      </c>
      <c r="E226" s="159" t="s">
        <v>326</v>
      </c>
      <c r="F226" s="160" t="s">
        <v>327</v>
      </c>
      <c r="G226" s="161" t="s">
        <v>153</v>
      </c>
      <c r="H226" s="162">
        <v>11.2</v>
      </c>
      <c r="I226" s="163"/>
      <c r="J226" s="164">
        <f>ROUND(I226*H226,2)</f>
        <v>0</v>
      </c>
      <c r="K226" s="160" t="s">
        <v>20</v>
      </c>
      <c r="L226" s="31"/>
      <c r="M226" s="165" t="s">
        <v>20</v>
      </c>
      <c r="N226" s="166" t="s">
        <v>41</v>
      </c>
      <c r="O226" s="32"/>
      <c r="P226" s="167">
        <f>O226*H226</f>
        <v>0</v>
      </c>
      <c r="Q226" s="167">
        <v>0</v>
      </c>
      <c r="R226" s="167">
        <f>Q226*H226</f>
        <v>0</v>
      </c>
      <c r="S226" s="167">
        <v>0</v>
      </c>
      <c r="T226" s="168">
        <f>S226*H226</f>
        <v>0</v>
      </c>
      <c r="AR226" s="14" t="s">
        <v>154</v>
      </c>
      <c r="AT226" s="14" t="s">
        <v>122</v>
      </c>
      <c r="AU226" s="14" t="s">
        <v>77</v>
      </c>
      <c r="AY226" s="14" t="s">
        <v>119</v>
      </c>
      <c r="BE226" s="169">
        <f>IF(N226="základní",J226,0)</f>
        <v>0</v>
      </c>
      <c r="BF226" s="169">
        <f>IF(N226="snížená",J226,0)</f>
        <v>0</v>
      </c>
      <c r="BG226" s="169">
        <f>IF(N226="zákl. přenesená",J226,0)</f>
        <v>0</v>
      </c>
      <c r="BH226" s="169">
        <f>IF(N226="sníž. přenesená",J226,0)</f>
        <v>0</v>
      </c>
      <c r="BI226" s="169">
        <f>IF(N226="nulová",J226,0)</f>
        <v>0</v>
      </c>
      <c r="BJ226" s="14" t="s">
        <v>22</v>
      </c>
      <c r="BK226" s="169">
        <f>ROUND(I226*H226,2)</f>
        <v>0</v>
      </c>
      <c r="BL226" s="14" t="s">
        <v>154</v>
      </c>
      <c r="BM226" s="14" t="s">
        <v>325</v>
      </c>
    </row>
    <row r="227" spans="2:47" s="1" customFormat="1" ht="22.5" customHeight="1">
      <c r="B227" s="31"/>
      <c r="D227" s="170" t="s">
        <v>127</v>
      </c>
      <c r="F227" s="171" t="s">
        <v>327</v>
      </c>
      <c r="I227" s="131"/>
      <c r="L227" s="31"/>
      <c r="M227" s="60"/>
      <c r="N227" s="32"/>
      <c r="O227" s="32"/>
      <c r="P227" s="32"/>
      <c r="Q227" s="32"/>
      <c r="R227" s="32"/>
      <c r="S227" s="32"/>
      <c r="T227" s="61"/>
      <c r="AT227" s="14" t="s">
        <v>127</v>
      </c>
      <c r="AU227" s="14" t="s">
        <v>77</v>
      </c>
    </row>
    <row r="228" spans="2:65" s="1" customFormat="1" ht="22.5" customHeight="1">
      <c r="B228" s="157"/>
      <c r="C228" s="158" t="s">
        <v>328</v>
      </c>
      <c r="D228" s="158" t="s">
        <v>122</v>
      </c>
      <c r="E228" s="159" t="s">
        <v>329</v>
      </c>
      <c r="F228" s="160" t="s">
        <v>330</v>
      </c>
      <c r="G228" s="161" t="s">
        <v>190</v>
      </c>
      <c r="H228" s="162">
        <v>25.7</v>
      </c>
      <c r="I228" s="163"/>
      <c r="J228" s="164">
        <f>ROUND(I228*H228,2)</f>
        <v>0</v>
      </c>
      <c r="K228" s="160" t="s">
        <v>20</v>
      </c>
      <c r="L228" s="31"/>
      <c r="M228" s="165" t="s">
        <v>20</v>
      </c>
      <c r="N228" s="166" t="s">
        <v>41</v>
      </c>
      <c r="O228" s="32"/>
      <c r="P228" s="167">
        <f>O228*H228</f>
        <v>0</v>
      </c>
      <c r="Q228" s="167">
        <v>0</v>
      </c>
      <c r="R228" s="167">
        <f>Q228*H228</f>
        <v>0</v>
      </c>
      <c r="S228" s="167">
        <v>0</v>
      </c>
      <c r="T228" s="168">
        <f>S228*H228</f>
        <v>0</v>
      </c>
      <c r="AR228" s="14" t="s">
        <v>154</v>
      </c>
      <c r="AT228" s="14" t="s">
        <v>122</v>
      </c>
      <c r="AU228" s="14" t="s">
        <v>77</v>
      </c>
      <c r="AY228" s="14" t="s">
        <v>119</v>
      </c>
      <c r="BE228" s="169">
        <f>IF(N228="základní",J228,0)</f>
        <v>0</v>
      </c>
      <c r="BF228" s="169">
        <f>IF(N228="snížená",J228,0)</f>
        <v>0</v>
      </c>
      <c r="BG228" s="169">
        <f>IF(N228="zákl. přenesená",J228,0)</f>
        <v>0</v>
      </c>
      <c r="BH228" s="169">
        <f>IF(N228="sníž. přenesená",J228,0)</f>
        <v>0</v>
      </c>
      <c r="BI228" s="169">
        <f>IF(N228="nulová",J228,0)</f>
        <v>0</v>
      </c>
      <c r="BJ228" s="14" t="s">
        <v>22</v>
      </c>
      <c r="BK228" s="169">
        <f>ROUND(I228*H228,2)</f>
        <v>0</v>
      </c>
      <c r="BL228" s="14" t="s">
        <v>154</v>
      </c>
      <c r="BM228" s="14" t="s">
        <v>328</v>
      </c>
    </row>
    <row r="229" spans="2:47" s="1" customFormat="1" ht="22.5" customHeight="1">
      <c r="B229" s="31"/>
      <c r="D229" s="170" t="s">
        <v>127</v>
      </c>
      <c r="F229" s="171" t="s">
        <v>330</v>
      </c>
      <c r="I229" s="131"/>
      <c r="L229" s="31"/>
      <c r="M229" s="60"/>
      <c r="N229" s="32"/>
      <c r="O229" s="32"/>
      <c r="P229" s="32"/>
      <c r="Q229" s="32"/>
      <c r="R229" s="32"/>
      <c r="S229" s="32"/>
      <c r="T229" s="61"/>
      <c r="AT229" s="14" t="s">
        <v>127</v>
      </c>
      <c r="AU229" s="14" t="s">
        <v>77</v>
      </c>
    </row>
    <row r="230" spans="2:65" s="1" customFormat="1" ht="22.5" customHeight="1">
      <c r="B230" s="157"/>
      <c r="C230" s="158" t="s">
        <v>331</v>
      </c>
      <c r="D230" s="158" t="s">
        <v>122</v>
      </c>
      <c r="E230" s="159" t="s">
        <v>332</v>
      </c>
      <c r="F230" s="160" t="s">
        <v>333</v>
      </c>
      <c r="G230" s="161" t="s">
        <v>190</v>
      </c>
      <c r="H230" s="162">
        <v>5</v>
      </c>
      <c r="I230" s="163"/>
      <c r="J230" s="164">
        <f>ROUND(I230*H230,2)</f>
        <v>0</v>
      </c>
      <c r="K230" s="160" t="s">
        <v>20</v>
      </c>
      <c r="L230" s="31"/>
      <c r="M230" s="165" t="s">
        <v>20</v>
      </c>
      <c r="N230" s="166" t="s">
        <v>41</v>
      </c>
      <c r="O230" s="32"/>
      <c r="P230" s="167">
        <f>O230*H230</f>
        <v>0</v>
      </c>
      <c r="Q230" s="167">
        <v>0</v>
      </c>
      <c r="R230" s="167">
        <f>Q230*H230</f>
        <v>0</v>
      </c>
      <c r="S230" s="167">
        <v>0</v>
      </c>
      <c r="T230" s="168">
        <f>S230*H230</f>
        <v>0</v>
      </c>
      <c r="AR230" s="14" t="s">
        <v>154</v>
      </c>
      <c r="AT230" s="14" t="s">
        <v>122</v>
      </c>
      <c r="AU230" s="14" t="s">
        <v>77</v>
      </c>
      <c r="AY230" s="14" t="s">
        <v>119</v>
      </c>
      <c r="BE230" s="169">
        <f>IF(N230="základní",J230,0)</f>
        <v>0</v>
      </c>
      <c r="BF230" s="169">
        <f>IF(N230="snížená",J230,0)</f>
        <v>0</v>
      </c>
      <c r="BG230" s="169">
        <f>IF(N230="zákl. přenesená",J230,0)</f>
        <v>0</v>
      </c>
      <c r="BH230" s="169">
        <f>IF(N230="sníž. přenesená",J230,0)</f>
        <v>0</v>
      </c>
      <c r="BI230" s="169">
        <f>IF(N230="nulová",J230,0)</f>
        <v>0</v>
      </c>
      <c r="BJ230" s="14" t="s">
        <v>22</v>
      </c>
      <c r="BK230" s="169">
        <f>ROUND(I230*H230,2)</f>
        <v>0</v>
      </c>
      <c r="BL230" s="14" t="s">
        <v>154</v>
      </c>
      <c r="BM230" s="14" t="s">
        <v>331</v>
      </c>
    </row>
    <row r="231" spans="2:47" s="1" customFormat="1" ht="22.5" customHeight="1">
      <c r="B231" s="31"/>
      <c r="D231" s="170" t="s">
        <v>127</v>
      </c>
      <c r="F231" s="171" t="s">
        <v>333</v>
      </c>
      <c r="I231" s="131"/>
      <c r="L231" s="31"/>
      <c r="M231" s="60"/>
      <c r="N231" s="32"/>
      <c r="O231" s="32"/>
      <c r="P231" s="32"/>
      <c r="Q231" s="32"/>
      <c r="R231" s="32"/>
      <c r="S231" s="32"/>
      <c r="T231" s="61"/>
      <c r="AT231" s="14" t="s">
        <v>127</v>
      </c>
      <c r="AU231" s="14" t="s">
        <v>77</v>
      </c>
    </row>
    <row r="232" spans="2:65" s="1" customFormat="1" ht="22.5" customHeight="1">
      <c r="B232" s="157"/>
      <c r="C232" s="158" t="s">
        <v>334</v>
      </c>
      <c r="D232" s="158" t="s">
        <v>122</v>
      </c>
      <c r="E232" s="159" t="s">
        <v>335</v>
      </c>
      <c r="F232" s="160" t="s">
        <v>336</v>
      </c>
      <c r="G232" s="161" t="s">
        <v>190</v>
      </c>
      <c r="H232" s="162">
        <v>26</v>
      </c>
      <c r="I232" s="163"/>
      <c r="J232" s="164">
        <f>ROUND(I232*H232,2)</f>
        <v>0</v>
      </c>
      <c r="K232" s="160" t="s">
        <v>20</v>
      </c>
      <c r="L232" s="31"/>
      <c r="M232" s="165" t="s">
        <v>20</v>
      </c>
      <c r="N232" s="166" t="s">
        <v>41</v>
      </c>
      <c r="O232" s="32"/>
      <c r="P232" s="167">
        <f>O232*H232</f>
        <v>0</v>
      </c>
      <c r="Q232" s="167">
        <v>0</v>
      </c>
      <c r="R232" s="167">
        <f>Q232*H232</f>
        <v>0</v>
      </c>
      <c r="S232" s="167">
        <v>0</v>
      </c>
      <c r="T232" s="168">
        <f>S232*H232</f>
        <v>0</v>
      </c>
      <c r="AR232" s="14" t="s">
        <v>154</v>
      </c>
      <c r="AT232" s="14" t="s">
        <v>122</v>
      </c>
      <c r="AU232" s="14" t="s">
        <v>77</v>
      </c>
      <c r="AY232" s="14" t="s">
        <v>119</v>
      </c>
      <c r="BE232" s="169">
        <f>IF(N232="základní",J232,0)</f>
        <v>0</v>
      </c>
      <c r="BF232" s="169">
        <f>IF(N232="snížená",J232,0)</f>
        <v>0</v>
      </c>
      <c r="BG232" s="169">
        <f>IF(N232="zákl. přenesená",J232,0)</f>
        <v>0</v>
      </c>
      <c r="BH232" s="169">
        <f>IF(N232="sníž. přenesená",J232,0)</f>
        <v>0</v>
      </c>
      <c r="BI232" s="169">
        <f>IF(N232="nulová",J232,0)</f>
        <v>0</v>
      </c>
      <c r="BJ232" s="14" t="s">
        <v>22</v>
      </c>
      <c r="BK232" s="169">
        <f>ROUND(I232*H232,2)</f>
        <v>0</v>
      </c>
      <c r="BL232" s="14" t="s">
        <v>154</v>
      </c>
      <c r="BM232" s="14" t="s">
        <v>334</v>
      </c>
    </row>
    <row r="233" spans="2:47" s="1" customFormat="1" ht="22.5" customHeight="1">
      <c r="B233" s="31"/>
      <c r="D233" s="170" t="s">
        <v>127</v>
      </c>
      <c r="F233" s="171" t="s">
        <v>336</v>
      </c>
      <c r="I233" s="131"/>
      <c r="L233" s="31"/>
      <c r="M233" s="60"/>
      <c r="N233" s="32"/>
      <c r="O233" s="32"/>
      <c r="P233" s="32"/>
      <c r="Q233" s="32"/>
      <c r="R233" s="32"/>
      <c r="S233" s="32"/>
      <c r="T233" s="61"/>
      <c r="AT233" s="14" t="s">
        <v>127</v>
      </c>
      <c r="AU233" s="14" t="s">
        <v>77</v>
      </c>
    </row>
    <row r="234" spans="2:65" s="1" customFormat="1" ht="22.5" customHeight="1">
      <c r="B234" s="157"/>
      <c r="C234" s="158" t="s">
        <v>337</v>
      </c>
      <c r="D234" s="158" t="s">
        <v>122</v>
      </c>
      <c r="E234" s="159" t="s">
        <v>338</v>
      </c>
      <c r="F234" s="160" t="s">
        <v>339</v>
      </c>
      <c r="G234" s="161" t="s">
        <v>190</v>
      </c>
      <c r="H234" s="162">
        <v>5</v>
      </c>
      <c r="I234" s="163"/>
      <c r="J234" s="164">
        <f>ROUND(I234*H234,2)</f>
        <v>0</v>
      </c>
      <c r="K234" s="160" t="s">
        <v>20</v>
      </c>
      <c r="L234" s="31"/>
      <c r="M234" s="165" t="s">
        <v>20</v>
      </c>
      <c r="N234" s="166" t="s">
        <v>41</v>
      </c>
      <c r="O234" s="32"/>
      <c r="P234" s="167">
        <f>O234*H234</f>
        <v>0</v>
      </c>
      <c r="Q234" s="167">
        <v>0</v>
      </c>
      <c r="R234" s="167">
        <f>Q234*H234</f>
        <v>0</v>
      </c>
      <c r="S234" s="167">
        <v>0</v>
      </c>
      <c r="T234" s="168">
        <f>S234*H234</f>
        <v>0</v>
      </c>
      <c r="AR234" s="14" t="s">
        <v>154</v>
      </c>
      <c r="AT234" s="14" t="s">
        <v>122</v>
      </c>
      <c r="AU234" s="14" t="s">
        <v>77</v>
      </c>
      <c r="AY234" s="14" t="s">
        <v>119</v>
      </c>
      <c r="BE234" s="169">
        <f>IF(N234="základní",J234,0)</f>
        <v>0</v>
      </c>
      <c r="BF234" s="169">
        <f>IF(N234="snížená",J234,0)</f>
        <v>0</v>
      </c>
      <c r="BG234" s="169">
        <f>IF(N234="zákl. přenesená",J234,0)</f>
        <v>0</v>
      </c>
      <c r="BH234" s="169">
        <f>IF(N234="sníž. přenesená",J234,0)</f>
        <v>0</v>
      </c>
      <c r="BI234" s="169">
        <f>IF(N234="nulová",J234,0)</f>
        <v>0</v>
      </c>
      <c r="BJ234" s="14" t="s">
        <v>22</v>
      </c>
      <c r="BK234" s="169">
        <f>ROUND(I234*H234,2)</f>
        <v>0</v>
      </c>
      <c r="BL234" s="14" t="s">
        <v>154</v>
      </c>
      <c r="BM234" s="14" t="s">
        <v>337</v>
      </c>
    </row>
    <row r="235" spans="2:47" s="1" customFormat="1" ht="22.5" customHeight="1">
      <c r="B235" s="31"/>
      <c r="D235" s="170" t="s">
        <v>127</v>
      </c>
      <c r="F235" s="171" t="s">
        <v>339</v>
      </c>
      <c r="I235" s="131"/>
      <c r="L235" s="31"/>
      <c r="M235" s="60"/>
      <c r="N235" s="32"/>
      <c r="O235" s="32"/>
      <c r="P235" s="32"/>
      <c r="Q235" s="32"/>
      <c r="R235" s="32"/>
      <c r="S235" s="32"/>
      <c r="T235" s="61"/>
      <c r="AT235" s="14" t="s">
        <v>127</v>
      </c>
      <c r="AU235" s="14" t="s">
        <v>77</v>
      </c>
    </row>
    <row r="236" spans="2:65" s="1" customFormat="1" ht="22.5" customHeight="1">
      <c r="B236" s="157"/>
      <c r="C236" s="158" t="s">
        <v>340</v>
      </c>
      <c r="D236" s="158" t="s">
        <v>122</v>
      </c>
      <c r="E236" s="159" t="s">
        <v>341</v>
      </c>
      <c r="F236" s="160" t="s">
        <v>342</v>
      </c>
      <c r="G236" s="161" t="s">
        <v>125</v>
      </c>
      <c r="H236" s="162">
        <v>1.538</v>
      </c>
      <c r="I236" s="163"/>
      <c r="J236" s="164">
        <f>ROUND(I236*H236,2)</f>
        <v>0</v>
      </c>
      <c r="K236" s="160" t="s">
        <v>20</v>
      </c>
      <c r="L236" s="31"/>
      <c r="M236" s="165" t="s">
        <v>20</v>
      </c>
      <c r="N236" s="166" t="s">
        <v>41</v>
      </c>
      <c r="O236" s="32"/>
      <c r="P236" s="167">
        <f>O236*H236</f>
        <v>0</v>
      </c>
      <c r="Q236" s="167">
        <v>0</v>
      </c>
      <c r="R236" s="167">
        <f>Q236*H236</f>
        <v>0</v>
      </c>
      <c r="S236" s="167">
        <v>0</v>
      </c>
      <c r="T236" s="168">
        <f>S236*H236</f>
        <v>0</v>
      </c>
      <c r="AR236" s="14" t="s">
        <v>154</v>
      </c>
      <c r="AT236" s="14" t="s">
        <v>122</v>
      </c>
      <c r="AU236" s="14" t="s">
        <v>77</v>
      </c>
      <c r="AY236" s="14" t="s">
        <v>119</v>
      </c>
      <c r="BE236" s="169">
        <f>IF(N236="základní",J236,0)</f>
        <v>0</v>
      </c>
      <c r="BF236" s="169">
        <f>IF(N236="snížená",J236,0)</f>
        <v>0</v>
      </c>
      <c r="BG236" s="169">
        <f>IF(N236="zákl. přenesená",J236,0)</f>
        <v>0</v>
      </c>
      <c r="BH236" s="169">
        <f>IF(N236="sníž. přenesená",J236,0)</f>
        <v>0</v>
      </c>
      <c r="BI236" s="169">
        <f>IF(N236="nulová",J236,0)</f>
        <v>0</v>
      </c>
      <c r="BJ236" s="14" t="s">
        <v>22</v>
      </c>
      <c r="BK236" s="169">
        <f>ROUND(I236*H236,2)</f>
        <v>0</v>
      </c>
      <c r="BL236" s="14" t="s">
        <v>154</v>
      </c>
      <c r="BM236" s="14" t="s">
        <v>340</v>
      </c>
    </row>
    <row r="237" spans="2:47" s="1" customFormat="1" ht="22.5" customHeight="1">
      <c r="B237" s="31"/>
      <c r="D237" s="172" t="s">
        <v>127</v>
      </c>
      <c r="F237" s="173" t="s">
        <v>342</v>
      </c>
      <c r="I237" s="131"/>
      <c r="L237" s="31"/>
      <c r="M237" s="60"/>
      <c r="N237" s="32"/>
      <c r="O237" s="32"/>
      <c r="P237" s="32"/>
      <c r="Q237" s="32"/>
      <c r="R237" s="32"/>
      <c r="S237" s="32"/>
      <c r="T237" s="61"/>
      <c r="AT237" s="14" t="s">
        <v>127</v>
      </c>
      <c r="AU237" s="14" t="s">
        <v>77</v>
      </c>
    </row>
    <row r="238" spans="2:63" s="10" customFormat="1" ht="29.25" customHeight="1">
      <c r="B238" s="143"/>
      <c r="D238" s="154" t="s">
        <v>69</v>
      </c>
      <c r="E238" s="155" t="s">
        <v>343</v>
      </c>
      <c r="F238" s="155" t="s">
        <v>344</v>
      </c>
      <c r="I238" s="146"/>
      <c r="J238" s="156">
        <f>BK238</f>
        <v>0</v>
      </c>
      <c r="L238" s="143"/>
      <c r="M238" s="148"/>
      <c r="N238" s="149"/>
      <c r="O238" s="149"/>
      <c r="P238" s="150">
        <f>SUM(P239:P246)</f>
        <v>0</v>
      </c>
      <c r="Q238" s="149"/>
      <c r="R238" s="150">
        <f>SUM(R239:R246)</f>
        <v>0</v>
      </c>
      <c r="S238" s="149"/>
      <c r="T238" s="151">
        <f>SUM(T239:T246)</f>
        <v>0</v>
      </c>
      <c r="AR238" s="144" t="s">
        <v>77</v>
      </c>
      <c r="AT238" s="152" t="s">
        <v>69</v>
      </c>
      <c r="AU238" s="152" t="s">
        <v>22</v>
      </c>
      <c r="AY238" s="144" t="s">
        <v>119</v>
      </c>
      <c r="BK238" s="153">
        <f>SUM(BK239:BK246)</f>
        <v>0</v>
      </c>
    </row>
    <row r="239" spans="2:65" s="1" customFormat="1" ht="31.5" customHeight="1">
      <c r="B239" s="157"/>
      <c r="C239" s="158" t="s">
        <v>345</v>
      </c>
      <c r="D239" s="158" t="s">
        <v>122</v>
      </c>
      <c r="E239" s="159" t="s">
        <v>346</v>
      </c>
      <c r="F239" s="160" t="s">
        <v>347</v>
      </c>
      <c r="G239" s="161" t="s">
        <v>163</v>
      </c>
      <c r="H239" s="162">
        <v>6</v>
      </c>
      <c r="I239" s="163"/>
      <c r="J239" s="164">
        <f>ROUND(I239*H239,2)</f>
        <v>0</v>
      </c>
      <c r="K239" s="160" t="s">
        <v>20</v>
      </c>
      <c r="L239" s="31"/>
      <c r="M239" s="165" t="s">
        <v>20</v>
      </c>
      <c r="N239" s="166" t="s">
        <v>41</v>
      </c>
      <c r="O239" s="32"/>
      <c r="P239" s="167">
        <f>O239*H239</f>
        <v>0</v>
      </c>
      <c r="Q239" s="167">
        <v>0</v>
      </c>
      <c r="R239" s="167">
        <f>Q239*H239</f>
        <v>0</v>
      </c>
      <c r="S239" s="167">
        <v>0</v>
      </c>
      <c r="T239" s="168">
        <f>S239*H239</f>
        <v>0</v>
      </c>
      <c r="AR239" s="14" t="s">
        <v>154</v>
      </c>
      <c r="AT239" s="14" t="s">
        <v>122</v>
      </c>
      <c r="AU239" s="14" t="s">
        <v>77</v>
      </c>
      <c r="AY239" s="14" t="s">
        <v>119</v>
      </c>
      <c r="BE239" s="169">
        <f>IF(N239="základní",J239,0)</f>
        <v>0</v>
      </c>
      <c r="BF239" s="169">
        <f>IF(N239="snížená",J239,0)</f>
        <v>0</v>
      </c>
      <c r="BG239" s="169">
        <f>IF(N239="zákl. přenesená",J239,0)</f>
        <v>0</v>
      </c>
      <c r="BH239" s="169">
        <f>IF(N239="sníž. přenesená",J239,0)</f>
        <v>0</v>
      </c>
      <c r="BI239" s="169">
        <f>IF(N239="nulová",J239,0)</f>
        <v>0</v>
      </c>
      <c r="BJ239" s="14" t="s">
        <v>22</v>
      </c>
      <c r="BK239" s="169">
        <f>ROUND(I239*H239,2)</f>
        <v>0</v>
      </c>
      <c r="BL239" s="14" t="s">
        <v>154</v>
      </c>
      <c r="BM239" s="14" t="s">
        <v>345</v>
      </c>
    </row>
    <row r="240" spans="2:47" s="1" customFormat="1" ht="30" customHeight="1">
      <c r="B240" s="31"/>
      <c r="D240" s="170" t="s">
        <v>127</v>
      </c>
      <c r="F240" s="171" t="s">
        <v>347</v>
      </c>
      <c r="I240" s="131"/>
      <c r="L240" s="31"/>
      <c r="M240" s="60"/>
      <c r="N240" s="32"/>
      <c r="O240" s="32"/>
      <c r="P240" s="32"/>
      <c r="Q240" s="32"/>
      <c r="R240" s="32"/>
      <c r="S240" s="32"/>
      <c r="T240" s="61"/>
      <c r="AT240" s="14" t="s">
        <v>127</v>
      </c>
      <c r="AU240" s="14" t="s">
        <v>77</v>
      </c>
    </row>
    <row r="241" spans="2:65" s="1" customFormat="1" ht="31.5" customHeight="1">
      <c r="B241" s="157"/>
      <c r="C241" s="158" t="s">
        <v>348</v>
      </c>
      <c r="D241" s="158" t="s">
        <v>122</v>
      </c>
      <c r="E241" s="159" t="s">
        <v>349</v>
      </c>
      <c r="F241" s="160" t="s">
        <v>350</v>
      </c>
      <c r="G241" s="161" t="s">
        <v>163</v>
      </c>
      <c r="H241" s="162">
        <v>4</v>
      </c>
      <c r="I241" s="163"/>
      <c r="J241" s="164">
        <f>ROUND(I241*H241,2)</f>
        <v>0</v>
      </c>
      <c r="K241" s="160" t="s">
        <v>20</v>
      </c>
      <c r="L241" s="31"/>
      <c r="M241" s="165" t="s">
        <v>20</v>
      </c>
      <c r="N241" s="166" t="s">
        <v>41</v>
      </c>
      <c r="O241" s="32"/>
      <c r="P241" s="167">
        <f>O241*H241</f>
        <v>0</v>
      </c>
      <c r="Q241" s="167">
        <v>0</v>
      </c>
      <c r="R241" s="167">
        <f>Q241*H241</f>
        <v>0</v>
      </c>
      <c r="S241" s="167">
        <v>0</v>
      </c>
      <c r="T241" s="168">
        <f>S241*H241</f>
        <v>0</v>
      </c>
      <c r="AR241" s="14" t="s">
        <v>154</v>
      </c>
      <c r="AT241" s="14" t="s">
        <v>122</v>
      </c>
      <c r="AU241" s="14" t="s">
        <v>77</v>
      </c>
      <c r="AY241" s="14" t="s">
        <v>119</v>
      </c>
      <c r="BE241" s="169">
        <f>IF(N241="základní",J241,0)</f>
        <v>0</v>
      </c>
      <c r="BF241" s="169">
        <f>IF(N241="snížená",J241,0)</f>
        <v>0</v>
      </c>
      <c r="BG241" s="169">
        <f>IF(N241="zákl. přenesená",J241,0)</f>
        <v>0</v>
      </c>
      <c r="BH241" s="169">
        <f>IF(N241="sníž. přenesená",J241,0)</f>
        <v>0</v>
      </c>
      <c r="BI241" s="169">
        <f>IF(N241="nulová",J241,0)</f>
        <v>0</v>
      </c>
      <c r="BJ241" s="14" t="s">
        <v>22</v>
      </c>
      <c r="BK241" s="169">
        <f>ROUND(I241*H241,2)</f>
        <v>0</v>
      </c>
      <c r="BL241" s="14" t="s">
        <v>154</v>
      </c>
      <c r="BM241" s="14" t="s">
        <v>348</v>
      </c>
    </row>
    <row r="242" spans="2:47" s="1" customFormat="1" ht="30" customHeight="1">
      <c r="B242" s="31"/>
      <c r="D242" s="170" t="s">
        <v>127</v>
      </c>
      <c r="F242" s="171" t="s">
        <v>350</v>
      </c>
      <c r="I242" s="131"/>
      <c r="L242" s="31"/>
      <c r="M242" s="60"/>
      <c r="N242" s="32"/>
      <c r="O242" s="32"/>
      <c r="P242" s="32"/>
      <c r="Q242" s="32"/>
      <c r="R242" s="32"/>
      <c r="S242" s="32"/>
      <c r="T242" s="61"/>
      <c r="AT242" s="14" t="s">
        <v>127</v>
      </c>
      <c r="AU242" s="14" t="s">
        <v>77</v>
      </c>
    </row>
    <row r="243" spans="2:65" s="1" customFormat="1" ht="22.5" customHeight="1">
      <c r="B243" s="157"/>
      <c r="C243" s="158" t="s">
        <v>351</v>
      </c>
      <c r="D243" s="158" t="s">
        <v>122</v>
      </c>
      <c r="E243" s="159" t="s">
        <v>352</v>
      </c>
      <c r="F243" s="160" t="s">
        <v>353</v>
      </c>
      <c r="G243" s="161" t="s">
        <v>163</v>
      </c>
      <c r="H243" s="162">
        <v>10</v>
      </c>
      <c r="I243" s="163"/>
      <c r="J243" s="164">
        <f>ROUND(I243*H243,2)</f>
        <v>0</v>
      </c>
      <c r="K243" s="160" t="s">
        <v>20</v>
      </c>
      <c r="L243" s="31"/>
      <c r="M243" s="165" t="s">
        <v>20</v>
      </c>
      <c r="N243" s="166" t="s">
        <v>41</v>
      </c>
      <c r="O243" s="32"/>
      <c r="P243" s="167">
        <f>O243*H243</f>
        <v>0</v>
      </c>
      <c r="Q243" s="167">
        <v>0</v>
      </c>
      <c r="R243" s="167">
        <f>Q243*H243</f>
        <v>0</v>
      </c>
      <c r="S243" s="167">
        <v>0</v>
      </c>
      <c r="T243" s="168">
        <f>S243*H243</f>
        <v>0</v>
      </c>
      <c r="AR243" s="14" t="s">
        <v>154</v>
      </c>
      <c r="AT243" s="14" t="s">
        <v>122</v>
      </c>
      <c r="AU243" s="14" t="s">
        <v>77</v>
      </c>
      <c r="AY243" s="14" t="s">
        <v>119</v>
      </c>
      <c r="BE243" s="169">
        <f>IF(N243="základní",J243,0)</f>
        <v>0</v>
      </c>
      <c r="BF243" s="169">
        <f>IF(N243="snížená",J243,0)</f>
        <v>0</v>
      </c>
      <c r="BG243" s="169">
        <f>IF(N243="zákl. přenesená",J243,0)</f>
        <v>0</v>
      </c>
      <c r="BH243" s="169">
        <f>IF(N243="sníž. přenesená",J243,0)</f>
        <v>0</v>
      </c>
      <c r="BI243" s="169">
        <f>IF(N243="nulová",J243,0)</f>
        <v>0</v>
      </c>
      <c r="BJ243" s="14" t="s">
        <v>22</v>
      </c>
      <c r="BK243" s="169">
        <f>ROUND(I243*H243,2)</f>
        <v>0</v>
      </c>
      <c r="BL243" s="14" t="s">
        <v>154</v>
      </c>
      <c r="BM243" s="14" t="s">
        <v>351</v>
      </c>
    </row>
    <row r="244" spans="2:47" s="1" customFormat="1" ht="22.5" customHeight="1">
      <c r="B244" s="31"/>
      <c r="D244" s="170" t="s">
        <v>127</v>
      </c>
      <c r="F244" s="171" t="s">
        <v>353</v>
      </c>
      <c r="I244" s="131"/>
      <c r="L244" s="31"/>
      <c r="M244" s="60"/>
      <c r="N244" s="32"/>
      <c r="O244" s="32"/>
      <c r="P244" s="32"/>
      <c r="Q244" s="32"/>
      <c r="R244" s="32"/>
      <c r="S244" s="32"/>
      <c r="T244" s="61"/>
      <c r="AT244" s="14" t="s">
        <v>127</v>
      </c>
      <c r="AU244" s="14" t="s">
        <v>77</v>
      </c>
    </row>
    <row r="245" spans="2:65" s="1" customFormat="1" ht="22.5" customHeight="1">
      <c r="B245" s="157"/>
      <c r="C245" s="158" t="s">
        <v>354</v>
      </c>
      <c r="D245" s="158" t="s">
        <v>122</v>
      </c>
      <c r="E245" s="159" t="s">
        <v>355</v>
      </c>
      <c r="F245" s="160" t="s">
        <v>356</v>
      </c>
      <c r="G245" s="161" t="s">
        <v>125</v>
      </c>
      <c r="H245" s="162">
        <v>0.45</v>
      </c>
      <c r="I245" s="163"/>
      <c r="J245" s="164">
        <f>ROUND(I245*H245,2)</f>
        <v>0</v>
      </c>
      <c r="K245" s="160" t="s">
        <v>20</v>
      </c>
      <c r="L245" s="31"/>
      <c r="M245" s="165" t="s">
        <v>20</v>
      </c>
      <c r="N245" s="166" t="s">
        <v>41</v>
      </c>
      <c r="O245" s="32"/>
      <c r="P245" s="167">
        <f>O245*H245</f>
        <v>0</v>
      </c>
      <c r="Q245" s="167">
        <v>0</v>
      </c>
      <c r="R245" s="167">
        <f>Q245*H245</f>
        <v>0</v>
      </c>
      <c r="S245" s="167">
        <v>0</v>
      </c>
      <c r="T245" s="168">
        <f>S245*H245</f>
        <v>0</v>
      </c>
      <c r="AR245" s="14" t="s">
        <v>154</v>
      </c>
      <c r="AT245" s="14" t="s">
        <v>122</v>
      </c>
      <c r="AU245" s="14" t="s">
        <v>77</v>
      </c>
      <c r="AY245" s="14" t="s">
        <v>119</v>
      </c>
      <c r="BE245" s="169">
        <f>IF(N245="základní",J245,0)</f>
        <v>0</v>
      </c>
      <c r="BF245" s="169">
        <f>IF(N245="snížená",J245,0)</f>
        <v>0</v>
      </c>
      <c r="BG245" s="169">
        <f>IF(N245="zákl. přenesená",J245,0)</f>
        <v>0</v>
      </c>
      <c r="BH245" s="169">
        <f>IF(N245="sníž. přenesená",J245,0)</f>
        <v>0</v>
      </c>
      <c r="BI245" s="169">
        <f>IF(N245="nulová",J245,0)</f>
        <v>0</v>
      </c>
      <c r="BJ245" s="14" t="s">
        <v>22</v>
      </c>
      <c r="BK245" s="169">
        <f>ROUND(I245*H245,2)</f>
        <v>0</v>
      </c>
      <c r="BL245" s="14" t="s">
        <v>154</v>
      </c>
      <c r="BM245" s="14" t="s">
        <v>354</v>
      </c>
    </row>
    <row r="246" spans="2:47" s="1" customFormat="1" ht="22.5" customHeight="1">
      <c r="B246" s="31"/>
      <c r="D246" s="172" t="s">
        <v>127</v>
      </c>
      <c r="F246" s="173" t="s">
        <v>356</v>
      </c>
      <c r="I246" s="131"/>
      <c r="L246" s="31"/>
      <c r="M246" s="60"/>
      <c r="N246" s="32"/>
      <c r="O246" s="32"/>
      <c r="P246" s="32"/>
      <c r="Q246" s="32"/>
      <c r="R246" s="32"/>
      <c r="S246" s="32"/>
      <c r="T246" s="61"/>
      <c r="AT246" s="14" t="s">
        <v>127</v>
      </c>
      <c r="AU246" s="14" t="s">
        <v>77</v>
      </c>
    </row>
    <row r="247" spans="2:63" s="10" customFormat="1" ht="29.25" customHeight="1">
      <c r="B247" s="143"/>
      <c r="D247" s="154" t="s">
        <v>69</v>
      </c>
      <c r="E247" s="155" t="s">
        <v>357</v>
      </c>
      <c r="F247" s="155" t="s">
        <v>358</v>
      </c>
      <c r="I247" s="146"/>
      <c r="J247" s="156">
        <f>BK247</f>
        <v>0</v>
      </c>
      <c r="L247" s="143"/>
      <c r="M247" s="148"/>
      <c r="N247" s="149"/>
      <c r="O247" s="149"/>
      <c r="P247" s="150">
        <f>SUM(P248:P249)</f>
        <v>0</v>
      </c>
      <c r="Q247" s="149"/>
      <c r="R247" s="150">
        <f>SUM(R248:R249)</f>
        <v>0</v>
      </c>
      <c r="S247" s="149"/>
      <c r="T247" s="151">
        <f>SUM(T248:T249)</f>
        <v>0</v>
      </c>
      <c r="AR247" s="144" t="s">
        <v>77</v>
      </c>
      <c r="AT247" s="152" t="s">
        <v>69</v>
      </c>
      <c r="AU247" s="152" t="s">
        <v>22</v>
      </c>
      <c r="AY247" s="144" t="s">
        <v>119</v>
      </c>
      <c r="BK247" s="153">
        <f>SUM(BK248:BK249)</f>
        <v>0</v>
      </c>
    </row>
    <row r="248" spans="2:65" s="1" customFormat="1" ht="31.5" customHeight="1">
      <c r="B248" s="157"/>
      <c r="C248" s="158" t="s">
        <v>359</v>
      </c>
      <c r="D248" s="158" t="s">
        <v>122</v>
      </c>
      <c r="E248" s="159" t="s">
        <v>360</v>
      </c>
      <c r="F248" s="160" t="s">
        <v>361</v>
      </c>
      <c r="G248" s="161" t="s">
        <v>153</v>
      </c>
      <c r="H248" s="162">
        <v>298.65</v>
      </c>
      <c r="I248" s="163"/>
      <c r="J248" s="164">
        <f>ROUND(I248*H248,2)</f>
        <v>0</v>
      </c>
      <c r="K248" s="160" t="s">
        <v>20</v>
      </c>
      <c r="L248" s="31"/>
      <c r="M248" s="165" t="s">
        <v>20</v>
      </c>
      <c r="N248" s="166" t="s">
        <v>41</v>
      </c>
      <c r="O248" s="32"/>
      <c r="P248" s="167">
        <f>O248*H248</f>
        <v>0</v>
      </c>
      <c r="Q248" s="167">
        <v>0</v>
      </c>
      <c r="R248" s="167">
        <f>Q248*H248</f>
        <v>0</v>
      </c>
      <c r="S248" s="167">
        <v>0</v>
      </c>
      <c r="T248" s="168">
        <f>S248*H248</f>
        <v>0</v>
      </c>
      <c r="AR248" s="14" t="s">
        <v>154</v>
      </c>
      <c r="AT248" s="14" t="s">
        <v>122</v>
      </c>
      <c r="AU248" s="14" t="s">
        <v>77</v>
      </c>
      <c r="AY248" s="14" t="s">
        <v>119</v>
      </c>
      <c r="BE248" s="169">
        <f>IF(N248="základní",J248,0)</f>
        <v>0</v>
      </c>
      <c r="BF248" s="169">
        <f>IF(N248="snížená",J248,0)</f>
        <v>0</v>
      </c>
      <c r="BG248" s="169">
        <f>IF(N248="zákl. přenesená",J248,0)</f>
        <v>0</v>
      </c>
      <c r="BH248" s="169">
        <f>IF(N248="sníž. přenesená",J248,0)</f>
        <v>0</v>
      </c>
      <c r="BI248" s="169">
        <f>IF(N248="nulová",J248,0)</f>
        <v>0</v>
      </c>
      <c r="BJ248" s="14" t="s">
        <v>22</v>
      </c>
      <c r="BK248" s="169">
        <f>ROUND(I248*H248,2)</f>
        <v>0</v>
      </c>
      <c r="BL248" s="14" t="s">
        <v>154</v>
      </c>
      <c r="BM248" s="14" t="s">
        <v>359</v>
      </c>
    </row>
    <row r="249" spans="2:47" s="1" customFormat="1" ht="30" customHeight="1">
      <c r="B249" s="31"/>
      <c r="D249" s="172" t="s">
        <v>127</v>
      </c>
      <c r="F249" s="173" t="s">
        <v>361</v>
      </c>
      <c r="I249" s="131"/>
      <c r="L249" s="31"/>
      <c r="M249" s="60"/>
      <c r="N249" s="32"/>
      <c r="O249" s="32"/>
      <c r="P249" s="32"/>
      <c r="Q249" s="32"/>
      <c r="R249" s="32"/>
      <c r="S249" s="32"/>
      <c r="T249" s="61"/>
      <c r="AT249" s="14" t="s">
        <v>127</v>
      </c>
      <c r="AU249" s="14" t="s">
        <v>77</v>
      </c>
    </row>
    <row r="250" spans="2:63" s="10" customFormat="1" ht="36.75" customHeight="1">
      <c r="B250" s="143"/>
      <c r="D250" s="144" t="s">
        <v>69</v>
      </c>
      <c r="E250" s="145" t="s">
        <v>170</v>
      </c>
      <c r="F250" s="145" t="s">
        <v>362</v>
      </c>
      <c r="I250" s="146"/>
      <c r="J250" s="147">
        <f>BK250</f>
        <v>0</v>
      </c>
      <c r="L250" s="143"/>
      <c r="M250" s="148"/>
      <c r="N250" s="149"/>
      <c r="O250" s="149"/>
      <c r="P250" s="150">
        <f>P251</f>
        <v>0</v>
      </c>
      <c r="Q250" s="149"/>
      <c r="R250" s="150">
        <f>R251</f>
        <v>0</v>
      </c>
      <c r="S250" s="149"/>
      <c r="T250" s="151">
        <f>T251</f>
        <v>0</v>
      </c>
      <c r="AR250" s="144" t="s">
        <v>130</v>
      </c>
      <c r="AT250" s="152" t="s">
        <v>69</v>
      </c>
      <c r="AU250" s="152" t="s">
        <v>70</v>
      </c>
      <c r="AY250" s="144" t="s">
        <v>119</v>
      </c>
      <c r="BK250" s="153">
        <f>BK251</f>
        <v>0</v>
      </c>
    </row>
    <row r="251" spans="2:63" s="10" customFormat="1" ht="19.5" customHeight="1">
      <c r="B251" s="143"/>
      <c r="D251" s="154" t="s">
        <v>69</v>
      </c>
      <c r="E251" s="155" t="s">
        <v>363</v>
      </c>
      <c r="F251" s="155" t="s">
        <v>364</v>
      </c>
      <c r="I251" s="146"/>
      <c r="J251" s="156">
        <f>BK251</f>
        <v>0</v>
      </c>
      <c r="L251" s="143"/>
      <c r="M251" s="148"/>
      <c r="N251" s="149"/>
      <c r="O251" s="149"/>
      <c r="P251" s="150">
        <f>SUM(P252:P253)</f>
        <v>0</v>
      </c>
      <c r="Q251" s="149"/>
      <c r="R251" s="150">
        <f>SUM(R252:R253)</f>
        <v>0</v>
      </c>
      <c r="S251" s="149"/>
      <c r="T251" s="151">
        <f>SUM(T252:T253)</f>
        <v>0</v>
      </c>
      <c r="AR251" s="144" t="s">
        <v>130</v>
      </c>
      <c r="AT251" s="152" t="s">
        <v>69</v>
      </c>
      <c r="AU251" s="152" t="s">
        <v>22</v>
      </c>
      <c r="AY251" s="144" t="s">
        <v>119</v>
      </c>
      <c r="BK251" s="153">
        <f>SUM(BK252:BK253)</f>
        <v>0</v>
      </c>
    </row>
    <row r="252" spans="2:65" s="1" customFormat="1" ht="22.5" customHeight="1">
      <c r="B252" s="157"/>
      <c r="C252" s="158" t="s">
        <v>365</v>
      </c>
      <c r="D252" s="158" t="s">
        <v>122</v>
      </c>
      <c r="E252" s="159" t="s">
        <v>366</v>
      </c>
      <c r="F252" s="160" t="s">
        <v>367</v>
      </c>
      <c r="G252" s="161" t="s">
        <v>368</v>
      </c>
      <c r="H252" s="162">
        <v>1</v>
      </c>
      <c r="I252" s="163"/>
      <c r="J252" s="164">
        <f>ROUND(I252*H252,2)</f>
        <v>0</v>
      </c>
      <c r="K252" s="160" t="s">
        <v>20</v>
      </c>
      <c r="L252" s="31"/>
      <c r="M252" s="165" t="s">
        <v>20</v>
      </c>
      <c r="N252" s="166" t="s">
        <v>41</v>
      </c>
      <c r="O252" s="32"/>
      <c r="P252" s="167">
        <f>O252*H252</f>
        <v>0</v>
      </c>
      <c r="Q252" s="167">
        <v>0</v>
      </c>
      <c r="R252" s="167">
        <f>Q252*H252</f>
        <v>0</v>
      </c>
      <c r="S252" s="167">
        <v>0</v>
      </c>
      <c r="T252" s="168">
        <f>S252*H252</f>
        <v>0</v>
      </c>
      <c r="AR252" s="14" t="s">
        <v>325</v>
      </c>
      <c r="AT252" s="14" t="s">
        <v>122</v>
      </c>
      <c r="AU252" s="14" t="s">
        <v>77</v>
      </c>
      <c r="AY252" s="14" t="s">
        <v>119</v>
      </c>
      <c r="BE252" s="169">
        <f>IF(N252="základní",J252,0)</f>
        <v>0</v>
      </c>
      <c r="BF252" s="169">
        <f>IF(N252="snížená",J252,0)</f>
        <v>0</v>
      </c>
      <c r="BG252" s="169">
        <f>IF(N252="zákl. přenesená",J252,0)</f>
        <v>0</v>
      </c>
      <c r="BH252" s="169">
        <f>IF(N252="sníž. přenesená",J252,0)</f>
        <v>0</v>
      </c>
      <c r="BI252" s="169">
        <f>IF(N252="nulová",J252,0)</f>
        <v>0</v>
      </c>
      <c r="BJ252" s="14" t="s">
        <v>22</v>
      </c>
      <c r="BK252" s="169">
        <f>ROUND(I252*H252,2)</f>
        <v>0</v>
      </c>
      <c r="BL252" s="14" t="s">
        <v>325</v>
      </c>
      <c r="BM252" s="14" t="s">
        <v>365</v>
      </c>
    </row>
    <row r="253" spans="2:47" s="1" customFormat="1" ht="22.5" customHeight="1">
      <c r="B253" s="31"/>
      <c r="D253" s="172" t="s">
        <v>127</v>
      </c>
      <c r="F253" s="173" t="s">
        <v>367</v>
      </c>
      <c r="I253" s="131"/>
      <c r="L253" s="31"/>
      <c r="M253" s="60"/>
      <c r="N253" s="32"/>
      <c r="O253" s="32"/>
      <c r="P253" s="32"/>
      <c r="Q253" s="32"/>
      <c r="R253" s="32"/>
      <c r="S253" s="32"/>
      <c r="T253" s="61"/>
      <c r="AT253" s="14" t="s">
        <v>127</v>
      </c>
      <c r="AU253" s="14" t="s">
        <v>77</v>
      </c>
    </row>
    <row r="254" spans="2:63" s="10" customFormat="1" ht="36.75" customHeight="1">
      <c r="B254" s="143"/>
      <c r="D254" s="144" t="s">
        <v>69</v>
      </c>
      <c r="E254" s="145" t="s">
        <v>369</v>
      </c>
      <c r="F254" s="145" t="s">
        <v>370</v>
      </c>
      <c r="I254" s="146"/>
      <c r="J254" s="147">
        <f>BK254</f>
        <v>0</v>
      </c>
      <c r="L254" s="143"/>
      <c r="M254" s="148"/>
      <c r="N254" s="149"/>
      <c r="O254" s="149"/>
      <c r="P254" s="150">
        <f>P255+P258</f>
        <v>0</v>
      </c>
      <c r="Q254" s="149"/>
      <c r="R254" s="150">
        <f>R255+R258</f>
        <v>0</v>
      </c>
      <c r="S254" s="149"/>
      <c r="T254" s="151">
        <f>T255+T258</f>
        <v>0</v>
      </c>
      <c r="AR254" s="144" t="s">
        <v>135</v>
      </c>
      <c r="AT254" s="152" t="s">
        <v>69</v>
      </c>
      <c r="AU254" s="152" t="s">
        <v>70</v>
      </c>
      <c r="AY254" s="144" t="s">
        <v>119</v>
      </c>
      <c r="BK254" s="153">
        <f>BK255+BK258</f>
        <v>0</v>
      </c>
    </row>
    <row r="255" spans="2:63" s="10" customFormat="1" ht="19.5" customHeight="1">
      <c r="B255" s="143"/>
      <c r="D255" s="154" t="s">
        <v>69</v>
      </c>
      <c r="E255" s="155" t="s">
        <v>371</v>
      </c>
      <c r="F255" s="155" t="s">
        <v>372</v>
      </c>
      <c r="I255" s="146"/>
      <c r="J255" s="156">
        <f>BK255</f>
        <v>0</v>
      </c>
      <c r="L255" s="143"/>
      <c r="M255" s="148"/>
      <c r="N255" s="149"/>
      <c r="O255" s="149"/>
      <c r="P255" s="150">
        <f>SUM(P256:P257)</f>
        <v>0</v>
      </c>
      <c r="Q255" s="149"/>
      <c r="R255" s="150">
        <f>SUM(R256:R257)</f>
        <v>0</v>
      </c>
      <c r="S255" s="149"/>
      <c r="T255" s="151">
        <f>SUM(T256:T257)</f>
        <v>0</v>
      </c>
      <c r="AR255" s="144" t="s">
        <v>135</v>
      </c>
      <c r="AT255" s="152" t="s">
        <v>69</v>
      </c>
      <c r="AU255" s="152" t="s">
        <v>22</v>
      </c>
      <c r="AY255" s="144" t="s">
        <v>119</v>
      </c>
      <c r="BK255" s="153">
        <f>SUM(BK256:BK257)</f>
        <v>0</v>
      </c>
    </row>
    <row r="256" spans="2:65" s="1" customFormat="1" ht="22.5" customHeight="1">
      <c r="B256" s="157"/>
      <c r="C256" s="158" t="s">
        <v>373</v>
      </c>
      <c r="D256" s="158" t="s">
        <v>122</v>
      </c>
      <c r="E256" s="159" t="s">
        <v>374</v>
      </c>
      <c r="F256" s="160" t="s">
        <v>372</v>
      </c>
      <c r="G256" s="161" t="s">
        <v>375</v>
      </c>
      <c r="H256" s="162">
        <v>1</v>
      </c>
      <c r="I256" s="163"/>
      <c r="J256" s="164">
        <f>ROUND(I256*H256,2)</f>
        <v>0</v>
      </c>
      <c r="K256" s="160" t="s">
        <v>376</v>
      </c>
      <c r="L256" s="31"/>
      <c r="M256" s="165" t="s">
        <v>20</v>
      </c>
      <c r="N256" s="166" t="s">
        <v>41</v>
      </c>
      <c r="O256" s="32"/>
      <c r="P256" s="167">
        <f>O256*H256</f>
        <v>0</v>
      </c>
      <c r="Q256" s="167">
        <v>0</v>
      </c>
      <c r="R256" s="167">
        <f>Q256*H256</f>
        <v>0</v>
      </c>
      <c r="S256" s="167">
        <v>0</v>
      </c>
      <c r="T256" s="168">
        <f>S256*H256</f>
        <v>0</v>
      </c>
      <c r="AR256" s="14" t="s">
        <v>377</v>
      </c>
      <c r="AT256" s="14" t="s">
        <v>122</v>
      </c>
      <c r="AU256" s="14" t="s">
        <v>77</v>
      </c>
      <c r="AY256" s="14" t="s">
        <v>119</v>
      </c>
      <c r="BE256" s="169">
        <f>IF(N256="základní",J256,0)</f>
        <v>0</v>
      </c>
      <c r="BF256" s="169">
        <f>IF(N256="snížená",J256,0)</f>
        <v>0</v>
      </c>
      <c r="BG256" s="169">
        <f>IF(N256="zákl. přenesená",J256,0)</f>
        <v>0</v>
      </c>
      <c r="BH256" s="169">
        <f>IF(N256="sníž. přenesená",J256,0)</f>
        <v>0</v>
      </c>
      <c r="BI256" s="169">
        <f>IF(N256="nulová",J256,0)</f>
        <v>0</v>
      </c>
      <c r="BJ256" s="14" t="s">
        <v>22</v>
      </c>
      <c r="BK256" s="169">
        <f>ROUND(I256*H256,2)</f>
        <v>0</v>
      </c>
      <c r="BL256" s="14" t="s">
        <v>377</v>
      </c>
      <c r="BM256" s="14" t="s">
        <v>378</v>
      </c>
    </row>
    <row r="257" spans="2:47" s="1" customFormat="1" ht="22.5" customHeight="1">
      <c r="B257" s="31"/>
      <c r="D257" s="172" t="s">
        <v>127</v>
      </c>
      <c r="F257" s="173" t="s">
        <v>379</v>
      </c>
      <c r="I257" s="131"/>
      <c r="L257" s="31"/>
      <c r="M257" s="60"/>
      <c r="N257" s="32"/>
      <c r="O257" s="32"/>
      <c r="P257" s="32"/>
      <c r="Q257" s="32"/>
      <c r="R257" s="32"/>
      <c r="S257" s="32"/>
      <c r="T257" s="61"/>
      <c r="AT257" s="14" t="s">
        <v>127</v>
      </c>
      <c r="AU257" s="14" t="s">
        <v>77</v>
      </c>
    </row>
    <row r="258" spans="2:63" s="10" customFormat="1" ht="29.25" customHeight="1">
      <c r="B258" s="143"/>
      <c r="D258" s="154" t="s">
        <v>69</v>
      </c>
      <c r="E258" s="155" t="s">
        <v>380</v>
      </c>
      <c r="F258" s="155" t="s">
        <v>381</v>
      </c>
      <c r="I258" s="146"/>
      <c r="J258" s="156">
        <f>BK258</f>
        <v>0</v>
      </c>
      <c r="L258" s="143"/>
      <c r="M258" s="148"/>
      <c r="N258" s="149"/>
      <c r="O258" s="149"/>
      <c r="P258" s="150">
        <f>SUM(P259:P260)</f>
        <v>0</v>
      </c>
      <c r="Q258" s="149"/>
      <c r="R258" s="150">
        <f>SUM(R259:R260)</f>
        <v>0</v>
      </c>
      <c r="S258" s="149"/>
      <c r="T258" s="151">
        <f>SUM(T259:T260)</f>
        <v>0</v>
      </c>
      <c r="AR258" s="144" t="s">
        <v>135</v>
      </c>
      <c r="AT258" s="152" t="s">
        <v>69</v>
      </c>
      <c r="AU258" s="152" t="s">
        <v>22</v>
      </c>
      <c r="AY258" s="144" t="s">
        <v>119</v>
      </c>
      <c r="BK258" s="153">
        <f>SUM(BK259:BK260)</f>
        <v>0</v>
      </c>
    </row>
    <row r="259" spans="2:65" s="1" customFormat="1" ht="22.5" customHeight="1">
      <c r="B259" s="157"/>
      <c r="C259" s="158" t="s">
        <v>382</v>
      </c>
      <c r="D259" s="158" t="s">
        <v>122</v>
      </c>
      <c r="E259" s="159" t="s">
        <v>383</v>
      </c>
      <c r="F259" s="160" t="s">
        <v>381</v>
      </c>
      <c r="G259" s="161" t="s">
        <v>375</v>
      </c>
      <c r="H259" s="162">
        <v>1</v>
      </c>
      <c r="I259" s="163"/>
      <c r="J259" s="164">
        <f>ROUND(I259*H259,2)</f>
        <v>0</v>
      </c>
      <c r="K259" s="160" t="s">
        <v>376</v>
      </c>
      <c r="L259" s="31"/>
      <c r="M259" s="165" t="s">
        <v>20</v>
      </c>
      <c r="N259" s="166" t="s">
        <v>41</v>
      </c>
      <c r="O259" s="32"/>
      <c r="P259" s="167">
        <f>O259*H259</f>
        <v>0</v>
      </c>
      <c r="Q259" s="167">
        <v>0</v>
      </c>
      <c r="R259" s="167">
        <f>Q259*H259</f>
        <v>0</v>
      </c>
      <c r="S259" s="167">
        <v>0</v>
      </c>
      <c r="T259" s="168">
        <f>S259*H259</f>
        <v>0</v>
      </c>
      <c r="AR259" s="14" t="s">
        <v>377</v>
      </c>
      <c r="AT259" s="14" t="s">
        <v>122</v>
      </c>
      <c r="AU259" s="14" t="s">
        <v>77</v>
      </c>
      <c r="AY259" s="14" t="s">
        <v>119</v>
      </c>
      <c r="BE259" s="169">
        <f>IF(N259="základní",J259,0)</f>
        <v>0</v>
      </c>
      <c r="BF259" s="169">
        <f>IF(N259="snížená",J259,0)</f>
        <v>0</v>
      </c>
      <c r="BG259" s="169">
        <f>IF(N259="zákl. přenesená",J259,0)</f>
        <v>0</v>
      </c>
      <c r="BH259" s="169">
        <f>IF(N259="sníž. přenesená",J259,0)</f>
        <v>0</v>
      </c>
      <c r="BI259" s="169">
        <f>IF(N259="nulová",J259,0)</f>
        <v>0</v>
      </c>
      <c r="BJ259" s="14" t="s">
        <v>22</v>
      </c>
      <c r="BK259" s="169">
        <f>ROUND(I259*H259,2)</f>
        <v>0</v>
      </c>
      <c r="BL259" s="14" t="s">
        <v>377</v>
      </c>
      <c r="BM259" s="14" t="s">
        <v>384</v>
      </c>
    </row>
    <row r="260" spans="2:47" s="1" customFormat="1" ht="22.5" customHeight="1">
      <c r="B260" s="31"/>
      <c r="D260" s="172" t="s">
        <v>127</v>
      </c>
      <c r="F260" s="173" t="s">
        <v>385</v>
      </c>
      <c r="I260" s="131"/>
      <c r="L260" s="31"/>
      <c r="M260" s="184"/>
      <c r="N260" s="185"/>
      <c r="O260" s="185"/>
      <c r="P260" s="185"/>
      <c r="Q260" s="185"/>
      <c r="R260" s="185"/>
      <c r="S260" s="185"/>
      <c r="T260" s="186"/>
      <c r="AT260" s="14" t="s">
        <v>127</v>
      </c>
      <c r="AU260" s="14" t="s">
        <v>77</v>
      </c>
    </row>
    <row r="261" spans="2:12" s="1" customFormat="1" ht="6.75" customHeight="1">
      <c r="B261" s="46"/>
      <c r="C261" s="47"/>
      <c r="D261" s="47"/>
      <c r="E261" s="47"/>
      <c r="F261" s="47"/>
      <c r="G261" s="47"/>
      <c r="H261" s="47"/>
      <c r="I261" s="109"/>
      <c r="J261" s="47"/>
      <c r="K261" s="47"/>
      <c r="L261" s="31"/>
    </row>
    <row r="262" ht="13.5">
      <c r="AT262" s="187"/>
    </row>
  </sheetData>
  <sheetProtection password="CC35" sheet="1" objects="1" scenarios="1" formatColumns="0" formatRows="0" sort="0" autoFilter="0"/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39" customWidth="1"/>
    <col min="2" max="2" width="1.421875" style="239" customWidth="1"/>
    <col min="3" max="4" width="4.28125" style="239" customWidth="1"/>
    <col min="5" max="5" width="10.00390625" style="239" customWidth="1"/>
    <col min="6" max="6" width="7.8515625" style="239" customWidth="1"/>
    <col min="7" max="7" width="4.28125" style="239" customWidth="1"/>
    <col min="8" max="8" width="66.7109375" style="239" customWidth="1"/>
    <col min="9" max="10" width="17.140625" style="239" customWidth="1"/>
    <col min="11" max="11" width="1.421875" style="239" customWidth="1"/>
    <col min="12" max="16384" width="9.14062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246" customFormat="1" ht="45" customHeight="1">
      <c r="B3" s="243"/>
      <c r="C3" s="244" t="s">
        <v>393</v>
      </c>
      <c r="D3" s="244"/>
      <c r="E3" s="244"/>
      <c r="F3" s="244"/>
      <c r="G3" s="244"/>
      <c r="H3" s="244"/>
      <c r="I3" s="244"/>
      <c r="J3" s="244"/>
      <c r="K3" s="245"/>
    </row>
    <row r="4" spans="2:11" ht="25.5" customHeight="1">
      <c r="B4" s="247"/>
      <c r="C4" s="248" t="s">
        <v>394</v>
      </c>
      <c r="D4" s="248"/>
      <c r="E4" s="248"/>
      <c r="F4" s="248"/>
      <c r="G4" s="248"/>
      <c r="H4" s="248"/>
      <c r="I4" s="248"/>
      <c r="J4" s="248"/>
      <c r="K4" s="249"/>
    </row>
    <row r="5" spans="2:1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7"/>
      <c r="C6" s="251" t="s">
        <v>395</v>
      </c>
      <c r="D6" s="251"/>
      <c r="E6" s="251"/>
      <c r="F6" s="251"/>
      <c r="G6" s="251"/>
      <c r="H6" s="251"/>
      <c r="I6" s="251"/>
      <c r="J6" s="251"/>
      <c r="K6" s="249"/>
    </row>
    <row r="7" spans="2:11" ht="15" customHeight="1">
      <c r="B7" s="252"/>
      <c r="C7" s="251" t="s">
        <v>396</v>
      </c>
      <c r="D7" s="251"/>
      <c r="E7" s="251"/>
      <c r="F7" s="251"/>
      <c r="G7" s="251"/>
      <c r="H7" s="251"/>
      <c r="I7" s="251"/>
      <c r="J7" s="251"/>
      <c r="K7" s="249"/>
    </row>
    <row r="8" spans="2:11" ht="12.75" customHeight="1">
      <c r="B8" s="252"/>
      <c r="C8" s="253"/>
      <c r="D8" s="253"/>
      <c r="E8" s="253"/>
      <c r="F8" s="253"/>
      <c r="G8" s="253"/>
      <c r="H8" s="253"/>
      <c r="I8" s="253"/>
      <c r="J8" s="253"/>
      <c r="K8" s="249"/>
    </row>
    <row r="9" spans="2:11" ht="15" customHeight="1">
      <c r="B9" s="252"/>
      <c r="C9" s="251" t="s">
        <v>397</v>
      </c>
      <c r="D9" s="251"/>
      <c r="E9" s="251"/>
      <c r="F9" s="251"/>
      <c r="G9" s="251"/>
      <c r="H9" s="251"/>
      <c r="I9" s="251"/>
      <c r="J9" s="251"/>
      <c r="K9" s="249"/>
    </row>
    <row r="10" spans="2:11" ht="15" customHeight="1">
      <c r="B10" s="252"/>
      <c r="C10" s="253"/>
      <c r="D10" s="251" t="s">
        <v>398</v>
      </c>
      <c r="E10" s="251"/>
      <c r="F10" s="251"/>
      <c r="G10" s="251"/>
      <c r="H10" s="251"/>
      <c r="I10" s="251"/>
      <c r="J10" s="251"/>
      <c r="K10" s="249"/>
    </row>
    <row r="11" spans="2:11" ht="15" customHeight="1">
      <c r="B11" s="252"/>
      <c r="C11" s="254"/>
      <c r="D11" s="251" t="s">
        <v>399</v>
      </c>
      <c r="E11" s="251"/>
      <c r="F11" s="251"/>
      <c r="G11" s="251"/>
      <c r="H11" s="251"/>
      <c r="I11" s="251"/>
      <c r="J11" s="251"/>
      <c r="K11" s="249"/>
    </row>
    <row r="12" spans="2:11" ht="12.75" customHeight="1">
      <c r="B12" s="252"/>
      <c r="C12" s="254"/>
      <c r="D12" s="254"/>
      <c r="E12" s="254"/>
      <c r="F12" s="254"/>
      <c r="G12" s="254"/>
      <c r="H12" s="254"/>
      <c r="I12" s="254"/>
      <c r="J12" s="254"/>
      <c r="K12" s="249"/>
    </row>
    <row r="13" spans="2:11" ht="15" customHeight="1">
      <c r="B13" s="252"/>
      <c r="C13" s="254"/>
      <c r="D13" s="251" t="s">
        <v>400</v>
      </c>
      <c r="E13" s="251"/>
      <c r="F13" s="251"/>
      <c r="G13" s="251"/>
      <c r="H13" s="251"/>
      <c r="I13" s="251"/>
      <c r="J13" s="251"/>
      <c r="K13" s="249"/>
    </row>
    <row r="14" spans="2:11" ht="15" customHeight="1">
      <c r="B14" s="252"/>
      <c r="C14" s="254"/>
      <c r="D14" s="251" t="s">
        <v>401</v>
      </c>
      <c r="E14" s="251"/>
      <c r="F14" s="251"/>
      <c r="G14" s="251"/>
      <c r="H14" s="251"/>
      <c r="I14" s="251"/>
      <c r="J14" s="251"/>
      <c r="K14" s="249"/>
    </row>
    <row r="15" spans="2:11" ht="15" customHeight="1">
      <c r="B15" s="252"/>
      <c r="C15" s="254"/>
      <c r="D15" s="251" t="s">
        <v>402</v>
      </c>
      <c r="E15" s="251"/>
      <c r="F15" s="251"/>
      <c r="G15" s="251"/>
      <c r="H15" s="251"/>
      <c r="I15" s="251"/>
      <c r="J15" s="251"/>
      <c r="K15" s="249"/>
    </row>
    <row r="16" spans="2:11" ht="15" customHeight="1">
      <c r="B16" s="252"/>
      <c r="C16" s="254"/>
      <c r="D16" s="254"/>
      <c r="E16" s="255" t="s">
        <v>75</v>
      </c>
      <c r="F16" s="251" t="s">
        <v>403</v>
      </c>
      <c r="G16" s="251"/>
      <c r="H16" s="251"/>
      <c r="I16" s="251"/>
      <c r="J16" s="251"/>
      <c r="K16" s="249"/>
    </row>
    <row r="17" spans="2:11" ht="15" customHeight="1">
      <c r="B17" s="252"/>
      <c r="C17" s="254"/>
      <c r="D17" s="254"/>
      <c r="E17" s="255" t="s">
        <v>404</v>
      </c>
      <c r="F17" s="251" t="s">
        <v>405</v>
      </c>
      <c r="G17" s="251"/>
      <c r="H17" s="251"/>
      <c r="I17" s="251"/>
      <c r="J17" s="251"/>
      <c r="K17" s="249"/>
    </row>
    <row r="18" spans="2:11" ht="15" customHeight="1">
      <c r="B18" s="252"/>
      <c r="C18" s="254"/>
      <c r="D18" s="254"/>
      <c r="E18" s="255" t="s">
        <v>406</v>
      </c>
      <c r="F18" s="251" t="s">
        <v>407</v>
      </c>
      <c r="G18" s="251"/>
      <c r="H18" s="251"/>
      <c r="I18" s="251"/>
      <c r="J18" s="251"/>
      <c r="K18" s="249"/>
    </row>
    <row r="19" spans="2:11" ht="15" customHeight="1">
      <c r="B19" s="252"/>
      <c r="C19" s="254"/>
      <c r="D19" s="254"/>
      <c r="E19" s="255" t="s">
        <v>408</v>
      </c>
      <c r="F19" s="251" t="s">
        <v>409</v>
      </c>
      <c r="G19" s="251"/>
      <c r="H19" s="251"/>
      <c r="I19" s="251"/>
      <c r="J19" s="251"/>
      <c r="K19" s="249"/>
    </row>
    <row r="20" spans="2:11" ht="15" customHeight="1">
      <c r="B20" s="252"/>
      <c r="C20" s="254"/>
      <c r="D20" s="254"/>
      <c r="E20" s="255" t="s">
        <v>410</v>
      </c>
      <c r="F20" s="251" t="s">
        <v>411</v>
      </c>
      <c r="G20" s="251"/>
      <c r="H20" s="251"/>
      <c r="I20" s="251"/>
      <c r="J20" s="251"/>
      <c r="K20" s="249"/>
    </row>
    <row r="21" spans="2:11" ht="15" customHeight="1">
      <c r="B21" s="252"/>
      <c r="C21" s="254"/>
      <c r="D21" s="254"/>
      <c r="E21" s="255" t="s">
        <v>412</v>
      </c>
      <c r="F21" s="251" t="s">
        <v>413</v>
      </c>
      <c r="G21" s="251"/>
      <c r="H21" s="251"/>
      <c r="I21" s="251"/>
      <c r="J21" s="251"/>
      <c r="K21" s="249"/>
    </row>
    <row r="22" spans="2:11" ht="12.75" customHeight="1">
      <c r="B22" s="252"/>
      <c r="C22" s="254"/>
      <c r="D22" s="254"/>
      <c r="E22" s="254"/>
      <c r="F22" s="254"/>
      <c r="G22" s="254"/>
      <c r="H22" s="254"/>
      <c r="I22" s="254"/>
      <c r="J22" s="254"/>
      <c r="K22" s="249"/>
    </row>
    <row r="23" spans="2:11" ht="15" customHeight="1">
      <c r="B23" s="252"/>
      <c r="C23" s="251" t="s">
        <v>414</v>
      </c>
      <c r="D23" s="251"/>
      <c r="E23" s="251"/>
      <c r="F23" s="251"/>
      <c r="G23" s="251"/>
      <c r="H23" s="251"/>
      <c r="I23" s="251"/>
      <c r="J23" s="251"/>
      <c r="K23" s="249"/>
    </row>
    <row r="24" spans="2:11" ht="15" customHeight="1">
      <c r="B24" s="252"/>
      <c r="C24" s="251" t="s">
        <v>415</v>
      </c>
      <c r="D24" s="251"/>
      <c r="E24" s="251"/>
      <c r="F24" s="251"/>
      <c r="G24" s="251"/>
      <c r="H24" s="251"/>
      <c r="I24" s="251"/>
      <c r="J24" s="251"/>
      <c r="K24" s="249"/>
    </row>
    <row r="25" spans="2:11" ht="15" customHeight="1">
      <c r="B25" s="252"/>
      <c r="C25" s="253"/>
      <c r="D25" s="251" t="s">
        <v>416</v>
      </c>
      <c r="E25" s="251"/>
      <c r="F25" s="251"/>
      <c r="G25" s="251"/>
      <c r="H25" s="251"/>
      <c r="I25" s="251"/>
      <c r="J25" s="251"/>
      <c r="K25" s="249"/>
    </row>
    <row r="26" spans="2:11" ht="15" customHeight="1">
      <c r="B26" s="252"/>
      <c r="C26" s="254"/>
      <c r="D26" s="251" t="s">
        <v>417</v>
      </c>
      <c r="E26" s="251"/>
      <c r="F26" s="251"/>
      <c r="G26" s="251"/>
      <c r="H26" s="251"/>
      <c r="I26" s="251"/>
      <c r="J26" s="251"/>
      <c r="K26" s="249"/>
    </row>
    <row r="27" spans="2:11" ht="12.75" customHeight="1">
      <c r="B27" s="252"/>
      <c r="C27" s="254"/>
      <c r="D27" s="254"/>
      <c r="E27" s="254"/>
      <c r="F27" s="254"/>
      <c r="G27" s="254"/>
      <c r="H27" s="254"/>
      <c r="I27" s="254"/>
      <c r="J27" s="254"/>
      <c r="K27" s="249"/>
    </row>
    <row r="28" spans="2:11" ht="15" customHeight="1">
      <c r="B28" s="252"/>
      <c r="C28" s="254"/>
      <c r="D28" s="251" t="s">
        <v>418</v>
      </c>
      <c r="E28" s="251"/>
      <c r="F28" s="251"/>
      <c r="G28" s="251"/>
      <c r="H28" s="251"/>
      <c r="I28" s="251"/>
      <c r="J28" s="251"/>
      <c r="K28" s="249"/>
    </row>
    <row r="29" spans="2:11" ht="15" customHeight="1">
      <c r="B29" s="252"/>
      <c r="C29" s="254"/>
      <c r="D29" s="251" t="s">
        <v>419</v>
      </c>
      <c r="E29" s="251"/>
      <c r="F29" s="251"/>
      <c r="G29" s="251"/>
      <c r="H29" s="251"/>
      <c r="I29" s="251"/>
      <c r="J29" s="251"/>
      <c r="K29" s="249"/>
    </row>
    <row r="30" spans="2:11" ht="12.75" customHeight="1">
      <c r="B30" s="252"/>
      <c r="C30" s="254"/>
      <c r="D30" s="254"/>
      <c r="E30" s="254"/>
      <c r="F30" s="254"/>
      <c r="G30" s="254"/>
      <c r="H30" s="254"/>
      <c r="I30" s="254"/>
      <c r="J30" s="254"/>
      <c r="K30" s="249"/>
    </row>
    <row r="31" spans="2:11" ht="15" customHeight="1">
      <c r="B31" s="252"/>
      <c r="C31" s="254"/>
      <c r="D31" s="251" t="s">
        <v>420</v>
      </c>
      <c r="E31" s="251"/>
      <c r="F31" s="251"/>
      <c r="G31" s="251"/>
      <c r="H31" s="251"/>
      <c r="I31" s="251"/>
      <c r="J31" s="251"/>
      <c r="K31" s="249"/>
    </row>
    <row r="32" spans="2:11" ht="15" customHeight="1">
      <c r="B32" s="252"/>
      <c r="C32" s="254"/>
      <c r="D32" s="251" t="s">
        <v>421</v>
      </c>
      <c r="E32" s="251"/>
      <c r="F32" s="251"/>
      <c r="G32" s="251"/>
      <c r="H32" s="251"/>
      <c r="I32" s="251"/>
      <c r="J32" s="251"/>
      <c r="K32" s="249"/>
    </row>
    <row r="33" spans="2:11" ht="15" customHeight="1">
      <c r="B33" s="252"/>
      <c r="C33" s="254"/>
      <c r="D33" s="251" t="s">
        <v>422</v>
      </c>
      <c r="E33" s="251"/>
      <c r="F33" s="251"/>
      <c r="G33" s="251"/>
      <c r="H33" s="251"/>
      <c r="I33" s="251"/>
      <c r="J33" s="251"/>
      <c r="K33" s="249"/>
    </row>
    <row r="34" spans="2:11" ht="15" customHeight="1">
      <c r="B34" s="252"/>
      <c r="C34" s="254"/>
      <c r="D34" s="253"/>
      <c r="E34" s="256" t="s">
        <v>104</v>
      </c>
      <c r="F34" s="253"/>
      <c r="G34" s="251" t="s">
        <v>423</v>
      </c>
      <c r="H34" s="251"/>
      <c r="I34" s="251"/>
      <c r="J34" s="251"/>
      <c r="K34" s="249"/>
    </row>
    <row r="35" spans="2:11" ht="30.75" customHeight="1">
      <c r="B35" s="252"/>
      <c r="C35" s="254"/>
      <c r="D35" s="253"/>
      <c r="E35" s="256" t="s">
        <v>424</v>
      </c>
      <c r="F35" s="253"/>
      <c r="G35" s="251" t="s">
        <v>425</v>
      </c>
      <c r="H35" s="251"/>
      <c r="I35" s="251"/>
      <c r="J35" s="251"/>
      <c r="K35" s="249"/>
    </row>
    <row r="36" spans="2:11" ht="15" customHeight="1">
      <c r="B36" s="252"/>
      <c r="C36" s="254"/>
      <c r="D36" s="253"/>
      <c r="E36" s="256" t="s">
        <v>51</v>
      </c>
      <c r="F36" s="253"/>
      <c r="G36" s="251" t="s">
        <v>426</v>
      </c>
      <c r="H36" s="251"/>
      <c r="I36" s="251"/>
      <c r="J36" s="251"/>
      <c r="K36" s="249"/>
    </row>
    <row r="37" spans="2:11" ht="15" customHeight="1">
      <c r="B37" s="252"/>
      <c r="C37" s="254"/>
      <c r="D37" s="253"/>
      <c r="E37" s="256" t="s">
        <v>105</v>
      </c>
      <c r="F37" s="253"/>
      <c r="G37" s="251" t="s">
        <v>427</v>
      </c>
      <c r="H37" s="251"/>
      <c r="I37" s="251"/>
      <c r="J37" s="251"/>
      <c r="K37" s="249"/>
    </row>
    <row r="38" spans="2:11" ht="15" customHeight="1">
      <c r="B38" s="252"/>
      <c r="C38" s="254"/>
      <c r="D38" s="253"/>
      <c r="E38" s="256" t="s">
        <v>106</v>
      </c>
      <c r="F38" s="253"/>
      <c r="G38" s="251" t="s">
        <v>428</v>
      </c>
      <c r="H38" s="251"/>
      <c r="I38" s="251"/>
      <c r="J38" s="251"/>
      <c r="K38" s="249"/>
    </row>
    <row r="39" spans="2:11" ht="15" customHeight="1">
      <c r="B39" s="252"/>
      <c r="C39" s="254"/>
      <c r="D39" s="253"/>
      <c r="E39" s="256" t="s">
        <v>107</v>
      </c>
      <c r="F39" s="253"/>
      <c r="G39" s="251" t="s">
        <v>429</v>
      </c>
      <c r="H39" s="251"/>
      <c r="I39" s="251"/>
      <c r="J39" s="251"/>
      <c r="K39" s="249"/>
    </row>
    <row r="40" spans="2:11" ht="15" customHeight="1">
      <c r="B40" s="252"/>
      <c r="C40" s="254"/>
      <c r="D40" s="253"/>
      <c r="E40" s="256" t="s">
        <v>430</v>
      </c>
      <c r="F40" s="253"/>
      <c r="G40" s="251" t="s">
        <v>431</v>
      </c>
      <c r="H40" s="251"/>
      <c r="I40" s="251"/>
      <c r="J40" s="251"/>
      <c r="K40" s="249"/>
    </row>
    <row r="41" spans="2:11" ht="15" customHeight="1">
      <c r="B41" s="252"/>
      <c r="C41" s="254"/>
      <c r="D41" s="253"/>
      <c r="E41" s="256"/>
      <c r="F41" s="253"/>
      <c r="G41" s="251" t="s">
        <v>432</v>
      </c>
      <c r="H41" s="251"/>
      <c r="I41" s="251"/>
      <c r="J41" s="251"/>
      <c r="K41" s="249"/>
    </row>
    <row r="42" spans="2:11" ht="15" customHeight="1">
      <c r="B42" s="252"/>
      <c r="C42" s="254"/>
      <c r="D42" s="253"/>
      <c r="E42" s="256" t="s">
        <v>433</v>
      </c>
      <c r="F42" s="253"/>
      <c r="G42" s="251" t="s">
        <v>434</v>
      </c>
      <c r="H42" s="251"/>
      <c r="I42" s="251"/>
      <c r="J42" s="251"/>
      <c r="K42" s="249"/>
    </row>
    <row r="43" spans="2:11" ht="15" customHeight="1">
      <c r="B43" s="252"/>
      <c r="C43" s="254"/>
      <c r="D43" s="253"/>
      <c r="E43" s="256" t="s">
        <v>109</v>
      </c>
      <c r="F43" s="253"/>
      <c r="G43" s="251" t="s">
        <v>435</v>
      </c>
      <c r="H43" s="251"/>
      <c r="I43" s="251"/>
      <c r="J43" s="251"/>
      <c r="K43" s="249"/>
    </row>
    <row r="44" spans="2:11" ht="12.75" customHeight="1">
      <c r="B44" s="252"/>
      <c r="C44" s="254"/>
      <c r="D44" s="253"/>
      <c r="E44" s="253"/>
      <c r="F44" s="253"/>
      <c r="G44" s="253"/>
      <c r="H44" s="253"/>
      <c r="I44" s="253"/>
      <c r="J44" s="253"/>
      <c r="K44" s="249"/>
    </row>
    <row r="45" spans="2:11" ht="15" customHeight="1">
      <c r="B45" s="252"/>
      <c r="C45" s="254"/>
      <c r="D45" s="251" t="s">
        <v>436</v>
      </c>
      <c r="E45" s="251"/>
      <c r="F45" s="251"/>
      <c r="G45" s="251"/>
      <c r="H45" s="251"/>
      <c r="I45" s="251"/>
      <c r="J45" s="251"/>
      <c r="K45" s="249"/>
    </row>
    <row r="46" spans="2:11" ht="15" customHeight="1">
      <c r="B46" s="252"/>
      <c r="C46" s="254"/>
      <c r="D46" s="254"/>
      <c r="E46" s="251" t="s">
        <v>437</v>
      </c>
      <c r="F46" s="251"/>
      <c r="G46" s="251"/>
      <c r="H46" s="251"/>
      <c r="I46" s="251"/>
      <c r="J46" s="251"/>
      <c r="K46" s="249"/>
    </row>
    <row r="47" spans="2:11" ht="15" customHeight="1">
      <c r="B47" s="252"/>
      <c r="C47" s="254"/>
      <c r="D47" s="254"/>
      <c r="E47" s="251" t="s">
        <v>438</v>
      </c>
      <c r="F47" s="251"/>
      <c r="G47" s="251"/>
      <c r="H47" s="251"/>
      <c r="I47" s="251"/>
      <c r="J47" s="251"/>
      <c r="K47" s="249"/>
    </row>
    <row r="48" spans="2:11" ht="15" customHeight="1">
      <c r="B48" s="252"/>
      <c r="C48" s="254"/>
      <c r="D48" s="254"/>
      <c r="E48" s="251" t="s">
        <v>439</v>
      </c>
      <c r="F48" s="251"/>
      <c r="G48" s="251"/>
      <c r="H48" s="251"/>
      <c r="I48" s="251"/>
      <c r="J48" s="251"/>
      <c r="K48" s="249"/>
    </row>
    <row r="49" spans="2:11" ht="15" customHeight="1">
      <c r="B49" s="252"/>
      <c r="C49" s="254"/>
      <c r="D49" s="251" t="s">
        <v>440</v>
      </c>
      <c r="E49" s="251"/>
      <c r="F49" s="251"/>
      <c r="G49" s="251"/>
      <c r="H49" s="251"/>
      <c r="I49" s="251"/>
      <c r="J49" s="251"/>
      <c r="K49" s="249"/>
    </row>
    <row r="50" spans="2:11" ht="25.5" customHeight="1">
      <c r="B50" s="247"/>
      <c r="C50" s="248" t="s">
        <v>441</v>
      </c>
      <c r="D50" s="248"/>
      <c r="E50" s="248"/>
      <c r="F50" s="248"/>
      <c r="G50" s="248"/>
      <c r="H50" s="248"/>
      <c r="I50" s="248"/>
      <c r="J50" s="248"/>
      <c r="K50" s="249"/>
    </row>
    <row r="51" spans="2:11" ht="5.25" customHeight="1">
      <c r="B51" s="247"/>
      <c r="C51" s="250"/>
      <c r="D51" s="250"/>
      <c r="E51" s="250"/>
      <c r="F51" s="250"/>
      <c r="G51" s="250"/>
      <c r="H51" s="250"/>
      <c r="I51" s="250"/>
      <c r="J51" s="250"/>
      <c r="K51" s="249"/>
    </row>
    <row r="52" spans="2:11" ht="15" customHeight="1">
      <c r="B52" s="247"/>
      <c r="C52" s="251" t="s">
        <v>442</v>
      </c>
      <c r="D52" s="251"/>
      <c r="E52" s="251"/>
      <c r="F52" s="251"/>
      <c r="G52" s="251"/>
      <c r="H52" s="251"/>
      <c r="I52" s="251"/>
      <c r="J52" s="251"/>
      <c r="K52" s="249"/>
    </row>
    <row r="53" spans="2:11" ht="15" customHeight="1">
      <c r="B53" s="247"/>
      <c r="C53" s="251" t="s">
        <v>443</v>
      </c>
      <c r="D53" s="251"/>
      <c r="E53" s="251"/>
      <c r="F53" s="251"/>
      <c r="G53" s="251"/>
      <c r="H53" s="251"/>
      <c r="I53" s="251"/>
      <c r="J53" s="251"/>
      <c r="K53" s="249"/>
    </row>
    <row r="54" spans="2:11" ht="12.75" customHeight="1">
      <c r="B54" s="247"/>
      <c r="C54" s="253"/>
      <c r="D54" s="253"/>
      <c r="E54" s="253"/>
      <c r="F54" s="253"/>
      <c r="G54" s="253"/>
      <c r="H54" s="253"/>
      <c r="I54" s="253"/>
      <c r="J54" s="253"/>
      <c r="K54" s="249"/>
    </row>
    <row r="55" spans="2:11" ht="15" customHeight="1">
      <c r="B55" s="247"/>
      <c r="C55" s="251" t="s">
        <v>444</v>
      </c>
      <c r="D55" s="251"/>
      <c r="E55" s="251"/>
      <c r="F55" s="251"/>
      <c r="G55" s="251"/>
      <c r="H55" s="251"/>
      <c r="I55" s="251"/>
      <c r="J55" s="251"/>
      <c r="K55" s="249"/>
    </row>
    <row r="56" spans="2:11" ht="15" customHeight="1">
      <c r="B56" s="247"/>
      <c r="C56" s="254"/>
      <c r="D56" s="251" t="s">
        <v>445</v>
      </c>
      <c r="E56" s="251"/>
      <c r="F56" s="251"/>
      <c r="G56" s="251"/>
      <c r="H56" s="251"/>
      <c r="I56" s="251"/>
      <c r="J56" s="251"/>
      <c r="K56" s="249"/>
    </row>
    <row r="57" spans="2:11" ht="15" customHeight="1">
      <c r="B57" s="247"/>
      <c r="C57" s="254"/>
      <c r="D57" s="251" t="s">
        <v>446</v>
      </c>
      <c r="E57" s="251"/>
      <c r="F57" s="251"/>
      <c r="G57" s="251"/>
      <c r="H57" s="251"/>
      <c r="I57" s="251"/>
      <c r="J57" s="251"/>
      <c r="K57" s="249"/>
    </row>
    <row r="58" spans="2:11" ht="15" customHeight="1">
      <c r="B58" s="247"/>
      <c r="C58" s="254"/>
      <c r="D58" s="251" t="s">
        <v>447</v>
      </c>
      <c r="E58" s="251"/>
      <c r="F58" s="251"/>
      <c r="G58" s="251"/>
      <c r="H58" s="251"/>
      <c r="I58" s="251"/>
      <c r="J58" s="251"/>
      <c r="K58" s="249"/>
    </row>
    <row r="59" spans="2:11" ht="15" customHeight="1">
      <c r="B59" s="247"/>
      <c r="C59" s="254"/>
      <c r="D59" s="251" t="s">
        <v>448</v>
      </c>
      <c r="E59" s="251"/>
      <c r="F59" s="251"/>
      <c r="G59" s="251"/>
      <c r="H59" s="251"/>
      <c r="I59" s="251"/>
      <c r="J59" s="251"/>
      <c r="K59" s="249"/>
    </row>
    <row r="60" spans="2:11" ht="15" customHeight="1">
      <c r="B60" s="247"/>
      <c r="C60" s="254"/>
      <c r="D60" s="257" t="s">
        <v>449</v>
      </c>
      <c r="E60" s="257"/>
      <c r="F60" s="257"/>
      <c r="G60" s="257"/>
      <c r="H60" s="257"/>
      <c r="I60" s="257"/>
      <c r="J60" s="257"/>
      <c r="K60" s="249"/>
    </row>
    <row r="61" spans="2:11" ht="15" customHeight="1">
      <c r="B61" s="247"/>
      <c r="C61" s="254"/>
      <c r="D61" s="251" t="s">
        <v>450</v>
      </c>
      <c r="E61" s="251"/>
      <c r="F61" s="251"/>
      <c r="G61" s="251"/>
      <c r="H61" s="251"/>
      <c r="I61" s="251"/>
      <c r="J61" s="251"/>
      <c r="K61" s="249"/>
    </row>
    <row r="62" spans="2:11" ht="12.75" customHeight="1">
      <c r="B62" s="247"/>
      <c r="C62" s="254"/>
      <c r="D62" s="254"/>
      <c r="E62" s="258"/>
      <c r="F62" s="254"/>
      <c r="G62" s="254"/>
      <c r="H62" s="254"/>
      <c r="I62" s="254"/>
      <c r="J62" s="254"/>
      <c r="K62" s="249"/>
    </row>
    <row r="63" spans="2:11" ht="15" customHeight="1">
      <c r="B63" s="247"/>
      <c r="C63" s="254"/>
      <c r="D63" s="251" t="s">
        <v>451</v>
      </c>
      <c r="E63" s="251"/>
      <c r="F63" s="251"/>
      <c r="G63" s="251"/>
      <c r="H63" s="251"/>
      <c r="I63" s="251"/>
      <c r="J63" s="251"/>
      <c r="K63" s="249"/>
    </row>
    <row r="64" spans="2:11" ht="15" customHeight="1">
      <c r="B64" s="247"/>
      <c r="C64" s="254"/>
      <c r="D64" s="257" t="s">
        <v>452</v>
      </c>
      <c r="E64" s="257"/>
      <c r="F64" s="257"/>
      <c r="G64" s="257"/>
      <c r="H64" s="257"/>
      <c r="I64" s="257"/>
      <c r="J64" s="257"/>
      <c r="K64" s="249"/>
    </row>
    <row r="65" spans="2:11" ht="15" customHeight="1">
      <c r="B65" s="247"/>
      <c r="C65" s="254"/>
      <c r="D65" s="251" t="s">
        <v>453</v>
      </c>
      <c r="E65" s="251"/>
      <c r="F65" s="251"/>
      <c r="G65" s="251"/>
      <c r="H65" s="251"/>
      <c r="I65" s="251"/>
      <c r="J65" s="251"/>
      <c r="K65" s="249"/>
    </row>
    <row r="66" spans="2:11" ht="15" customHeight="1">
      <c r="B66" s="247"/>
      <c r="C66" s="254"/>
      <c r="D66" s="251" t="s">
        <v>454</v>
      </c>
      <c r="E66" s="251"/>
      <c r="F66" s="251"/>
      <c r="G66" s="251"/>
      <c r="H66" s="251"/>
      <c r="I66" s="251"/>
      <c r="J66" s="251"/>
      <c r="K66" s="249"/>
    </row>
    <row r="67" spans="2:11" ht="15" customHeight="1">
      <c r="B67" s="247"/>
      <c r="C67" s="254"/>
      <c r="D67" s="251" t="s">
        <v>455</v>
      </c>
      <c r="E67" s="251"/>
      <c r="F67" s="251"/>
      <c r="G67" s="251"/>
      <c r="H67" s="251"/>
      <c r="I67" s="251"/>
      <c r="J67" s="251"/>
      <c r="K67" s="249"/>
    </row>
    <row r="68" spans="2:11" ht="15" customHeight="1">
      <c r="B68" s="247"/>
      <c r="C68" s="254"/>
      <c r="D68" s="251" t="s">
        <v>456</v>
      </c>
      <c r="E68" s="251"/>
      <c r="F68" s="251"/>
      <c r="G68" s="251"/>
      <c r="H68" s="251"/>
      <c r="I68" s="251"/>
      <c r="J68" s="251"/>
      <c r="K68" s="249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268" t="s">
        <v>392</v>
      </c>
      <c r="D73" s="268"/>
      <c r="E73" s="268"/>
      <c r="F73" s="268"/>
      <c r="G73" s="268"/>
      <c r="H73" s="268"/>
      <c r="I73" s="268"/>
      <c r="J73" s="268"/>
      <c r="K73" s="269"/>
    </row>
    <row r="74" spans="2:11" ht="17.25" customHeight="1">
      <c r="B74" s="267"/>
      <c r="C74" s="270" t="s">
        <v>457</v>
      </c>
      <c r="D74" s="270"/>
      <c r="E74" s="270"/>
      <c r="F74" s="270" t="s">
        <v>458</v>
      </c>
      <c r="G74" s="271"/>
      <c r="H74" s="270" t="s">
        <v>105</v>
      </c>
      <c r="I74" s="270" t="s">
        <v>55</v>
      </c>
      <c r="J74" s="270" t="s">
        <v>459</v>
      </c>
      <c r="K74" s="269"/>
    </row>
    <row r="75" spans="2:11" ht="17.25" customHeight="1">
      <c r="B75" s="267"/>
      <c r="C75" s="272" t="s">
        <v>460</v>
      </c>
      <c r="D75" s="272"/>
      <c r="E75" s="272"/>
      <c r="F75" s="273" t="s">
        <v>461</v>
      </c>
      <c r="G75" s="274"/>
      <c r="H75" s="272"/>
      <c r="I75" s="272"/>
      <c r="J75" s="272" t="s">
        <v>462</v>
      </c>
      <c r="K75" s="269"/>
    </row>
    <row r="76" spans="2:11" ht="5.25" customHeight="1">
      <c r="B76" s="267"/>
      <c r="C76" s="275"/>
      <c r="D76" s="275"/>
      <c r="E76" s="275"/>
      <c r="F76" s="275"/>
      <c r="G76" s="276"/>
      <c r="H76" s="275"/>
      <c r="I76" s="275"/>
      <c r="J76" s="275"/>
      <c r="K76" s="269"/>
    </row>
    <row r="77" spans="2:11" ht="15" customHeight="1">
      <c r="B77" s="267"/>
      <c r="C77" s="256" t="s">
        <v>51</v>
      </c>
      <c r="D77" s="275"/>
      <c r="E77" s="275"/>
      <c r="F77" s="277" t="s">
        <v>463</v>
      </c>
      <c r="G77" s="276"/>
      <c r="H77" s="256" t="s">
        <v>464</v>
      </c>
      <c r="I77" s="256" t="s">
        <v>465</v>
      </c>
      <c r="J77" s="256">
        <v>20</v>
      </c>
      <c r="K77" s="269"/>
    </row>
    <row r="78" spans="2:11" ht="15" customHeight="1">
      <c r="B78" s="267"/>
      <c r="C78" s="256" t="s">
        <v>466</v>
      </c>
      <c r="D78" s="256"/>
      <c r="E78" s="256"/>
      <c r="F78" s="277" t="s">
        <v>463</v>
      </c>
      <c r="G78" s="276"/>
      <c r="H78" s="256" t="s">
        <v>467</v>
      </c>
      <c r="I78" s="256" t="s">
        <v>465</v>
      </c>
      <c r="J78" s="256">
        <v>120</v>
      </c>
      <c r="K78" s="269"/>
    </row>
    <row r="79" spans="2:11" ht="15" customHeight="1">
      <c r="B79" s="278"/>
      <c r="C79" s="256" t="s">
        <v>468</v>
      </c>
      <c r="D79" s="256"/>
      <c r="E79" s="256"/>
      <c r="F79" s="277" t="s">
        <v>469</v>
      </c>
      <c r="G79" s="276"/>
      <c r="H79" s="256" t="s">
        <v>470</v>
      </c>
      <c r="I79" s="256" t="s">
        <v>465</v>
      </c>
      <c r="J79" s="256">
        <v>50</v>
      </c>
      <c r="K79" s="269"/>
    </row>
    <row r="80" spans="2:11" ht="15" customHeight="1">
      <c r="B80" s="278"/>
      <c r="C80" s="256" t="s">
        <v>471</v>
      </c>
      <c r="D80" s="256"/>
      <c r="E80" s="256"/>
      <c r="F80" s="277" t="s">
        <v>463</v>
      </c>
      <c r="G80" s="276"/>
      <c r="H80" s="256" t="s">
        <v>472</v>
      </c>
      <c r="I80" s="256" t="s">
        <v>473</v>
      </c>
      <c r="J80" s="256"/>
      <c r="K80" s="269"/>
    </row>
    <row r="81" spans="2:11" ht="15" customHeight="1">
      <c r="B81" s="278"/>
      <c r="C81" s="279" t="s">
        <v>474</v>
      </c>
      <c r="D81" s="279"/>
      <c r="E81" s="279"/>
      <c r="F81" s="280" t="s">
        <v>469</v>
      </c>
      <c r="G81" s="279"/>
      <c r="H81" s="279" t="s">
        <v>475</v>
      </c>
      <c r="I81" s="279" t="s">
        <v>465</v>
      </c>
      <c r="J81" s="279">
        <v>15</v>
      </c>
      <c r="K81" s="269"/>
    </row>
    <row r="82" spans="2:11" ht="15" customHeight="1">
      <c r="B82" s="278"/>
      <c r="C82" s="279" t="s">
        <v>476</v>
      </c>
      <c r="D82" s="279"/>
      <c r="E82" s="279"/>
      <c r="F82" s="280" t="s">
        <v>469</v>
      </c>
      <c r="G82" s="279"/>
      <c r="H82" s="279" t="s">
        <v>477</v>
      </c>
      <c r="I82" s="279" t="s">
        <v>465</v>
      </c>
      <c r="J82" s="279">
        <v>15</v>
      </c>
      <c r="K82" s="269"/>
    </row>
    <row r="83" spans="2:11" ht="15" customHeight="1">
      <c r="B83" s="278"/>
      <c r="C83" s="279" t="s">
        <v>478</v>
      </c>
      <c r="D83" s="279"/>
      <c r="E83" s="279"/>
      <c r="F83" s="280" t="s">
        <v>469</v>
      </c>
      <c r="G83" s="279"/>
      <c r="H83" s="279" t="s">
        <v>479</v>
      </c>
      <c r="I83" s="279" t="s">
        <v>465</v>
      </c>
      <c r="J83" s="279">
        <v>20</v>
      </c>
      <c r="K83" s="269"/>
    </row>
    <row r="84" spans="2:11" ht="15" customHeight="1">
      <c r="B84" s="278"/>
      <c r="C84" s="279" t="s">
        <v>480</v>
      </c>
      <c r="D84" s="279"/>
      <c r="E84" s="279"/>
      <c r="F84" s="280" t="s">
        <v>469</v>
      </c>
      <c r="G84" s="279"/>
      <c r="H84" s="279" t="s">
        <v>481</v>
      </c>
      <c r="I84" s="279" t="s">
        <v>465</v>
      </c>
      <c r="J84" s="279">
        <v>20</v>
      </c>
      <c r="K84" s="269"/>
    </row>
    <row r="85" spans="2:11" ht="15" customHeight="1">
      <c r="B85" s="278"/>
      <c r="C85" s="256" t="s">
        <v>482</v>
      </c>
      <c r="D85" s="256"/>
      <c r="E85" s="256"/>
      <c r="F85" s="277" t="s">
        <v>469</v>
      </c>
      <c r="G85" s="276"/>
      <c r="H85" s="256" t="s">
        <v>483</v>
      </c>
      <c r="I85" s="256" t="s">
        <v>465</v>
      </c>
      <c r="J85" s="256">
        <v>50</v>
      </c>
      <c r="K85" s="269"/>
    </row>
    <row r="86" spans="2:11" ht="15" customHeight="1">
      <c r="B86" s="278"/>
      <c r="C86" s="256" t="s">
        <v>484</v>
      </c>
      <c r="D86" s="256"/>
      <c r="E86" s="256"/>
      <c r="F86" s="277" t="s">
        <v>469</v>
      </c>
      <c r="G86" s="276"/>
      <c r="H86" s="256" t="s">
        <v>485</v>
      </c>
      <c r="I86" s="256" t="s">
        <v>465</v>
      </c>
      <c r="J86" s="256">
        <v>20</v>
      </c>
      <c r="K86" s="269"/>
    </row>
    <row r="87" spans="2:11" ht="15" customHeight="1">
      <c r="B87" s="278"/>
      <c r="C87" s="256" t="s">
        <v>486</v>
      </c>
      <c r="D87" s="256"/>
      <c r="E87" s="256"/>
      <c r="F87" s="277" t="s">
        <v>469</v>
      </c>
      <c r="G87" s="276"/>
      <c r="H87" s="256" t="s">
        <v>487</v>
      </c>
      <c r="I87" s="256" t="s">
        <v>465</v>
      </c>
      <c r="J87" s="256">
        <v>20</v>
      </c>
      <c r="K87" s="269"/>
    </row>
    <row r="88" spans="2:11" ht="15" customHeight="1">
      <c r="B88" s="278"/>
      <c r="C88" s="256" t="s">
        <v>488</v>
      </c>
      <c r="D88" s="256"/>
      <c r="E88" s="256"/>
      <c r="F88" s="277" t="s">
        <v>469</v>
      </c>
      <c r="G88" s="276"/>
      <c r="H88" s="256" t="s">
        <v>489</v>
      </c>
      <c r="I88" s="256" t="s">
        <v>465</v>
      </c>
      <c r="J88" s="256">
        <v>50</v>
      </c>
      <c r="K88" s="269"/>
    </row>
    <row r="89" spans="2:11" ht="15" customHeight="1">
      <c r="B89" s="278"/>
      <c r="C89" s="256" t="s">
        <v>490</v>
      </c>
      <c r="D89" s="256"/>
      <c r="E89" s="256"/>
      <c r="F89" s="277" t="s">
        <v>469</v>
      </c>
      <c r="G89" s="276"/>
      <c r="H89" s="256" t="s">
        <v>490</v>
      </c>
      <c r="I89" s="256" t="s">
        <v>465</v>
      </c>
      <c r="J89" s="256">
        <v>50</v>
      </c>
      <c r="K89" s="269"/>
    </row>
    <row r="90" spans="2:11" ht="15" customHeight="1">
      <c r="B90" s="278"/>
      <c r="C90" s="256" t="s">
        <v>110</v>
      </c>
      <c r="D90" s="256"/>
      <c r="E90" s="256"/>
      <c r="F90" s="277" t="s">
        <v>469</v>
      </c>
      <c r="G90" s="276"/>
      <c r="H90" s="256" t="s">
        <v>491</v>
      </c>
      <c r="I90" s="256" t="s">
        <v>465</v>
      </c>
      <c r="J90" s="256">
        <v>255</v>
      </c>
      <c r="K90" s="269"/>
    </row>
    <row r="91" spans="2:11" ht="15" customHeight="1">
      <c r="B91" s="278"/>
      <c r="C91" s="256" t="s">
        <v>492</v>
      </c>
      <c r="D91" s="256"/>
      <c r="E91" s="256"/>
      <c r="F91" s="277" t="s">
        <v>463</v>
      </c>
      <c r="G91" s="276"/>
      <c r="H91" s="256" t="s">
        <v>493</v>
      </c>
      <c r="I91" s="256" t="s">
        <v>494</v>
      </c>
      <c r="J91" s="256"/>
      <c r="K91" s="269"/>
    </row>
    <row r="92" spans="2:11" ht="15" customHeight="1">
      <c r="B92" s="278"/>
      <c r="C92" s="256" t="s">
        <v>495</v>
      </c>
      <c r="D92" s="256"/>
      <c r="E92" s="256"/>
      <c r="F92" s="277" t="s">
        <v>463</v>
      </c>
      <c r="G92" s="276"/>
      <c r="H92" s="256" t="s">
        <v>496</v>
      </c>
      <c r="I92" s="256" t="s">
        <v>497</v>
      </c>
      <c r="J92" s="256"/>
      <c r="K92" s="269"/>
    </row>
    <row r="93" spans="2:11" ht="15" customHeight="1">
      <c r="B93" s="278"/>
      <c r="C93" s="256" t="s">
        <v>498</v>
      </c>
      <c r="D93" s="256"/>
      <c r="E93" s="256"/>
      <c r="F93" s="277" t="s">
        <v>463</v>
      </c>
      <c r="G93" s="276"/>
      <c r="H93" s="256" t="s">
        <v>498</v>
      </c>
      <c r="I93" s="256" t="s">
        <v>497</v>
      </c>
      <c r="J93" s="256"/>
      <c r="K93" s="269"/>
    </row>
    <row r="94" spans="2:11" ht="15" customHeight="1">
      <c r="B94" s="278"/>
      <c r="C94" s="256" t="s">
        <v>36</v>
      </c>
      <c r="D94" s="256"/>
      <c r="E94" s="256"/>
      <c r="F94" s="277" t="s">
        <v>463</v>
      </c>
      <c r="G94" s="276"/>
      <c r="H94" s="256" t="s">
        <v>499</v>
      </c>
      <c r="I94" s="256" t="s">
        <v>497</v>
      </c>
      <c r="J94" s="256"/>
      <c r="K94" s="269"/>
    </row>
    <row r="95" spans="2:11" ht="15" customHeight="1">
      <c r="B95" s="278"/>
      <c r="C95" s="256" t="s">
        <v>46</v>
      </c>
      <c r="D95" s="256"/>
      <c r="E95" s="256"/>
      <c r="F95" s="277" t="s">
        <v>463</v>
      </c>
      <c r="G95" s="276"/>
      <c r="H95" s="256" t="s">
        <v>500</v>
      </c>
      <c r="I95" s="256" t="s">
        <v>497</v>
      </c>
      <c r="J95" s="256"/>
      <c r="K95" s="269"/>
    </row>
    <row r="96" spans="2:11" ht="15" customHeight="1">
      <c r="B96" s="281"/>
      <c r="C96" s="282"/>
      <c r="D96" s="282"/>
      <c r="E96" s="282"/>
      <c r="F96" s="282"/>
      <c r="G96" s="282"/>
      <c r="H96" s="282"/>
      <c r="I96" s="282"/>
      <c r="J96" s="282"/>
      <c r="K96" s="283"/>
    </row>
    <row r="97" spans="2:11" ht="18.75" customHeight="1">
      <c r="B97" s="284"/>
      <c r="C97" s="285"/>
      <c r="D97" s="285"/>
      <c r="E97" s="285"/>
      <c r="F97" s="285"/>
      <c r="G97" s="285"/>
      <c r="H97" s="285"/>
      <c r="I97" s="285"/>
      <c r="J97" s="285"/>
      <c r="K97" s="284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268" t="s">
        <v>501</v>
      </c>
      <c r="D100" s="268"/>
      <c r="E100" s="268"/>
      <c r="F100" s="268"/>
      <c r="G100" s="268"/>
      <c r="H100" s="268"/>
      <c r="I100" s="268"/>
      <c r="J100" s="268"/>
      <c r="K100" s="269"/>
    </row>
    <row r="101" spans="2:11" ht="17.25" customHeight="1">
      <c r="B101" s="267"/>
      <c r="C101" s="270" t="s">
        <v>457</v>
      </c>
      <c r="D101" s="270"/>
      <c r="E101" s="270"/>
      <c r="F101" s="270" t="s">
        <v>458</v>
      </c>
      <c r="G101" s="271"/>
      <c r="H101" s="270" t="s">
        <v>105</v>
      </c>
      <c r="I101" s="270" t="s">
        <v>55</v>
      </c>
      <c r="J101" s="270" t="s">
        <v>459</v>
      </c>
      <c r="K101" s="269"/>
    </row>
    <row r="102" spans="2:11" ht="17.25" customHeight="1">
      <c r="B102" s="267"/>
      <c r="C102" s="272" t="s">
        <v>460</v>
      </c>
      <c r="D102" s="272"/>
      <c r="E102" s="272"/>
      <c r="F102" s="273" t="s">
        <v>461</v>
      </c>
      <c r="G102" s="274"/>
      <c r="H102" s="272"/>
      <c r="I102" s="272"/>
      <c r="J102" s="272" t="s">
        <v>462</v>
      </c>
      <c r="K102" s="269"/>
    </row>
    <row r="103" spans="2:11" ht="5.25" customHeight="1">
      <c r="B103" s="267"/>
      <c r="C103" s="270"/>
      <c r="D103" s="270"/>
      <c r="E103" s="270"/>
      <c r="F103" s="270"/>
      <c r="G103" s="286"/>
      <c r="H103" s="270"/>
      <c r="I103" s="270"/>
      <c r="J103" s="270"/>
      <c r="K103" s="269"/>
    </row>
    <row r="104" spans="2:11" ht="15" customHeight="1">
      <c r="B104" s="267"/>
      <c r="C104" s="256" t="s">
        <v>51</v>
      </c>
      <c r="D104" s="275"/>
      <c r="E104" s="275"/>
      <c r="F104" s="277" t="s">
        <v>463</v>
      </c>
      <c r="G104" s="286"/>
      <c r="H104" s="256" t="s">
        <v>502</v>
      </c>
      <c r="I104" s="256" t="s">
        <v>465</v>
      </c>
      <c r="J104" s="256">
        <v>20</v>
      </c>
      <c r="K104" s="269"/>
    </row>
    <row r="105" spans="2:11" ht="15" customHeight="1">
      <c r="B105" s="267"/>
      <c r="C105" s="256" t="s">
        <v>466</v>
      </c>
      <c r="D105" s="256"/>
      <c r="E105" s="256"/>
      <c r="F105" s="277" t="s">
        <v>463</v>
      </c>
      <c r="G105" s="256"/>
      <c r="H105" s="256" t="s">
        <v>502</v>
      </c>
      <c r="I105" s="256" t="s">
        <v>465</v>
      </c>
      <c r="J105" s="256">
        <v>120</v>
      </c>
      <c r="K105" s="269"/>
    </row>
    <row r="106" spans="2:11" ht="15" customHeight="1">
      <c r="B106" s="278"/>
      <c r="C106" s="256" t="s">
        <v>468</v>
      </c>
      <c r="D106" s="256"/>
      <c r="E106" s="256"/>
      <c r="F106" s="277" t="s">
        <v>469</v>
      </c>
      <c r="G106" s="256"/>
      <c r="H106" s="256" t="s">
        <v>502</v>
      </c>
      <c r="I106" s="256" t="s">
        <v>465</v>
      </c>
      <c r="J106" s="256">
        <v>50</v>
      </c>
      <c r="K106" s="269"/>
    </row>
    <row r="107" spans="2:11" ht="15" customHeight="1">
      <c r="B107" s="278"/>
      <c r="C107" s="256" t="s">
        <v>471</v>
      </c>
      <c r="D107" s="256"/>
      <c r="E107" s="256"/>
      <c r="F107" s="277" t="s">
        <v>463</v>
      </c>
      <c r="G107" s="256"/>
      <c r="H107" s="256" t="s">
        <v>502</v>
      </c>
      <c r="I107" s="256" t="s">
        <v>473</v>
      </c>
      <c r="J107" s="256"/>
      <c r="K107" s="269"/>
    </row>
    <row r="108" spans="2:11" ht="15" customHeight="1">
      <c r="B108" s="278"/>
      <c r="C108" s="256" t="s">
        <v>482</v>
      </c>
      <c r="D108" s="256"/>
      <c r="E108" s="256"/>
      <c r="F108" s="277" t="s">
        <v>469</v>
      </c>
      <c r="G108" s="256"/>
      <c r="H108" s="256" t="s">
        <v>502</v>
      </c>
      <c r="I108" s="256" t="s">
        <v>465</v>
      </c>
      <c r="J108" s="256">
        <v>50</v>
      </c>
      <c r="K108" s="269"/>
    </row>
    <row r="109" spans="2:11" ht="15" customHeight="1">
      <c r="B109" s="278"/>
      <c r="C109" s="256" t="s">
        <v>490</v>
      </c>
      <c r="D109" s="256"/>
      <c r="E109" s="256"/>
      <c r="F109" s="277" t="s">
        <v>469</v>
      </c>
      <c r="G109" s="256"/>
      <c r="H109" s="256" t="s">
        <v>502</v>
      </c>
      <c r="I109" s="256" t="s">
        <v>465</v>
      </c>
      <c r="J109" s="256">
        <v>50</v>
      </c>
      <c r="K109" s="269"/>
    </row>
    <row r="110" spans="2:11" ht="15" customHeight="1">
      <c r="B110" s="278"/>
      <c r="C110" s="256" t="s">
        <v>488</v>
      </c>
      <c r="D110" s="256"/>
      <c r="E110" s="256"/>
      <c r="F110" s="277" t="s">
        <v>469</v>
      </c>
      <c r="G110" s="256"/>
      <c r="H110" s="256" t="s">
        <v>502</v>
      </c>
      <c r="I110" s="256" t="s">
        <v>465</v>
      </c>
      <c r="J110" s="256">
        <v>50</v>
      </c>
      <c r="K110" s="269"/>
    </row>
    <row r="111" spans="2:11" ht="15" customHeight="1">
      <c r="B111" s="278"/>
      <c r="C111" s="256" t="s">
        <v>51</v>
      </c>
      <c r="D111" s="256"/>
      <c r="E111" s="256"/>
      <c r="F111" s="277" t="s">
        <v>463</v>
      </c>
      <c r="G111" s="256"/>
      <c r="H111" s="256" t="s">
        <v>503</v>
      </c>
      <c r="I111" s="256" t="s">
        <v>465</v>
      </c>
      <c r="J111" s="256">
        <v>20</v>
      </c>
      <c r="K111" s="269"/>
    </row>
    <row r="112" spans="2:11" ht="15" customHeight="1">
      <c r="B112" s="278"/>
      <c r="C112" s="256" t="s">
        <v>504</v>
      </c>
      <c r="D112" s="256"/>
      <c r="E112" s="256"/>
      <c r="F112" s="277" t="s">
        <v>463</v>
      </c>
      <c r="G112" s="256"/>
      <c r="H112" s="256" t="s">
        <v>505</v>
      </c>
      <c r="I112" s="256" t="s">
        <v>465</v>
      </c>
      <c r="J112" s="256">
        <v>120</v>
      </c>
      <c r="K112" s="269"/>
    </row>
    <row r="113" spans="2:11" ht="15" customHeight="1">
      <c r="B113" s="278"/>
      <c r="C113" s="256" t="s">
        <v>36</v>
      </c>
      <c r="D113" s="256"/>
      <c r="E113" s="256"/>
      <c r="F113" s="277" t="s">
        <v>463</v>
      </c>
      <c r="G113" s="256"/>
      <c r="H113" s="256" t="s">
        <v>506</v>
      </c>
      <c r="I113" s="256" t="s">
        <v>497</v>
      </c>
      <c r="J113" s="256"/>
      <c r="K113" s="269"/>
    </row>
    <row r="114" spans="2:11" ht="15" customHeight="1">
      <c r="B114" s="278"/>
      <c r="C114" s="256" t="s">
        <v>46</v>
      </c>
      <c r="D114" s="256"/>
      <c r="E114" s="256"/>
      <c r="F114" s="277" t="s">
        <v>463</v>
      </c>
      <c r="G114" s="256"/>
      <c r="H114" s="256" t="s">
        <v>507</v>
      </c>
      <c r="I114" s="256" t="s">
        <v>497</v>
      </c>
      <c r="J114" s="256"/>
      <c r="K114" s="269"/>
    </row>
    <row r="115" spans="2:11" ht="15" customHeight="1">
      <c r="B115" s="278"/>
      <c r="C115" s="256" t="s">
        <v>55</v>
      </c>
      <c r="D115" s="256"/>
      <c r="E115" s="256"/>
      <c r="F115" s="277" t="s">
        <v>463</v>
      </c>
      <c r="G115" s="256"/>
      <c r="H115" s="256" t="s">
        <v>508</v>
      </c>
      <c r="I115" s="256" t="s">
        <v>509</v>
      </c>
      <c r="J115" s="256"/>
      <c r="K115" s="269"/>
    </row>
    <row r="116" spans="2:11" ht="15" customHeight="1">
      <c r="B116" s="281"/>
      <c r="C116" s="287"/>
      <c r="D116" s="287"/>
      <c r="E116" s="287"/>
      <c r="F116" s="287"/>
      <c r="G116" s="287"/>
      <c r="H116" s="287"/>
      <c r="I116" s="287"/>
      <c r="J116" s="287"/>
      <c r="K116" s="283"/>
    </row>
    <row r="117" spans="2:11" ht="18.75" customHeight="1">
      <c r="B117" s="288"/>
      <c r="C117" s="253"/>
      <c r="D117" s="253"/>
      <c r="E117" s="253"/>
      <c r="F117" s="289"/>
      <c r="G117" s="253"/>
      <c r="H117" s="253"/>
      <c r="I117" s="253"/>
      <c r="J117" s="253"/>
      <c r="K117" s="288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90"/>
      <c r="C119" s="291"/>
      <c r="D119" s="291"/>
      <c r="E119" s="291"/>
      <c r="F119" s="291"/>
      <c r="G119" s="291"/>
      <c r="H119" s="291"/>
      <c r="I119" s="291"/>
      <c r="J119" s="291"/>
      <c r="K119" s="292"/>
    </row>
    <row r="120" spans="2:11" ht="45" customHeight="1">
      <c r="B120" s="293"/>
      <c r="C120" s="244" t="s">
        <v>510</v>
      </c>
      <c r="D120" s="244"/>
      <c r="E120" s="244"/>
      <c r="F120" s="244"/>
      <c r="G120" s="244"/>
      <c r="H120" s="244"/>
      <c r="I120" s="244"/>
      <c r="J120" s="244"/>
      <c r="K120" s="294"/>
    </row>
    <row r="121" spans="2:11" ht="17.25" customHeight="1">
      <c r="B121" s="295"/>
      <c r="C121" s="270" t="s">
        <v>457</v>
      </c>
      <c r="D121" s="270"/>
      <c r="E121" s="270"/>
      <c r="F121" s="270" t="s">
        <v>458</v>
      </c>
      <c r="G121" s="271"/>
      <c r="H121" s="270" t="s">
        <v>105</v>
      </c>
      <c r="I121" s="270" t="s">
        <v>55</v>
      </c>
      <c r="J121" s="270" t="s">
        <v>459</v>
      </c>
      <c r="K121" s="296"/>
    </row>
    <row r="122" spans="2:11" ht="17.25" customHeight="1">
      <c r="B122" s="295"/>
      <c r="C122" s="272" t="s">
        <v>460</v>
      </c>
      <c r="D122" s="272"/>
      <c r="E122" s="272"/>
      <c r="F122" s="273" t="s">
        <v>461</v>
      </c>
      <c r="G122" s="274"/>
      <c r="H122" s="272"/>
      <c r="I122" s="272"/>
      <c r="J122" s="272" t="s">
        <v>462</v>
      </c>
      <c r="K122" s="296"/>
    </row>
    <row r="123" spans="2:11" ht="5.25" customHeight="1">
      <c r="B123" s="297"/>
      <c r="C123" s="275"/>
      <c r="D123" s="275"/>
      <c r="E123" s="275"/>
      <c r="F123" s="275"/>
      <c r="G123" s="256"/>
      <c r="H123" s="275"/>
      <c r="I123" s="275"/>
      <c r="J123" s="275"/>
      <c r="K123" s="298"/>
    </row>
    <row r="124" spans="2:11" ht="15" customHeight="1">
      <c r="B124" s="297"/>
      <c r="C124" s="256" t="s">
        <v>466</v>
      </c>
      <c r="D124" s="275"/>
      <c r="E124" s="275"/>
      <c r="F124" s="277" t="s">
        <v>463</v>
      </c>
      <c r="G124" s="256"/>
      <c r="H124" s="256" t="s">
        <v>502</v>
      </c>
      <c r="I124" s="256" t="s">
        <v>465</v>
      </c>
      <c r="J124" s="256">
        <v>120</v>
      </c>
      <c r="K124" s="299"/>
    </row>
    <row r="125" spans="2:11" ht="15" customHeight="1">
      <c r="B125" s="297"/>
      <c r="C125" s="256" t="s">
        <v>511</v>
      </c>
      <c r="D125" s="256"/>
      <c r="E125" s="256"/>
      <c r="F125" s="277" t="s">
        <v>463</v>
      </c>
      <c r="G125" s="256"/>
      <c r="H125" s="256" t="s">
        <v>512</v>
      </c>
      <c r="I125" s="256" t="s">
        <v>465</v>
      </c>
      <c r="J125" s="256" t="s">
        <v>513</v>
      </c>
      <c r="K125" s="299"/>
    </row>
    <row r="126" spans="2:11" ht="15" customHeight="1">
      <c r="B126" s="297"/>
      <c r="C126" s="256" t="s">
        <v>412</v>
      </c>
      <c r="D126" s="256"/>
      <c r="E126" s="256"/>
      <c r="F126" s="277" t="s">
        <v>463</v>
      </c>
      <c r="G126" s="256"/>
      <c r="H126" s="256" t="s">
        <v>514</v>
      </c>
      <c r="I126" s="256" t="s">
        <v>465</v>
      </c>
      <c r="J126" s="256" t="s">
        <v>513</v>
      </c>
      <c r="K126" s="299"/>
    </row>
    <row r="127" spans="2:11" ht="15" customHeight="1">
      <c r="B127" s="297"/>
      <c r="C127" s="256" t="s">
        <v>474</v>
      </c>
      <c r="D127" s="256"/>
      <c r="E127" s="256"/>
      <c r="F127" s="277" t="s">
        <v>469</v>
      </c>
      <c r="G127" s="256"/>
      <c r="H127" s="256" t="s">
        <v>475</v>
      </c>
      <c r="I127" s="256" t="s">
        <v>465</v>
      </c>
      <c r="J127" s="256">
        <v>15</v>
      </c>
      <c r="K127" s="299"/>
    </row>
    <row r="128" spans="2:11" ht="15" customHeight="1">
      <c r="B128" s="297"/>
      <c r="C128" s="279" t="s">
        <v>476</v>
      </c>
      <c r="D128" s="279"/>
      <c r="E128" s="279"/>
      <c r="F128" s="280" t="s">
        <v>469</v>
      </c>
      <c r="G128" s="279"/>
      <c r="H128" s="279" t="s">
        <v>477</v>
      </c>
      <c r="I128" s="279" t="s">
        <v>465</v>
      </c>
      <c r="J128" s="279">
        <v>15</v>
      </c>
      <c r="K128" s="299"/>
    </row>
    <row r="129" spans="2:11" ht="15" customHeight="1">
      <c r="B129" s="297"/>
      <c r="C129" s="279" t="s">
        <v>478</v>
      </c>
      <c r="D129" s="279"/>
      <c r="E129" s="279"/>
      <c r="F129" s="280" t="s">
        <v>469</v>
      </c>
      <c r="G129" s="279"/>
      <c r="H129" s="279" t="s">
        <v>479</v>
      </c>
      <c r="I129" s="279" t="s">
        <v>465</v>
      </c>
      <c r="J129" s="279">
        <v>20</v>
      </c>
      <c r="K129" s="299"/>
    </row>
    <row r="130" spans="2:11" ht="15" customHeight="1">
      <c r="B130" s="297"/>
      <c r="C130" s="279" t="s">
        <v>480</v>
      </c>
      <c r="D130" s="279"/>
      <c r="E130" s="279"/>
      <c r="F130" s="280" t="s">
        <v>469</v>
      </c>
      <c r="G130" s="279"/>
      <c r="H130" s="279" t="s">
        <v>481</v>
      </c>
      <c r="I130" s="279" t="s">
        <v>465</v>
      </c>
      <c r="J130" s="279">
        <v>20</v>
      </c>
      <c r="K130" s="299"/>
    </row>
    <row r="131" spans="2:11" ht="15" customHeight="1">
      <c r="B131" s="297"/>
      <c r="C131" s="256" t="s">
        <v>468</v>
      </c>
      <c r="D131" s="256"/>
      <c r="E131" s="256"/>
      <c r="F131" s="277" t="s">
        <v>469</v>
      </c>
      <c r="G131" s="256"/>
      <c r="H131" s="256" t="s">
        <v>502</v>
      </c>
      <c r="I131" s="256" t="s">
        <v>465</v>
      </c>
      <c r="J131" s="256">
        <v>50</v>
      </c>
      <c r="K131" s="299"/>
    </row>
    <row r="132" spans="2:11" ht="15" customHeight="1">
      <c r="B132" s="297"/>
      <c r="C132" s="256" t="s">
        <v>482</v>
      </c>
      <c r="D132" s="256"/>
      <c r="E132" s="256"/>
      <c r="F132" s="277" t="s">
        <v>469</v>
      </c>
      <c r="G132" s="256"/>
      <c r="H132" s="256" t="s">
        <v>502</v>
      </c>
      <c r="I132" s="256" t="s">
        <v>465</v>
      </c>
      <c r="J132" s="256">
        <v>50</v>
      </c>
      <c r="K132" s="299"/>
    </row>
    <row r="133" spans="2:11" ht="15" customHeight="1">
      <c r="B133" s="297"/>
      <c r="C133" s="256" t="s">
        <v>488</v>
      </c>
      <c r="D133" s="256"/>
      <c r="E133" s="256"/>
      <c r="F133" s="277" t="s">
        <v>469</v>
      </c>
      <c r="G133" s="256"/>
      <c r="H133" s="256" t="s">
        <v>502</v>
      </c>
      <c r="I133" s="256" t="s">
        <v>465</v>
      </c>
      <c r="J133" s="256">
        <v>50</v>
      </c>
      <c r="K133" s="299"/>
    </row>
    <row r="134" spans="2:11" ht="15" customHeight="1">
      <c r="B134" s="297"/>
      <c r="C134" s="256" t="s">
        <v>490</v>
      </c>
      <c r="D134" s="256"/>
      <c r="E134" s="256"/>
      <c r="F134" s="277" t="s">
        <v>469</v>
      </c>
      <c r="G134" s="256"/>
      <c r="H134" s="256" t="s">
        <v>502</v>
      </c>
      <c r="I134" s="256" t="s">
        <v>465</v>
      </c>
      <c r="J134" s="256">
        <v>50</v>
      </c>
      <c r="K134" s="299"/>
    </row>
    <row r="135" spans="2:11" ht="15" customHeight="1">
      <c r="B135" s="297"/>
      <c r="C135" s="256" t="s">
        <v>110</v>
      </c>
      <c r="D135" s="256"/>
      <c r="E135" s="256"/>
      <c r="F135" s="277" t="s">
        <v>469</v>
      </c>
      <c r="G135" s="256"/>
      <c r="H135" s="256" t="s">
        <v>515</v>
      </c>
      <c r="I135" s="256" t="s">
        <v>465</v>
      </c>
      <c r="J135" s="256">
        <v>255</v>
      </c>
      <c r="K135" s="299"/>
    </row>
    <row r="136" spans="2:11" ht="15" customHeight="1">
      <c r="B136" s="297"/>
      <c r="C136" s="256" t="s">
        <v>492</v>
      </c>
      <c r="D136" s="256"/>
      <c r="E136" s="256"/>
      <c r="F136" s="277" t="s">
        <v>463</v>
      </c>
      <c r="G136" s="256"/>
      <c r="H136" s="256" t="s">
        <v>516</v>
      </c>
      <c r="I136" s="256" t="s">
        <v>494</v>
      </c>
      <c r="J136" s="256"/>
      <c r="K136" s="299"/>
    </row>
    <row r="137" spans="2:11" ht="15" customHeight="1">
      <c r="B137" s="297"/>
      <c r="C137" s="256" t="s">
        <v>495</v>
      </c>
      <c r="D137" s="256"/>
      <c r="E137" s="256"/>
      <c r="F137" s="277" t="s">
        <v>463</v>
      </c>
      <c r="G137" s="256"/>
      <c r="H137" s="256" t="s">
        <v>517</v>
      </c>
      <c r="I137" s="256" t="s">
        <v>497</v>
      </c>
      <c r="J137" s="256"/>
      <c r="K137" s="299"/>
    </row>
    <row r="138" spans="2:11" ht="15" customHeight="1">
      <c r="B138" s="297"/>
      <c r="C138" s="256" t="s">
        <v>498</v>
      </c>
      <c r="D138" s="256"/>
      <c r="E138" s="256"/>
      <c r="F138" s="277" t="s">
        <v>463</v>
      </c>
      <c r="G138" s="256"/>
      <c r="H138" s="256" t="s">
        <v>498</v>
      </c>
      <c r="I138" s="256" t="s">
        <v>497</v>
      </c>
      <c r="J138" s="256"/>
      <c r="K138" s="299"/>
    </row>
    <row r="139" spans="2:11" ht="15" customHeight="1">
      <c r="B139" s="297"/>
      <c r="C139" s="256" t="s">
        <v>36</v>
      </c>
      <c r="D139" s="256"/>
      <c r="E139" s="256"/>
      <c r="F139" s="277" t="s">
        <v>463</v>
      </c>
      <c r="G139" s="256"/>
      <c r="H139" s="256" t="s">
        <v>518</v>
      </c>
      <c r="I139" s="256" t="s">
        <v>497</v>
      </c>
      <c r="J139" s="256"/>
      <c r="K139" s="299"/>
    </row>
    <row r="140" spans="2:11" ht="15" customHeight="1">
      <c r="B140" s="297"/>
      <c r="C140" s="256" t="s">
        <v>519</v>
      </c>
      <c r="D140" s="256"/>
      <c r="E140" s="256"/>
      <c r="F140" s="277" t="s">
        <v>463</v>
      </c>
      <c r="G140" s="256"/>
      <c r="H140" s="256" t="s">
        <v>520</v>
      </c>
      <c r="I140" s="256" t="s">
        <v>497</v>
      </c>
      <c r="J140" s="256"/>
      <c r="K140" s="299"/>
    </row>
    <row r="141" spans="2:11" ht="15" customHeight="1">
      <c r="B141" s="300"/>
      <c r="C141" s="301"/>
      <c r="D141" s="301"/>
      <c r="E141" s="301"/>
      <c r="F141" s="301"/>
      <c r="G141" s="301"/>
      <c r="H141" s="301"/>
      <c r="I141" s="301"/>
      <c r="J141" s="301"/>
      <c r="K141" s="302"/>
    </row>
    <row r="142" spans="2:11" ht="18.75" customHeight="1">
      <c r="B142" s="253"/>
      <c r="C142" s="253"/>
      <c r="D142" s="253"/>
      <c r="E142" s="253"/>
      <c r="F142" s="289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268" t="s">
        <v>521</v>
      </c>
      <c r="D145" s="268"/>
      <c r="E145" s="268"/>
      <c r="F145" s="268"/>
      <c r="G145" s="268"/>
      <c r="H145" s="268"/>
      <c r="I145" s="268"/>
      <c r="J145" s="268"/>
      <c r="K145" s="269"/>
    </row>
    <row r="146" spans="2:11" ht="17.25" customHeight="1">
      <c r="B146" s="267"/>
      <c r="C146" s="270" t="s">
        <v>457</v>
      </c>
      <c r="D146" s="270"/>
      <c r="E146" s="270"/>
      <c r="F146" s="270" t="s">
        <v>458</v>
      </c>
      <c r="G146" s="271"/>
      <c r="H146" s="270" t="s">
        <v>105</v>
      </c>
      <c r="I146" s="270" t="s">
        <v>55</v>
      </c>
      <c r="J146" s="270" t="s">
        <v>459</v>
      </c>
      <c r="K146" s="269"/>
    </row>
    <row r="147" spans="2:11" ht="17.25" customHeight="1">
      <c r="B147" s="267"/>
      <c r="C147" s="272" t="s">
        <v>460</v>
      </c>
      <c r="D147" s="272"/>
      <c r="E147" s="272"/>
      <c r="F147" s="273" t="s">
        <v>461</v>
      </c>
      <c r="G147" s="274"/>
      <c r="H147" s="272"/>
      <c r="I147" s="272"/>
      <c r="J147" s="272" t="s">
        <v>462</v>
      </c>
      <c r="K147" s="269"/>
    </row>
    <row r="148" spans="2:11" ht="5.25" customHeight="1">
      <c r="B148" s="278"/>
      <c r="C148" s="275"/>
      <c r="D148" s="275"/>
      <c r="E148" s="275"/>
      <c r="F148" s="275"/>
      <c r="G148" s="276"/>
      <c r="H148" s="275"/>
      <c r="I148" s="275"/>
      <c r="J148" s="275"/>
      <c r="K148" s="299"/>
    </row>
    <row r="149" spans="2:11" ht="15" customHeight="1">
      <c r="B149" s="278"/>
      <c r="C149" s="303" t="s">
        <v>466</v>
      </c>
      <c r="D149" s="256"/>
      <c r="E149" s="256"/>
      <c r="F149" s="304" t="s">
        <v>463</v>
      </c>
      <c r="G149" s="256"/>
      <c r="H149" s="303" t="s">
        <v>502</v>
      </c>
      <c r="I149" s="303" t="s">
        <v>465</v>
      </c>
      <c r="J149" s="303">
        <v>120</v>
      </c>
      <c r="K149" s="299"/>
    </row>
    <row r="150" spans="2:11" ht="15" customHeight="1">
      <c r="B150" s="278"/>
      <c r="C150" s="303" t="s">
        <v>511</v>
      </c>
      <c r="D150" s="256"/>
      <c r="E150" s="256"/>
      <c r="F150" s="304" t="s">
        <v>463</v>
      </c>
      <c r="G150" s="256"/>
      <c r="H150" s="303" t="s">
        <v>522</v>
      </c>
      <c r="I150" s="303" t="s">
        <v>465</v>
      </c>
      <c r="J150" s="303" t="s">
        <v>513</v>
      </c>
      <c r="K150" s="299"/>
    </row>
    <row r="151" spans="2:11" ht="15" customHeight="1">
      <c r="B151" s="278"/>
      <c r="C151" s="303" t="s">
        <v>412</v>
      </c>
      <c r="D151" s="256"/>
      <c r="E151" s="256"/>
      <c r="F151" s="304" t="s">
        <v>463</v>
      </c>
      <c r="G151" s="256"/>
      <c r="H151" s="303" t="s">
        <v>523</v>
      </c>
      <c r="I151" s="303" t="s">
        <v>465</v>
      </c>
      <c r="J151" s="303" t="s">
        <v>513</v>
      </c>
      <c r="K151" s="299"/>
    </row>
    <row r="152" spans="2:11" ht="15" customHeight="1">
      <c r="B152" s="278"/>
      <c r="C152" s="303" t="s">
        <v>468</v>
      </c>
      <c r="D152" s="256"/>
      <c r="E152" s="256"/>
      <c r="F152" s="304" t="s">
        <v>469</v>
      </c>
      <c r="G152" s="256"/>
      <c r="H152" s="303" t="s">
        <v>502</v>
      </c>
      <c r="I152" s="303" t="s">
        <v>465</v>
      </c>
      <c r="J152" s="303">
        <v>50</v>
      </c>
      <c r="K152" s="299"/>
    </row>
    <row r="153" spans="2:11" ht="15" customHeight="1">
      <c r="B153" s="278"/>
      <c r="C153" s="303" t="s">
        <v>471</v>
      </c>
      <c r="D153" s="256"/>
      <c r="E153" s="256"/>
      <c r="F153" s="304" t="s">
        <v>463</v>
      </c>
      <c r="G153" s="256"/>
      <c r="H153" s="303" t="s">
        <v>502</v>
      </c>
      <c r="I153" s="303" t="s">
        <v>473</v>
      </c>
      <c r="J153" s="303"/>
      <c r="K153" s="299"/>
    </row>
    <row r="154" spans="2:11" ht="15" customHeight="1">
      <c r="B154" s="278"/>
      <c r="C154" s="303" t="s">
        <v>482</v>
      </c>
      <c r="D154" s="256"/>
      <c r="E154" s="256"/>
      <c r="F154" s="304" t="s">
        <v>469</v>
      </c>
      <c r="G154" s="256"/>
      <c r="H154" s="303" t="s">
        <v>502</v>
      </c>
      <c r="I154" s="303" t="s">
        <v>465</v>
      </c>
      <c r="J154" s="303">
        <v>50</v>
      </c>
      <c r="K154" s="299"/>
    </row>
    <row r="155" spans="2:11" ht="15" customHeight="1">
      <c r="B155" s="278"/>
      <c r="C155" s="303" t="s">
        <v>490</v>
      </c>
      <c r="D155" s="256"/>
      <c r="E155" s="256"/>
      <c r="F155" s="304" t="s">
        <v>469</v>
      </c>
      <c r="G155" s="256"/>
      <c r="H155" s="303" t="s">
        <v>502</v>
      </c>
      <c r="I155" s="303" t="s">
        <v>465</v>
      </c>
      <c r="J155" s="303">
        <v>50</v>
      </c>
      <c r="K155" s="299"/>
    </row>
    <row r="156" spans="2:11" ht="15" customHeight="1">
      <c r="B156" s="278"/>
      <c r="C156" s="303" t="s">
        <v>488</v>
      </c>
      <c r="D156" s="256"/>
      <c r="E156" s="256"/>
      <c r="F156" s="304" t="s">
        <v>469</v>
      </c>
      <c r="G156" s="256"/>
      <c r="H156" s="303" t="s">
        <v>502</v>
      </c>
      <c r="I156" s="303" t="s">
        <v>465</v>
      </c>
      <c r="J156" s="303">
        <v>50</v>
      </c>
      <c r="K156" s="299"/>
    </row>
    <row r="157" spans="2:11" ht="15" customHeight="1">
      <c r="B157" s="278"/>
      <c r="C157" s="303" t="s">
        <v>84</v>
      </c>
      <c r="D157" s="256"/>
      <c r="E157" s="256"/>
      <c r="F157" s="304" t="s">
        <v>463</v>
      </c>
      <c r="G157" s="256"/>
      <c r="H157" s="303" t="s">
        <v>524</v>
      </c>
      <c r="I157" s="303" t="s">
        <v>465</v>
      </c>
      <c r="J157" s="303" t="s">
        <v>525</v>
      </c>
      <c r="K157" s="299"/>
    </row>
    <row r="158" spans="2:11" ht="15" customHeight="1">
      <c r="B158" s="278"/>
      <c r="C158" s="303" t="s">
        <v>526</v>
      </c>
      <c r="D158" s="256"/>
      <c r="E158" s="256"/>
      <c r="F158" s="304" t="s">
        <v>463</v>
      </c>
      <c r="G158" s="256"/>
      <c r="H158" s="303" t="s">
        <v>527</v>
      </c>
      <c r="I158" s="303" t="s">
        <v>497</v>
      </c>
      <c r="J158" s="303"/>
      <c r="K158" s="299"/>
    </row>
    <row r="159" spans="2:11" ht="15" customHeight="1">
      <c r="B159" s="305"/>
      <c r="C159" s="287"/>
      <c r="D159" s="287"/>
      <c r="E159" s="287"/>
      <c r="F159" s="287"/>
      <c r="G159" s="287"/>
      <c r="H159" s="287"/>
      <c r="I159" s="287"/>
      <c r="J159" s="287"/>
      <c r="K159" s="306"/>
    </row>
    <row r="160" spans="2:11" ht="18.75" customHeight="1">
      <c r="B160" s="253"/>
      <c r="C160" s="256"/>
      <c r="D160" s="256"/>
      <c r="E160" s="256"/>
      <c r="F160" s="277"/>
      <c r="G160" s="256"/>
      <c r="H160" s="256"/>
      <c r="I160" s="256"/>
      <c r="J160" s="256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244" t="s">
        <v>528</v>
      </c>
      <c r="D163" s="244"/>
      <c r="E163" s="244"/>
      <c r="F163" s="244"/>
      <c r="G163" s="244"/>
      <c r="H163" s="244"/>
      <c r="I163" s="244"/>
      <c r="J163" s="244"/>
      <c r="K163" s="245"/>
    </row>
    <row r="164" spans="2:11" ht="17.25" customHeight="1">
      <c r="B164" s="243"/>
      <c r="C164" s="270" t="s">
        <v>457</v>
      </c>
      <c r="D164" s="270"/>
      <c r="E164" s="270"/>
      <c r="F164" s="270" t="s">
        <v>458</v>
      </c>
      <c r="G164" s="307"/>
      <c r="H164" s="308" t="s">
        <v>105</v>
      </c>
      <c r="I164" s="308" t="s">
        <v>55</v>
      </c>
      <c r="J164" s="270" t="s">
        <v>459</v>
      </c>
      <c r="K164" s="245"/>
    </row>
    <row r="165" spans="2:11" ht="17.25" customHeight="1">
      <c r="B165" s="247"/>
      <c r="C165" s="272" t="s">
        <v>460</v>
      </c>
      <c r="D165" s="272"/>
      <c r="E165" s="272"/>
      <c r="F165" s="273" t="s">
        <v>461</v>
      </c>
      <c r="G165" s="309"/>
      <c r="H165" s="310"/>
      <c r="I165" s="310"/>
      <c r="J165" s="272" t="s">
        <v>462</v>
      </c>
      <c r="K165" s="249"/>
    </row>
    <row r="166" spans="2:11" ht="5.25" customHeight="1">
      <c r="B166" s="278"/>
      <c r="C166" s="275"/>
      <c r="D166" s="275"/>
      <c r="E166" s="275"/>
      <c r="F166" s="275"/>
      <c r="G166" s="276"/>
      <c r="H166" s="275"/>
      <c r="I166" s="275"/>
      <c r="J166" s="275"/>
      <c r="K166" s="299"/>
    </row>
    <row r="167" spans="2:11" ht="15" customHeight="1">
      <c r="B167" s="278"/>
      <c r="C167" s="256" t="s">
        <v>466</v>
      </c>
      <c r="D167" s="256"/>
      <c r="E167" s="256"/>
      <c r="F167" s="277" t="s">
        <v>463</v>
      </c>
      <c r="G167" s="256"/>
      <c r="H167" s="256" t="s">
        <v>502</v>
      </c>
      <c r="I167" s="256" t="s">
        <v>465</v>
      </c>
      <c r="J167" s="256">
        <v>120</v>
      </c>
      <c r="K167" s="299"/>
    </row>
    <row r="168" spans="2:11" ht="15" customHeight="1">
      <c r="B168" s="278"/>
      <c r="C168" s="256" t="s">
        <v>511</v>
      </c>
      <c r="D168" s="256"/>
      <c r="E168" s="256"/>
      <c r="F168" s="277" t="s">
        <v>463</v>
      </c>
      <c r="G168" s="256"/>
      <c r="H168" s="256" t="s">
        <v>512</v>
      </c>
      <c r="I168" s="256" t="s">
        <v>465</v>
      </c>
      <c r="J168" s="256" t="s">
        <v>513</v>
      </c>
      <c r="K168" s="299"/>
    </row>
    <row r="169" spans="2:11" ht="15" customHeight="1">
      <c r="B169" s="278"/>
      <c r="C169" s="256" t="s">
        <v>412</v>
      </c>
      <c r="D169" s="256"/>
      <c r="E169" s="256"/>
      <c r="F169" s="277" t="s">
        <v>463</v>
      </c>
      <c r="G169" s="256"/>
      <c r="H169" s="256" t="s">
        <v>529</v>
      </c>
      <c r="I169" s="256" t="s">
        <v>465</v>
      </c>
      <c r="J169" s="256" t="s">
        <v>513</v>
      </c>
      <c r="K169" s="299"/>
    </row>
    <row r="170" spans="2:11" ht="15" customHeight="1">
      <c r="B170" s="278"/>
      <c r="C170" s="256" t="s">
        <v>468</v>
      </c>
      <c r="D170" s="256"/>
      <c r="E170" s="256"/>
      <c r="F170" s="277" t="s">
        <v>469</v>
      </c>
      <c r="G170" s="256"/>
      <c r="H170" s="256" t="s">
        <v>529</v>
      </c>
      <c r="I170" s="256" t="s">
        <v>465</v>
      </c>
      <c r="J170" s="256">
        <v>50</v>
      </c>
      <c r="K170" s="299"/>
    </row>
    <row r="171" spans="2:11" ht="15" customHeight="1">
      <c r="B171" s="278"/>
      <c r="C171" s="256" t="s">
        <v>471</v>
      </c>
      <c r="D171" s="256"/>
      <c r="E171" s="256"/>
      <c r="F171" s="277" t="s">
        <v>463</v>
      </c>
      <c r="G171" s="256"/>
      <c r="H171" s="256" t="s">
        <v>529</v>
      </c>
      <c r="I171" s="256" t="s">
        <v>473</v>
      </c>
      <c r="J171" s="256"/>
      <c r="K171" s="299"/>
    </row>
    <row r="172" spans="2:11" ht="15" customHeight="1">
      <c r="B172" s="278"/>
      <c r="C172" s="256" t="s">
        <v>482</v>
      </c>
      <c r="D172" s="256"/>
      <c r="E172" s="256"/>
      <c r="F172" s="277" t="s">
        <v>469</v>
      </c>
      <c r="G172" s="256"/>
      <c r="H172" s="256" t="s">
        <v>529</v>
      </c>
      <c r="I172" s="256" t="s">
        <v>465</v>
      </c>
      <c r="J172" s="256">
        <v>50</v>
      </c>
      <c r="K172" s="299"/>
    </row>
    <row r="173" spans="2:11" ht="15" customHeight="1">
      <c r="B173" s="278"/>
      <c r="C173" s="256" t="s">
        <v>490</v>
      </c>
      <c r="D173" s="256"/>
      <c r="E173" s="256"/>
      <c r="F173" s="277" t="s">
        <v>469</v>
      </c>
      <c r="G173" s="256"/>
      <c r="H173" s="256" t="s">
        <v>529</v>
      </c>
      <c r="I173" s="256" t="s">
        <v>465</v>
      </c>
      <c r="J173" s="256">
        <v>50</v>
      </c>
      <c r="K173" s="299"/>
    </row>
    <row r="174" spans="2:11" ht="15" customHeight="1">
      <c r="B174" s="278"/>
      <c r="C174" s="256" t="s">
        <v>488</v>
      </c>
      <c r="D174" s="256"/>
      <c r="E174" s="256"/>
      <c r="F174" s="277" t="s">
        <v>469</v>
      </c>
      <c r="G174" s="256"/>
      <c r="H174" s="256" t="s">
        <v>529</v>
      </c>
      <c r="I174" s="256" t="s">
        <v>465</v>
      </c>
      <c r="J174" s="256">
        <v>50</v>
      </c>
      <c r="K174" s="299"/>
    </row>
    <row r="175" spans="2:11" ht="15" customHeight="1">
      <c r="B175" s="278"/>
      <c r="C175" s="256" t="s">
        <v>104</v>
      </c>
      <c r="D175" s="256"/>
      <c r="E175" s="256"/>
      <c r="F175" s="277" t="s">
        <v>463</v>
      </c>
      <c r="G175" s="256"/>
      <c r="H175" s="256" t="s">
        <v>530</v>
      </c>
      <c r="I175" s="256" t="s">
        <v>531</v>
      </c>
      <c r="J175" s="256"/>
      <c r="K175" s="299"/>
    </row>
    <row r="176" spans="2:11" ht="15" customHeight="1">
      <c r="B176" s="278"/>
      <c r="C176" s="256" t="s">
        <v>55</v>
      </c>
      <c r="D176" s="256"/>
      <c r="E176" s="256"/>
      <c r="F176" s="277" t="s">
        <v>463</v>
      </c>
      <c r="G176" s="256"/>
      <c r="H176" s="256" t="s">
        <v>532</v>
      </c>
      <c r="I176" s="256" t="s">
        <v>533</v>
      </c>
      <c r="J176" s="256">
        <v>1</v>
      </c>
      <c r="K176" s="299"/>
    </row>
    <row r="177" spans="2:11" ht="15" customHeight="1">
      <c r="B177" s="278"/>
      <c r="C177" s="256" t="s">
        <v>51</v>
      </c>
      <c r="D177" s="256"/>
      <c r="E177" s="256"/>
      <c r="F177" s="277" t="s">
        <v>463</v>
      </c>
      <c r="G177" s="256"/>
      <c r="H177" s="256" t="s">
        <v>534</v>
      </c>
      <c r="I177" s="256" t="s">
        <v>465</v>
      </c>
      <c r="J177" s="256">
        <v>20</v>
      </c>
      <c r="K177" s="299"/>
    </row>
    <row r="178" spans="2:11" ht="15" customHeight="1">
      <c r="B178" s="278"/>
      <c r="C178" s="256" t="s">
        <v>105</v>
      </c>
      <c r="D178" s="256"/>
      <c r="E178" s="256"/>
      <c r="F178" s="277" t="s">
        <v>463</v>
      </c>
      <c r="G178" s="256"/>
      <c r="H178" s="256" t="s">
        <v>535</v>
      </c>
      <c r="I178" s="256" t="s">
        <v>465</v>
      </c>
      <c r="J178" s="256">
        <v>255</v>
      </c>
      <c r="K178" s="299"/>
    </row>
    <row r="179" spans="2:11" ht="15" customHeight="1">
      <c r="B179" s="278"/>
      <c r="C179" s="256" t="s">
        <v>106</v>
      </c>
      <c r="D179" s="256"/>
      <c r="E179" s="256"/>
      <c r="F179" s="277" t="s">
        <v>463</v>
      </c>
      <c r="G179" s="256"/>
      <c r="H179" s="256" t="s">
        <v>428</v>
      </c>
      <c r="I179" s="256" t="s">
        <v>465</v>
      </c>
      <c r="J179" s="256">
        <v>10</v>
      </c>
      <c r="K179" s="299"/>
    </row>
    <row r="180" spans="2:11" ht="15" customHeight="1">
      <c r="B180" s="278"/>
      <c r="C180" s="256" t="s">
        <v>107</v>
      </c>
      <c r="D180" s="256"/>
      <c r="E180" s="256"/>
      <c r="F180" s="277" t="s">
        <v>463</v>
      </c>
      <c r="G180" s="256"/>
      <c r="H180" s="256" t="s">
        <v>536</v>
      </c>
      <c r="I180" s="256" t="s">
        <v>497</v>
      </c>
      <c r="J180" s="256"/>
      <c r="K180" s="299"/>
    </row>
    <row r="181" spans="2:11" ht="15" customHeight="1">
      <c r="B181" s="278"/>
      <c r="C181" s="256" t="s">
        <v>537</v>
      </c>
      <c r="D181" s="256"/>
      <c r="E181" s="256"/>
      <c r="F181" s="277" t="s">
        <v>463</v>
      </c>
      <c r="G181" s="256"/>
      <c r="H181" s="256" t="s">
        <v>538</v>
      </c>
      <c r="I181" s="256" t="s">
        <v>497</v>
      </c>
      <c r="J181" s="256"/>
      <c r="K181" s="299"/>
    </row>
    <row r="182" spans="2:11" ht="15" customHeight="1">
      <c r="B182" s="278"/>
      <c r="C182" s="256" t="s">
        <v>526</v>
      </c>
      <c r="D182" s="256"/>
      <c r="E182" s="256"/>
      <c r="F182" s="277" t="s">
        <v>463</v>
      </c>
      <c r="G182" s="256"/>
      <c r="H182" s="256" t="s">
        <v>539</v>
      </c>
      <c r="I182" s="256" t="s">
        <v>497</v>
      </c>
      <c r="J182" s="256"/>
      <c r="K182" s="299"/>
    </row>
    <row r="183" spans="2:11" ht="15" customHeight="1">
      <c r="B183" s="278"/>
      <c r="C183" s="256" t="s">
        <v>109</v>
      </c>
      <c r="D183" s="256"/>
      <c r="E183" s="256"/>
      <c r="F183" s="277" t="s">
        <v>469</v>
      </c>
      <c r="G183" s="256"/>
      <c r="H183" s="256" t="s">
        <v>540</v>
      </c>
      <c r="I183" s="256" t="s">
        <v>465</v>
      </c>
      <c r="J183" s="256">
        <v>50</v>
      </c>
      <c r="K183" s="299"/>
    </row>
    <row r="184" spans="2:11" ht="15" customHeight="1">
      <c r="B184" s="278"/>
      <c r="C184" s="256" t="s">
        <v>541</v>
      </c>
      <c r="D184" s="256"/>
      <c r="E184" s="256"/>
      <c r="F184" s="277" t="s">
        <v>469</v>
      </c>
      <c r="G184" s="256"/>
      <c r="H184" s="256" t="s">
        <v>542</v>
      </c>
      <c r="I184" s="256" t="s">
        <v>543</v>
      </c>
      <c r="J184" s="256"/>
      <c r="K184" s="299"/>
    </row>
    <row r="185" spans="2:11" ht="15" customHeight="1">
      <c r="B185" s="278"/>
      <c r="C185" s="256" t="s">
        <v>544</v>
      </c>
      <c r="D185" s="256"/>
      <c r="E185" s="256"/>
      <c r="F185" s="277" t="s">
        <v>469</v>
      </c>
      <c r="G185" s="256"/>
      <c r="H185" s="256" t="s">
        <v>545</v>
      </c>
      <c r="I185" s="256" t="s">
        <v>543</v>
      </c>
      <c r="J185" s="256"/>
      <c r="K185" s="299"/>
    </row>
    <row r="186" spans="2:11" ht="15" customHeight="1">
      <c r="B186" s="278"/>
      <c r="C186" s="256" t="s">
        <v>546</v>
      </c>
      <c r="D186" s="256"/>
      <c r="E186" s="256"/>
      <c r="F186" s="277" t="s">
        <v>469</v>
      </c>
      <c r="G186" s="256"/>
      <c r="H186" s="256" t="s">
        <v>547</v>
      </c>
      <c r="I186" s="256" t="s">
        <v>543</v>
      </c>
      <c r="J186" s="256"/>
      <c r="K186" s="299"/>
    </row>
    <row r="187" spans="2:11" ht="15" customHeight="1">
      <c r="B187" s="278"/>
      <c r="C187" s="311" t="s">
        <v>548</v>
      </c>
      <c r="D187" s="256"/>
      <c r="E187" s="256"/>
      <c r="F187" s="277" t="s">
        <v>469</v>
      </c>
      <c r="G187" s="256"/>
      <c r="H187" s="256" t="s">
        <v>549</v>
      </c>
      <c r="I187" s="256" t="s">
        <v>550</v>
      </c>
      <c r="J187" s="312" t="s">
        <v>551</v>
      </c>
      <c r="K187" s="299"/>
    </row>
    <row r="188" spans="2:11" ht="15" customHeight="1">
      <c r="B188" s="305"/>
      <c r="C188" s="313"/>
      <c r="D188" s="287"/>
      <c r="E188" s="287"/>
      <c r="F188" s="287"/>
      <c r="G188" s="287"/>
      <c r="H188" s="287"/>
      <c r="I188" s="287"/>
      <c r="J188" s="287"/>
      <c r="K188" s="306"/>
    </row>
    <row r="189" spans="2:11" ht="18.75" customHeight="1">
      <c r="B189" s="314"/>
      <c r="C189" s="315"/>
      <c r="D189" s="315"/>
      <c r="E189" s="315"/>
      <c r="F189" s="316"/>
      <c r="G189" s="256"/>
      <c r="H189" s="256"/>
      <c r="I189" s="256"/>
      <c r="J189" s="256"/>
      <c r="K189" s="253"/>
    </row>
    <row r="190" spans="2:11" ht="18.75" customHeight="1">
      <c r="B190" s="253"/>
      <c r="C190" s="256"/>
      <c r="D190" s="256"/>
      <c r="E190" s="256"/>
      <c r="F190" s="277"/>
      <c r="G190" s="256"/>
      <c r="H190" s="256"/>
      <c r="I190" s="256"/>
      <c r="J190" s="256"/>
      <c r="K190" s="253"/>
    </row>
    <row r="191" spans="2:11" ht="18.75" customHeight="1"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</row>
    <row r="192" spans="2:11" ht="13.5">
      <c r="B192" s="240"/>
      <c r="C192" s="241"/>
      <c r="D192" s="241"/>
      <c r="E192" s="241"/>
      <c r="F192" s="241"/>
      <c r="G192" s="241"/>
      <c r="H192" s="241"/>
      <c r="I192" s="241"/>
      <c r="J192" s="241"/>
      <c r="K192" s="242"/>
    </row>
    <row r="193" spans="2:11" ht="21">
      <c r="B193" s="243"/>
      <c r="C193" s="244" t="s">
        <v>552</v>
      </c>
      <c r="D193" s="244"/>
      <c r="E193" s="244"/>
      <c r="F193" s="244"/>
      <c r="G193" s="244"/>
      <c r="H193" s="244"/>
      <c r="I193" s="244"/>
      <c r="J193" s="244"/>
      <c r="K193" s="245"/>
    </row>
    <row r="194" spans="2:11" ht="25.5" customHeight="1">
      <c r="B194" s="243"/>
      <c r="C194" s="317" t="s">
        <v>553</v>
      </c>
      <c r="D194" s="317"/>
      <c r="E194" s="317"/>
      <c r="F194" s="317" t="s">
        <v>554</v>
      </c>
      <c r="G194" s="318"/>
      <c r="H194" s="319" t="s">
        <v>555</v>
      </c>
      <c r="I194" s="319"/>
      <c r="J194" s="319"/>
      <c r="K194" s="245"/>
    </row>
    <row r="195" spans="2:11" ht="5.25" customHeight="1">
      <c r="B195" s="278"/>
      <c r="C195" s="275"/>
      <c r="D195" s="275"/>
      <c r="E195" s="275"/>
      <c r="F195" s="275"/>
      <c r="G195" s="256"/>
      <c r="H195" s="275"/>
      <c r="I195" s="275"/>
      <c r="J195" s="275"/>
      <c r="K195" s="299"/>
    </row>
    <row r="196" spans="2:11" ht="15" customHeight="1">
      <c r="B196" s="278"/>
      <c r="C196" s="256" t="s">
        <v>556</v>
      </c>
      <c r="D196" s="256"/>
      <c r="E196" s="256"/>
      <c r="F196" s="277" t="s">
        <v>41</v>
      </c>
      <c r="G196" s="256"/>
      <c r="H196" s="320" t="s">
        <v>557</v>
      </c>
      <c r="I196" s="320"/>
      <c r="J196" s="320"/>
      <c r="K196" s="299"/>
    </row>
    <row r="197" spans="2:11" ht="15" customHeight="1">
      <c r="B197" s="278"/>
      <c r="C197" s="284"/>
      <c r="D197" s="256"/>
      <c r="E197" s="256"/>
      <c r="F197" s="277" t="s">
        <v>42</v>
      </c>
      <c r="G197" s="256"/>
      <c r="H197" s="320" t="s">
        <v>558</v>
      </c>
      <c r="I197" s="320"/>
      <c r="J197" s="320"/>
      <c r="K197" s="299"/>
    </row>
    <row r="198" spans="2:11" ht="15" customHeight="1">
      <c r="B198" s="278"/>
      <c r="C198" s="284"/>
      <c r="D198" s="256"/>
      <c r="E198" s="256"/>
      <c r="F198" s="277" t="s">
        <v>45</v>
      </c>
      <c r="G198" s="256"/>
      <c r="H198" s="320" t="s">
        <v>559</v>
      </c>
      <c r="I198" s="320"/>
      <c r="J198" s="320"/>
      <c r="K198" s="299"/>
    </row>
    <row r="199" spans="2:11" ht="15" customHeight="1">
      <c r="B199" s="278"/>
      <c r="C199" s="256"/>
      <c r="D199" s="256"/>
      <c r="E199" s="256"/>
      <c r="F199" s="277" t="s">
        <v>43</v>
      </c>
      <c r="G199" s="256"/>
      <c r="H199" s="320" t="s">
        <v>560</v>
      </c>
      <c r="I199" s="320"/>
      <c r="J199" s="320"/>
      <c r="K199" s="299"/>
    </row>
    <row r="200" spans="2:11" ht="15" customHeight="1">
      <c r="B200" s="278"/>
      <c r="C200" s="256"/>
      <c r="D200" s="256"/>
      <c r="E200" s="256"/>
      <c r="F200" s="277" t="s">
        <v>44</v>
      </c>
      <c r="G200" s="256"/>
      <c r="H200" s="320" t="s">
        <v>561</v>
      </c>
      <c r="I200" s="320"/>
      <c r="J200" s="320"/>
      <c r="K200" s="299"/>
    </row>
    <row r="201" spans="2:11" ht="15" customHeight="1">
      <c r="B201" s="278"/>
      <c r="C201" s="256"/>
      <c r="D201" s="256"/>
      <c r="E201" s="256"/>
      <c r="F201" s="277"/>
      <c r="G201" s="256"/>
      <c r="H201" s="256"/>
      <c r="I201" s="256"/>
      <c r="J201" s="256"/>
      <c r="K201" s="299"/>
    </row>
    <row r="202" spans="2:11" ht="15" customHeight="1">
      <c r="B202" s="278"/>
      <c r="C202" s="256" t="s">
        <v>509</v>
      </c>
      <c r="D202" s="256"/>
      <c r="E202" s="256"/>
      <c r="F202" s="277" t="s">
        <v>75</v>
      </c>
      <c r="G202" s="256"/>
      <c r="H202" s="320" t="s">
        <v>562</v>
      </c>
      <c r="I202" s="320"/>
      <c r="J202" s="320"/>
      <c r="K202" s="299"/>
    </row>
    <row r="203" spans="2:11" ht="15" customHeight="1">
      <c r="B203" s="278"/>
      <c r="C203" s="284"/>
      <c r="D203" s="256"/>
      <c r="E203" s="256"/>
      <c r="F203" s="277" t="s">
        <v>406</v>
      </c>
      <c r="G203" s="256"/>
      <c r="H203" s="320" t="s">
        <v>407</v>
      </c>
      <c r="I203" s="320"/>
      <c r="J203" s="320"/>
      <c r="K203" s="299"/>
    </row>
    <row r="204" spans="2:11" ht="15" customHeight="1">
      <c r="B204" s="278"/>
      <c r="C204" s="256"/>
      <c r="D204" s="256"/>
      <c r="E204" s="256"/>
      <c r="F204" s="277" t="s">
        <v>404</v>
      </c>
      <c r="G204" s="256"/>
      <c r="H204" s="320" t="s">
        <v>563</v>
      </c>
      <c r="I204" s="320"/>
      <c r="J204" s="320"/>
      <c r="K204" s="299"/>
    </row>
    <row r="205" spans="2:11" ht="15" customHeight="1">
      <c r="B205" s="321"/>
      <c r="C205" s="284"/>
      <c r="D205" s="284"/>
      <c r="E205" s="284"/>
      <c r="F205" s="277" t="s">
        <v>408</v>
      </c>
      <c r="G205" s="262"/>
      <c r="H205" s="322" t="s">
        <v>409</v>
      </c>
      <c r="I205" s="322"/>
      <c r="J205" s="322"/>
      <c r="K205" s="323"/>
    </row>
    <row r="206" spans="2:11" ht="15" customHeight="1">
      <c r="B206" s="321"/>
      <c r="C206" s="284"/>
      <c r="D206" s="284"/>
      <c r="E206" s="284"/>
      <c r="F206" s="277" t="s">
        <v>410</v>
      </c>
      <c r="G206" s="262"/>
      <c r="H206" s="322" t="s">
        <v>564</v>
      </c>
      <c r="I206" s="322"/>
      <c r="J206" s="322"/>
      <c r="K206" s="323"/>
    </row>
    <row r="207" spans="2:11" ht="15" customHeight="1">
      <c r="B207" s="321"/>
      <c r="C207" s="284"/>
      <c r="D207" s="284"/>
      <c r="E207" s="284"/>
      <c r="F207" s="324"/>
      <c r="G207" s="262"/>
      <c r="H207" s="325"/>
      <c r="I207" s="325"/>
      <c r="J207" s="325"/>
      <c r="K207" s="323"/>
    </row>
    <row r="208" spans="2:11" ht="15" customHeight="1">
      <c r="B208" s="321"/>
      <c r="C208" s="256" t="s">
        <v>533</v>
      </c>
      <c r="D208" s="284"/>
      <c r="E208" s="284"/>
      <c r="F208" s="277">
        <v>1</v>
      </c>
      <c r="G208" s="262"/>
      <c r="H208" s="322" t="s">
        <v>565</v>
      </c>
      <c r="I208" s="322"/>
      <c r="J208" s="322"/>
      <c r="K208" s="323"/>
    </row>
    <row r="209" spans="2:11" ht="15" customHeight="1">
      <c r="B209" s="321"/>
      <c r="C209" s="284"/>
      <c r="D209" s="284"/>
      <c r="E209" s="284"/>
      <c r="F209" s="277">
        <v>2</v>
      </c>
      <c r="G209" s="262"/>
      <c r="H209" s="322" t="s">
        <v>566</v>
      </c>
      <c r="I209" s="322"/>
      <c r="J209" s="322"/>
      <c r="K209" s="323"/>
    </row>
    <row r="210" spans="2:11" ht="15" customHeight="1">
      <c r="B210" s="321"/>
      <c r="C210" s="284"/>
      <c r="D210" s="284"/>
      <c r="E210" s="284"/>
      <c r="F210" s="277">
        <v>3</v>
      </c>
      <c r="G210" s="262"/>
      <c r="H210" s="322" t="s">
        <v>567</v>
      </c>
      <c r="I210" s="322"/>
      <c r="J210" s="322"/>
      <c r="K210" s="323"/>
    </row>
    <row r="211" spans="2:11" ht="15" customHeight="1">
      <c r="B211" s="321"/>
      <c r="C211" s="284"/>
      <c r="D211" s="284"/>
      <c r="E211" s="284"/>
      <c r="F211" s="277">
        <v>4</v>
      </c>
      <c r="G211" s="262"/>
      <c r="H211" s="322" t="s">
        <v>568</v>
      </c>
      <c r="I211" s="322"/>
      <c r="J211" s="322"/>
      <c r="K211" s="323"/>
    </row>
    <row r="212" spans="2:11" ht="12.75" customHeight="1">
      <c r="B212" s="326"/>
      <c r="C212" s="327"/>
      <c r="D212" s="327"/>
      <c r="E212" s="327"/>
      <c r="F212" s="327"/>
      <c r="G212" s="327"/>
      <c r="H212" s="327"/>
      <c r="I212" s="327"/>
      <c r="J212" s="327"/>
      <c r="K212" s="32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čertík Bertík</cp:lastModifiedBy>
  <dcterms:created xsi:type="dcterms:W3CDTF">2016-04-08T06:42:36Z</dcterms:created>
  <dcterms:modified xsi:type="dcterms:W3CDTF">2016-04-08T06:42:41Z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