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-01 - Vedlejší a ostatn..." sheetId="2" r:id="rId2"/>
    <sheet name="SO-02 - Údržba komunikací..." sheetId="3" r:id="rId3"/>
    <sheet name="Pokyny pro vyplnění" sheetId="4" r:id="rId4"/>
  </sheets>
  <definedNames>
    <definedName name="_xlnm._FilterDatabase" localSheetId="1" hidden="1">'SO-01 - Vedlejší a ostatn...'!$C$76:$K$76</definedName>
    <definedName name="_xlnm._FilterDatabase" localSheetId="2" hidden="1">'SO-02 - Údržba komunikací...'!$C$83:$K$83</definedName>
    <definedName name="_xlnm.Print_Titles" localSheetId="0">'Rekapitulace stavby'!$49:$49</definedName>
    <definedName name="_xlnm.Print_Titles" localSheetId="1">'SO-01 - Vedlejší a ostatn...'!$76:$76</definedName>
    <definedName name="_xlnm.Print_Titles" localSheetId="2">'SO-02 - Údržba komunikací...'!$83:$83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  <definedName name="_xlnm.Print_Area" localSheetId="1">'SO-01 - Vedlejší a ostatn...'!$C$4:$J$36,'SO-01 - Vedlejší a ostatn...'!$C$42:$J$58,'SO-01 - Vedlejší a ostatn...'!$C$64:$K$84</definedName>
    <definedName name="_xlnm.Print_Area" localSheetId="2">'SO-02 - Údržba komunikací...'!$C$4:$J$36,'SO-02 - Údržba komunikací...'!$C$42:$J$65,'SO-02 - Údržba komunikací...'!$C$71:$K$377</definedName>
  </definedNames>
  <calcPr fullCalcOnLoad="1"/>
</workbook>
</file>

<file path=xl/sharedStrings.xml><?xml version="1.0" encoding="utf-8"?>
<sst xmlns="http://schemas.openxmlformats.org/spreadsheetml/2006/main" count="3388" uniqueCount="943">
  <si>
    <t>Export VZ</t>
  </si>
  <si>
    <t>List obsahuje:</t>
  </si>
  <si>
    <t>3.0</t>
  </si>
  <si>
    <t>False</t>
  </si>
  <si>
    <t>{E0FB6C2B-E2D1-4E45-9CB0-21DC8A2BFB7C}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</si>
  <si>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</si>
  <si>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</si>
  <si>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</si>
  <si>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</si>
  <si>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</si>
  <si>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</si>
  <si>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</si>
  <si>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</si>
  <si>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01-2014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</si>
  <si>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</si>
  <si>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</si>
  <si>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Údržba komunikací a komunikací pro pěší</t>
  </si>
  <si>
    <t>0,1</t>
  </si>
  <si>
    <t>KSO:</t>
  </si>
  <si>
    <t>CC-CZ:</t>
  </si>
  <si>
    <t>1</t>
  </si>
  <si>
    <t>Místo:</t>
  </si>
  <si>
    <t xml:space="preserve"> </t>
  </si>
  <si>
    <t>Datum:</t>
  </si>
  <si>
    <t>17.12.2013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</si>
  <si>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</si>
  <si>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</si>
  <si>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</si>
  <si>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</si>
  <si>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</si>
  <si>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</si>
  <si>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</si>
  <si>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</si>
  <si>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</si>
  <si>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</si>
  <si>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</si>
  <si>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</si>
  <si>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</si>
  <si>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</si>
  <si>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</si>
  <si>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</si>
  <si>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</si>
  <si>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</si>
  <si>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</si>
  <si>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</si>
  <si>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</si>
  <si>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</si>
  <si>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</si>
  <si>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</si>
  <si>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</si>
  <si>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</si>
  <si>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</si>
  <si>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</si>
  <si>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</si>
  <si>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</si>
  <si>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</si>
  <si>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</si>
  <si>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</si>
  <si>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</si>
  <si>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</si>
  <si>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</si>
  <si>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</si>
  <si>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</si>
  <si>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</si>
  <si>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</si>
  <si>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</si>
  <si>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</si>
  <si>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</si>
  <si>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</si>
  <si>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</si>
  <si>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</si>
  <si>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</si>
  <si>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</si>
  <si>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Vedlejší a ostatní náklady</t>
  </si>
  <si>
    <t>STA</t>
  </si>
  <si>
    <t>{080D362A-D3D3-49D0-9ED7-D9BC4A24CAA2}</t>
  </si>
  <si>
    <t>2</t>
  </si>
  <si>
    <t>SO-02</t>
  </si>
  <si>
    <t>{5F0F2756-6F5C-4AD2-A75D-FDD0AEECF6E2}</t>
  </si>
  <si>
    <t>Zpět na list:</t>
  </si>
  <si>
    <t>KRYCÍ LIST SOUPISU</t>
  </si>
  <si>
    <t>Objekt:</t>
  </si>
  <si>
    <t>SO-01 -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</si>
  <si>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</si>
  <si>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</si>
  <si>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</si>
  <si>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</si>
  <si>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</si>
  <si>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</si>
  <si>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</si>
  <si>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</si>
  <si>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</si>
  <si>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</si>
  <si>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</si>
  <si>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</si>
  <si>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</si>
  <si>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</si>
  <si>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</si>
  <si>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</si>
  <si>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</si>
  <si>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</si>
  <si>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</si>
  <si>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</si>
  <si>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</si>
  <si>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</si>
  <si>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 xml:space="preserve"> Vedlejší rozpočtové náklady</t>
  </si>
  <si>
    <t>5</t>
  </si>
  <si>
    <t>ROZPOCET</t>
  </si>
  <si>
    <t>K</t>
  </si>
  <si>
    <t>X00000001</t>
  </si>
  <si>
    <t>Dopravně inženýrská opatření</t>
  </si>
  <si>
    <t>soubor</t>
  </si>
  <si>
    <t>4</t>
  </si>
  <si>
    <t>-452242112</t>
  </si>
  <si>
    <t>P</t>
  </si>
  <si>
    <t xml:space="preserve">Poznámka k položce:
Náklady na projednání dopravních opatření s Dopravním inspektorátem PČR a náklady na zajištění zvláštního uzžívání komunikace a překopového povolení </t>
  </si>
  <si>
    <t>460010025</t>
  </si>
  <si>
    <t>Vytyčení trasy inženýrských sítí v zastavěném prostoru</t>
  </si>
  <si>
    <t>km</t>
  </si>
  <si>
    <t>CS MU_URS 2012 02</t>
  </si>
  <si>
    <t>-1931708423</t>
  </si>
  <si>
    <t>PP</t>
  </si>
  <si>
    <t>Vytyčení trasy inženýrských sítí v zastavěném prostoru</t>
  </si>
  <si>
    <t>X00000002</t>
  </si>
  <si>
    <t>Dopravní značení - vzor B3</t>
  </si>
  <si>
    <t>1682522940</t>
  </si>
  <si>
    <t>3</t>
  </si>
  <si>
    <t>X00000003</t>
  </si>
  <si>
    <t>Dopravní značení - vzor B6</t>
  </si>
  <si>
    <t>-865796730</t>
  </si>
  <si>
    <t>SO-02 - Údržba komunikací a komunikací pro pěší</t>
  </si>
  <si>
    <t>HSV -  Práce a dodávky HSV</t>
  </si>
  <si>
    <t xml:space="preserve">    5 -  Komunikace</t>
  </si>
  <si>
    <t xml:space="preserve">      50 -  Letmá výsprava</t>
  </si>
  <si>
    <t xml:space="preserve">      50_1 -  Bodová výsprava</t>
  </si>
  <si>
    <t xml:space="preserve">      50_2 -  Celoplošná výsprava</t>
  </si>
  <si>
    <t xml:space="preserve">      50_3 -  Oprava a výměna uličních vpustí</t>
  </si>
  <si>
    <t xml:space="preserve">      50_4 -  Oprava chodníků</t>
  </si>
  <si>
    <t xml:space="preserve">      50_5 -  Dopravní značení</t>
  </si>
  <si>
    <t>HSV</t>
  </si>
  <si>
    <t xml:space="preserve"> Práce a dodávky HSV</t>
  </si>
  <si>
    <t xml:space="preserve"> Komunikace</t>
  </si>
  <si>
    <t>50</t>
  </si>
  <si>
    <t xml:space="preserve"> Letmá výsprava</t>
  </si>
  <si>
    <t>572241112</t>
  </si>
  <si>
    <t>Vyspravení výtluků asfaltovým betonem ACO (AB) tl do 60 mm při vyspravované ploše do 10% na 1 km</t>
  </si>
  <si>
    <t>m2</t>
  </si>
  <si>
    <t>1957109851</t>
  </si>
  <si>
    <t xml:space="preserve">Poznámka k položce:
Vyspravení výtluků dosavadního krytu s řezáním, vysekáním, očištěním, zaplněním směsí a zhutněním asfaltovým betonem ACO 8 (AB) při vyspravované ploše na 1 km komunikace do 10 % tl. přes 40 do 60 mm.
V cenách jsou započteny náklady i náklady vyfoukání, vymetení či vyčištění výtluku, na řezání a vysekání konstrukce vozovky kolem výtluků, odstranění zbylého materiálu, spojovací postřik styčných ploch výtluků a ošetření han výtluků tmelící hmotou.  </t>
  </si>
  <si>
    <t>50_1</t>
  </si>
  <si>
    <t xml:space="preserve"> Bodová výsprava</t>
  </si>
  <si>
    <t>919735111</t>
  </si>
  <si>
    <t>Řezání stávajícího živičného krytu hl do 50 mm</t>
  </si>
  <si>
    <t>m</t>
  </si>
  <si>
    <t>-119275298</t>
  </si>
  <si>
    <t>Poznámka k položce:
Řezání stávajícího živičného krytu nebo podkladu hloubky do 50 mm. V ceně je započtena i spotřeba vody.</t>
  </si>
  <si>
    <t>919735112</t>
  </si>
  <si>
    <t>Řezání stávajícího živičného krytu hl do 100 mm</t>
  </si>
  <si>
    <t>2128141483</t>
  </si>
  <si>
    <t>Poznámka k položce:
Řezání stávajícího živičného krytu nebo podkladu hloubky přes 50 do 100 m. V ceně je započtena i spotřeba vody.</t>
  </si>
  <si>
    <t>113154263</t>
  </si>
  <si>
    <t>Frézování živičného krytu tl 50 mm pruh š 2 m pl do 1000 m2 s překážkami v trase</t>
  </si>
  <si>
    <t>352900551</t>
  </si>
  <si>
    <t>Poznámka k položce:
Frézování živičného podkladu nebo krytu s naložením na dopravní prostředek plochy přes 500 do 1 000 m2 s překážkami v trase pruhu šířky přes 1 m do 2 m, tloušťky vrstvy 50 mm.</t>
  </si>
  <si>
    <t>6</t>
  </si>
  <si>
    <t>113154264</t>
  </si>
  <si>
    <t>Frézování živičného krytu tl 100 mm pruh š 2 m pl do 1000 m2 s překážkami v trase</t>
  </si>
  <si>
    <t>450405602</t>
  </si>
  <si>
    <t>Poznámka k položce:
Frézování živičného podkladu nebo krytu s naložením na dopravní prostředek plochy přes 500 do 1 000 m2 s překážkami v trase pruhu šířky přes 1 m do 2 m, tloušťky vrstvy 100 mm</t>
  </si>
  <si>
    <t>80</t>
  </si>
  <si>
    <t>938909311</t>
  </si>
  <si>
    <t>Odstranění bláta a hlinitého nánosu z povrchu podkladu nebo krytu betonového nebo živičného</t>
  </si>
  <si>
    <t>452600715</t>
  </si>
  <si>
    <t>Odstranění bláta, prachu nebo hlinitého nánosu z povrchu podkladu nebo krytu s odklizením na hromady na vzdálenost do 20 m betonového nebo živičného</t>
  </si>
  <si>
    <t>Poznámka k položce:
Odstranění bláta, prachu nebo hlinitého nánosu z povrchu podkladu nebo krytu s odklizením na hromady na vzdálenost do 20 m betonového nebo živičného po odfrézování vrchního krytu vozovky.</t>
  </si>
  <si>
    <t>7</t>
  </si>
  <si>
    <t>113107141</t>
  </si>
  <si>
    <t>Odstranění podkladu pl do 50 m2 živičných tl 50 mm</t>
  </si>
  <si>
    <t>1029149651</t>
  </si>
  <si>
    <t>Poznámka k položce:
Odstranění podkladů nebo krytů s přemístěním hmot na skládku na vzdálenost do 3 m nebo s naložením na dopravní prostředek v ploše jednotlivě do 50 m2 živičných, o tl. vrstvy do 50 mm</t>
  </si>
  <si>
    <t>8</t>
  </si>
  <si>
    <t>997221571</t>
  </si>
  <si>
    <t>Vodorovná doprava vybouraných hmot do 1 km</t>
  </si>
  <si>
    <t>t</t>
  </si>
  <si>
    <t>-1895084798</t>
  </si>
  <si>
    <t>Poznámka k položce:
Vodorovná doprava vybouraných hmot bez naložení, ale se složením a s hrubým urovnáním na vzdálenost do 1 km</t>
  </si>
  <si>
    <t>9</t>
  </si>
  <si>
    <t>997221579</t>
  </si>
  <si>
    <t>Příplatek ZKD 1 km u vodorovné dopravy vybouraných hmot</t>
  </si>
  <si>
    <t>645040219</t>
  </si>
  <si>
    <t>Poznámka k položce:
Vodorovná doprava vybouraných hmot bez naložení, ale se složením a s hrubým urovnáním na vzdálenost Příplatek k ceně za každý další i započatý 1 km přes 1 km</t>
  </si>
  <si>
    <t>997221845</t>
  </si>
  <si>
    <t>Poplatek za uložení odpadu z asfaltových povrchů na skládce (skládkovné)</t>
  </si>
  <si>
    <t>229855786</t>
  </si>
  <si>
    <t>Poznámka k položce:
Poplatek za uložení stavebního odpadu na skládce (skládkovné) z asfaltových povrchů</t>
  </si>
  <si>
    <t>11</t>
  </si>
  <si>
    <t>899431111</t>
  </si>
  <si>
    <t>Výšková úprava uličního vstupu nebo vpusti do 200 mm zvýšením krycího hrnce, šoupěte nebo hydrantu</t>
  </si>
  <si>
    <t>kus</t>
  </si>
  <si>
    <t>-876414431</t>
  </si>
  <si>
    <t>Poznámka k položce:
Výšková úprava uličního vstupu nebo vpusti do 200 mm zvýšením krycího hrnce, šoupěte nebo hydrantu bez úpravy armatur</t>
  </si>
  <si>
    <t>12</t>
  </si>
  <si>
    <t>919794441</t>
  </si>
  <si>
    <t>Úprava ploch kolem hydrantů, šoupat, poklopů a mříží nebo sloupů v živičných krytech pl do 2 m2</t>
  </si>
  <si>
    <t>-310310001</t>
  </si>
  <si>
    <t>Poznámka k položce:
Úprava ploch kolem hydrantů, šoupat, kanalizačních poklopů a mříží, sloupů apod. v živičných krytech jakékoliv tloušťky, jednotlivě v půdorysné ploše do 2 m2</t>
  </si>
  <si>
    <t>13</t>
  </si>
  <si>
    <t>573231111</t>
  </si>
  <si>
    <t>Postřik živičný spojovací ze silniční emulze v množství do 0,7 kg/m2</t>
  </si>
  <si>
    <t>-1265659266</t>
  </si>
  <si>
    <t>Poznámka k položce:
Postřik živičný spojovací bez posypu kamenivem ze silniční emulze, v množství od 0,50 do 0,80 kg/m2</t>
  </si>
  <si>
    <t>82</t>
  </si>
  <si>
    <t>573431111</t>
  </si>
  <si>
    <t>Nátěr živičný uzavírací nebo udržovací s posypem ze silniční emulze v množství 1,20 kg/m2</t>
  </si>
  <si>
    <t>1761251944</t>
  </si>
  <si>
    <t>Nátěr živičný uzavírací nebo udržovací s posypem kamenivem a se zaválcováním kameniva z emulze silniční, v množství 1,20 kg/m2</t>
  </si>
  <si>
    <t>84</t>
  </si>
  <si>
    <t>572581111</t>
  </si>
  <si>
    <t>Vyspravení trhlin živičným polymerovým páskem š 30 mm tl 3 mm</t>
  </si>
  <si>
    <t>217528180</t>
  </si>
  <si>
    <t>Vyspravení trhlin dosavadního krytu živičným polymerovým páskem šířky pásku 30 mm tl. 3 mm</t>
  </si>
  <si>
    <t>96</t>
  </si>
  <si>
    <t>919122121</t>
  </si>
  <si>
    <t>Těsnění spár zálivkou za tepla pro komůrky š 15 mm hl 25 mm s těsnicím profilem</t>
  </si>
  <si>
    <t>-1588695473</t>
  </si>
  <si>
    <t>Utěsnění dilatačních spár zálivkou za tepla v cementobetonovém nebo živičném krytu včetně adhezního nátěru s těsnicím profilem pod zálivkou, pro komůrky šířky 15 mm, hloubky 25 mm</t>
  </si>
  <si>
    <t>14</t>
  </si>
  <si>
    <t>572141111</t>
  </si>
  <si>
    <t>Vyrovnání povrchu dosavadních krytů asfaltovým betonem ACO (AB) tl do 40 mm</t>
  </si>
  <si>
    <t>-1540604605</t>
  </si>
  <si>
    <t>Poznámka k položce:
yrovnání povrchu dosavadních krytů s rozprostřením hmot a zhutněním asfaltovým betonem ACO (AB) tl. od 20 do 40 mm</t>
  </si>
  <si>
    <t>-1506996520</t>
  </si>
  <si>
    <t>Poznámka k položce:
Vyspravení výtluků dosavadního krytu s řezáním, vysekáním, očištěním, zaplněním směsí a zhutněním asfaltovým betonem ACO (AB) při vyspravované ploše na 1 km komunikace do 10 % tl. přes 40 do 60 mm</t>
  </si>
  <si>
    <t>16</t>
  </si>
  <si>
    <t>577143111</t>
  </si>
  <si>
    <t>Asfaltový beton vrstva obrusná ACO 8 (ABJ) tl 50 mm š do 3 m z nemodifikovaného asfaltu</t>
  </si>
  <si>
    <t>484194716</t>
  </si>
  <si>
    <t>Poznámka k položce:
Asfaltový beton vrstva obrusná ACO 8 (ABJ) s rozprostřením a se zhutněním z nemodifikovaného asfaltu v pruhu šířky do 3 m, po zhutnění tl. 50 mm</t>
  </si>
  <si>
    <t>81</t>
  </si>
  <si>
    <t>577144131</t>
  </si>
  <si>
    <t>Asfaltový beton vrstva obrusná ACO 11 (ABS) tř. I tl 50 mm š do 3 m z modifikovaného asfaltu</t>
  </si>
  <si>
    <t>426044208</t>
  </si>
  <si>
    <t>168</t>
  </si>
  <si>
    <t>998225111</t>
  </si>
  <si>
    <t>Přesun hmot pro pozemní komunikace s krytem z kamene, monolitickým betonovým nebo živičným</t>
  </si>
  <si>
    <t>1284463987</t>
  </si>
  <si>
    <t>50_2</t>
  </si>
  <si>
    <t xml:space="preserve"> Celoplošná výsprava</t>
  </si>
  <si>
    <t>17</t>
  </si>
  <si>
    <t>-1034941629</t>
  </si>
  <si>
    <t>Poznámka k položce:
Řezání stávajícího živičného krytu nebo podkladu hloubky do 50 mm</t>
  </si>
  <si>
    <t>18</t>
  </si>
  <si>
    <t>2101841717</t>
  </si>
  <si>
    <t>Poznámka k položce:
Řezání stávajícího živičného krytu nebo podkladu hloubky přes 50 do 100 mm</t>
  </si>
  <si>
    <t>19</t>
  </si>
  <si>
    <t>-1859000600</t>
  </si>
  <si>
    <t>20</t>
  </si>
  <si>
    <t>297978096</t>
  </si>
  <si>
    <t>-1250311511</t>
  </si>
  <si>
    <t>22</t>
  </si>
  <si>
    <t>2062245538</t>
  </si>
  <si>
    <t>23</t>
  </si>
  <si>
    <t>350281443</t>
  </si>
  <si>
    <t>24</t>
  </si>
  <si>
    <t>-1071659745</t>
  </si>
  <si>
    <t>25</t>
  </si>
  <si>
    <t>182271046</t>
  </si>
  <si>
    <t>26</t>
  </si>
  <si>
    <t>-126827663</t>
  </si>
  <si>
    <t>27</t>
  </si>
  <si>
    <t>-1436763346</t>
  </si>
  <si>
    <t>83</t>
  </si>
  <si>
    <t>1880084299</t>
  </si>
  <si>
    <t>Poznámka k položce:
Nátěr živičný uzavírací nebo udržovací s posypem kamenivem a se zaválcováním kameniva z emulze silniční, v množství 1,20 kg/m2</t>
  </si>
  <si>
    <t>85</t>
  </si>
  <si>
    <t>790951558</t>
  </si>
  <si>
    <t>Poznámka k položce:
Vyspravení trhlin dosavadního krytu živičným polymerovým páskem šířky pásku 30 mm tl. 3 mm</t>
  </si>
  <si>
    <t>97</t>
  </si>
  <si>
    <t>-1281605292</t>
  </si>
  <si>
    <t>62</t>
  </si>
  <si>
    <t>1535060153</t>
  </si>
  <si>
    <t>Poznámka k položce:
Vyrovnání povrchu dosavadních krytů s rozprostřením hmot a zhutněním asfaltovým betonem ACO 8 (AB) tl. od 20 do 40 mm</t>
  </si>
  <si>
    <t>28</t>
  </si>
  <si>
    <t>454370985</t>
  </si>
  <si>
    <t>29</t>
  </si>
  <si>
    <t>577144111</t>
  </si>
  <si>
    <t>Asfaltový beton vrstva obrusná ACO 11 (ABS) tř. I tl 50 mm š do 3 m z nemodifikovaného asfaltu</t>
  </si>
  <si>
    <t>575430222</t>
  </si>
  <si>
    <t>Poznámka k položce:
Asfaltový beton vrstva obrusná ACO 11 (ABS) s rozprostřením a se zhutněním z nemodifikovaného asfaltu v pruhu šířky do 3 m tř. I, po zhutnění tl. 50 mm</t>
  </si>
  <si>
    <t>30</t>
  </si>
  <si>
    <t>929987826</t>
  </si>
  <si>
    <t>Poznámka k položce:
Asfaltový beton vrstva obrusná ACO 11 (ABS) s rozprostřením a se zhutněním z modifikovaného asfaltu v pruhu šířky do 3 m, po zhutnění tl. 50 mm</t>
  </si>
  <si>
    <t>31</t>
  </si>
  <si>
    <t>113201112</t>
  </si>
  <si>
    <t>Vytrhání obrub silničních ležatých</t>
  </si>
  <si>
    <t>497001242</t>
  </si>
  <si>
    <t>Poznámka k položce:
Vytrhání obrub s vybouráním lože, s přemístěním hmot na skládku na vzdálenost do 3 m nebo s naložením na dopravní prostředek silničních ležatých</t>
  </si>
  <si>
    <t>32</t>
  </si>
  <si>
    <t>916131113</t>
  </si>
  <si>
    <t>Osazení silničního obrubníku betonového ležatého s boční opěrou do lože z betonu prostého</t>
  </si>
  <si>
    <t>-2041332480</t>
  </si>
  <si>
    <t>Poznámka k položce:
Osazení silničního obrubníku betonového se zřízením lože, s vyplněním a zatřením spár cementovou maltou ležatého s boční opěrou z betonu prostého tř. C 12/15, do lože z betonu prostého téže značky</t>
  </si>
  <si>
    <t>33</t>
  </si>
  <si>
    <t>M</t>
  </si>
  <si>
    <t>592174650</t>
  </si>
  <si>
    <t>obrubník betonový silniční Standard 100x15x25 cm</t>
  </si>
  <si>
    <t>189753591</t>
  </si>
  <si>
    <t>Poznámka k položce:
obrubníky betonové a železobetonové obrubník silniční Standard   100 x 15 x 25</t>
  </si>
  <si>
    <t>86</t>
  </si>
  <si>
    <t>916241112</t>
  </si>
  <si>
    <t>Osazení obrubníku kamenného ležatého bez boční opěry do lože z betonu prostého</t>
  </si>
  <si>
    <t>-1666442299</t>
  </si>
  <si>
    <t>Osazení obrubníku kamenného se zřízením lože, s vyplněním a zatřením spár cementovou maltou ležatého bez boční opěry, do lože z betonu prostého tř. C 12/15</t>
  </si>
  <si>
    <t>Poznámka k položce:
Osazení obrubníku kamenného se zřízením lože, s vyplněním a zatřením spár cementovou maltou ležatého bez boční opěry, do lože z betonu prostého tř. C 12/15. Zpětné osazení žulových obrubníků.</t>
  </si>
  <si>
    <t>34</t>
  </si>
  <si>
    <t>897869448</t>
  </si>
  <si>
    <t>Poznámka k položce:
Přesun hmot pro komunikace s krytem z kameniva, monolitickým betonovým nebo živičným dopravní vzdálenost do 200 m jakékoliv délky objektu</t>
  </si>
  <si>
    <t>50_3</t>
  </si>
  <si>
    <t xml:space="preserve"> Oprava a výměna uličních vpustí</t>
  </si>
  <si>
    <t>35</t>
  </si>
  <si>
    <t>899231111</t>
  </si>
  <si>
    <t>Výšková úprava uličního vstupu nebo vpusti do 200 mm zvýšením mříže</t>
  </si>
  <si>
    <t>1894105864</t>
  </si>
  <si>
    <t>Poznámka k položce:
Výšková úprava uličního vstupu nebo vpusti do 200 mm zvýšením mříže</t>
  </si>
  <si>
    <t>36</t>
  </si>
  <si>
    <t>899331111</t>
  </si>
  <si>
    <t>Výšková úprava uličního vstupu nebo vpusti do 200 mm zvýšením poklopu</t>
  </si>
  <si>
    <t>-1973835890</t>
  </si>
  <si>
    <t>Poznámka k položce:
ýšková úprava uličního vstupu nebo vpusti do 200 mm zvýšením poklopu</t>
  </si>
  <si>
    <t>179</t>
  </si>
  <si>
    <t>990163263</t>
  </si>
  <si>
    <t>180</t>
  </si>
  <si>
    <t>122301101</t>
  </si>
  <si>
    <t>Odkopávky a prokopávky nezapažené v hornině tř. 4 objem do 100 m3</t>
  </si>
  <si>
    <t>m3</t>
  </si>
  <si>
    <t>1448742709</t>
  </si>
  <si>
    <t>Odkopávky a prokopávky nezapažené s přehozením výkopku na vzdálenost do 3 m nebo s naložením na dopravní prostředek v hornině tř. 4 do 100 m3</t>
  </si>
  <si>
    <t>181</t>
  </si>
  <si>
    <t>-622569617</t>
  </si>
  <si>
    <t>182</t>
  </si>
  <si>
    <t>-855851758</t>
  </si>
  <si>
    <t>183</t>
  </si>
  <si>
    <t>171201211</t>
  </si>
  <si>
    <t>Poplatek za uložení odpadu ze sypaniny na skládce (skládkovné)</t>
  </si>
  <si>
    <t>512825169</t>
  </si>
  <si>
    <t>Uložení sypaniny poplatek za uložení sypaniny na skládce ( skládkovné )</t>
  </si>
  <si>
    <t>184</t>
  </si>
  <si>
    <t>564761111</t>
  </si>
  <si>
    <t>Podklad z kameniva hrubého drceného vel. 32-63 mm tl 200 mm</t>
  </si>
  <si>
    <t>-556555815</t>
  </si>
  <si>
    <t>Podklad nebo kryt z kameniva hrubého drceného vel. 32-63 mm s rozprostřením a zhutněním, po zhutnění tl. 200 mm</t>
  </si>
  <si>
    <t>185</t>
  </si>
  <si>
    <t>564752111</t>
  </si>
  <si>
    <t>Podklad z vibrovaného štěrku VŠ tl 150 mm</t>
  </si>
  <si>
    <t>193437244</t>
  </si>
  <si>
    <t>Podklad nebo kryt z vibrovaného štěrku VŠ s rozprostřením, vlhčením a zhutněním, po zhutnění tl. 150 mm</t>
  </si>
  <si>
    <t>186</t>
  </si>
  <si>
    <t>692282748</t>
  </si>
  <si>
    <t>37</t>
  </si>
  <si>
    <t>895941111</t>
  </si>
  <si>
    <t>Zřízení vpusti kanalizační uliční z betonových dílců typ UV-50 normální</t>
  </si>
  <si>
    <t>1502008222</t>
  </si>
  <si>
    <t>Poznámka k položce:
Zřízení vpusti kanalizační uliční z betonových dílců typ UV-50 normální. V ceně je zahruto i zřízení lože ze štěrkopísku.</t>
  </si>
  <si>
    <t>38</t>
  </si>
  <si>
    <t>592238200</t>
  </si>
  <si>
    <t>vpusť betonová uliční TBV-Q 500/290 K /skruž/ 29x50x5 cm</t>
  </si>
  <si>
    <t>-131230589</t>
  </si>
  <si>
    <t>169</t>
  </si>
  <si>
    <t>592238240</t>
  </si>
  <si>
    <t>vpusť betonová uliční TBV-Q 500/590/200 V /skruž/ 59x50x5 cm</t>
  </si>
  <si>
    <t>-1251676006</t>
  </si>
  <si>
    <t>prefabrikáty pro uliční vpusti betonové a železobetonové TBV-Q 500/590/200 V /skruž/ 59 x 50 x 5</t>
  </si>
  <si>
    <t>170</t>
  </si>
  <si>
    <t>592238250</t>
  </si>
  <si>
    <t>vpusť betonová uliční TBV-Q 500/290 /skruž/ 29x50x5 cm</t>
  </si>
  <si>
    <t>-1901883752</t>
  </si>
  <si>
    <t>prefabrikáty pro uliční vpusti betonové a železobetonové TBV-Q 500/290 /skruž/           29 x 50 x 5</t>
  </si>
  <si>
    <t>171</t>
  </si>
  <si>
    <t>592238260</t>
  </si>
  <si>
    <t>vpusť betonová uliční TBV-Q 500/590 /skruž/ 59x50x5 cm</t>
  </si>
  <si>
    <t>-477144885</t>
  </si>
  <si>
    <t>prefabrikáty pro uliční vpusti betonové a železobetonové TBV-Q 500/590 /skruž/           59 x 50 x 5</t>
  </si>
  <si>
    <t>172</t>
  </si>
  <si>
    <t>592238640</t>
  </si>
  <si>
    <t>prstenec betonový pro uliční vpusť vyrovnávací TBV-Q 390/60/10a, 39x6x5 cm</t>
  </si>
  <si>
    <t>69788810</t>
  </si>
  <si>
    <t>prefabrikáty pro uliční vpusti dílce betonové pro uliční vpusti prstenec vyrovnávací TBV-Q 390/60/10a       39 x 6 x 5</t>
  </si>
  <si>
    <t>39</t>
  </si>
  <si>
    <t>592238210</t>
  </si>
  <si>
    <t>vpusť betonová uliční TBV-Q 660/180 /prstenec/ 18x66x10 cm</t>
  </si>
  <si>
    <t>313470098</t>
  </si>
  <si>
    <t>40</t>
  </si>
  <si>
    <t>592238220</t>
  </si>
  <si>
    <t>vpusť betonová uliční TBV-Q 500/626 VD /dno/ 62,6 x 49,5 x 5 cm</t>
  </si>
  <si>
    <t>1620763350</t>
  </si>
  <si>
    <t>173</t>
  </si>
  <si>
    <t>592238500</t>
  </si>
  <si>
    <t>dno betonové pro uliční vpusť s výtokovým otvorem TBV-Q 450/330/1a 45x33x5 cm</t>
  </si>
  <si>
    <t>-462298416</t>
  </si>
  <si>
    <t>prefabrikáty pro uliční vpusti dílce betonové pro uliční vpusti dno s výtokovým otvorem TBV-Q 450/330/1a      45 x 33 x 5</t>
  </si>
  <si>
    <t>174</t>
  </si>
  <si>
    <t>592238520</t>
  </si>
  <si>
    <t>dno betonové pro uliční vpusť s kalovou prohlubní TBV-Q 2a 45x30x5 cm</t>
  </si>
  <si>
    <t>606631269</t>
  </si>
  <si>
    <t>prefabrikáty pro uliční vpusti dílce betonové pro uliční vpusti dno s kalovou prohlubní TBV-Q 450/300/2a       45 x 30 x 5</t>
  </si>
  <si>
    <t>175</t>
  </si>
  <si>
    <t>592238780</t>
  </si>
  <si>
    <t>mříž M1 D400 DIN 19583-13, 500/500 mm</t>
  </si>
  <si>
    <t>-1203437154</t>
  </si>
  <si>
    <t>prefabrikáty pro uliční vpusti dílce betonové pro uliční vpusti vpusť dešťová uliční s rámem mříž M1 D400 DIN 19583-13, 500/500mm</t>
  </si>
  <si>
    <t>176</t>
  </si>
  <si>
    <t>592238760</t>
  </si>
  <si>
    <t>rám zabetonovaný DIN 19583-9 500/500 mm</t>
  </si>
  <si>
    <t>1395182919</t>
  </si>
  <si>
    <t>prefabrikáty pro uliční vpusti dílce betonové pro uliční vpusti vpusť dešťová uliční s rámem rám zabetonovaný DIN 19583-9, 500/500mm</t>
  </si>
  <si>
    <t>177</t>
  </si>
  <si>
    <t>592238740</t>
  </si>
  <si>
    <t>koš pozink. C3 DIN 4052, vysoký, pro rám 500/300</t>
  </si>
  <si>
    <t>749781514</t>
  </si>
  <si>
    <t>prefabrikáty pro uliční vpusti dílce betonové pro uliční vpusti vpusť dešťová uliční s rámem koš pozink. C3 DIN 4052, vysoký, rám 500/300</t>
  </si>
  <si>
    <t>178</t>
  </si>
  <si>
    <t>592238750</t>
  </si>
  <si>
    <t>koš pozink. D1 DIN 4052, nízký, pro rám 500/300</t>
  </si>
  <si>
    <t>-65033203</t>
  </si>
  <si>
    <t>prefabrikáty pro uliční vpusti dílce betonové pro uliční vpusti vpusť dešťová uliční s rámem koš pozink. D1 DIN 4052,nízký, rám 500/300</t>
  </si>
  <si>
    <t>50_4</t>
  </si>
  <si>
    <t xml:space="preserve"> Oprava chodníků</t>
  </si>
  <si>
    <t>88</t>
  </si>
  <si>
    <t>113107241</t>
  </si>
  <si>
    <t>Odstranění podkladu pl přes 200 m2 živičných tl 50 mm</t>
  </si>
  <si>
    <t>444432590</t>
  </si>
  <si>
    <t>Odstranění podkladů nebo krytů s přemístěním hmot na skládku na vzdálenost do 20 m nebo s naložením na dopravní prostředek v ploše jednotlivě přes 200 m2 živičných, o tl. vrstvy do 50 mm</t>
  </si>
  <si>
    <t>63</t>
  </si>
  <si>
    <t>113107181</t>
  </si>
  <si>
    <t>Odstranění podkladu pl přes 50 do 200 m2 živičných tl 50 mm</t>
  </si>
  <si>
    <t>-1119300184</t>
  </si>
  <si>
    <t>Odstranění podkladů nebo krytů s přemístěním hmot na skládku na vzdálenost do 20 m nebo s naložením na dopravní prostředek v ploše jednotlivě přes 50 m2 do 200 m2 živičných, o tl. vrstvy do 50 mm</t>
  </si>
  <si>
    <t>Poznámka k položce:
Odstranění podkladů nebo krytů s přemístěním hmot na skládku na vzdálenost do 20 m nebo s naložením na dopravní prostředek v ploše jednotlivě přes 50 m2 do 200 m2 živičných, o tl. vrstvy do 50 mm</t>
  </si>
  <si>
    <t>41</t>
  </si>
  <si>
    <t>113106111</t>
  </si>
  <si>
    <t>Rozebrání dlažeb komunikací pro pěší z mozaiky</t>
  </si>
  <si>
    <t>-1065727965</t>
  </si>
  <si>
    <t>Poznámka k položce:
ozebrání dlažeb a dílců komunikací pro pěší, vozovek a ploch s přemístěním hmot na skládku na vzdálenost do 3 m nebo s naložením na dopravní prostředek komunikací pro pěší s ložem z kameniva nebo živice a s výplní spár z mozaiky</t>
  </si>
  <si>
    <t>42</t>
  </si>
  <si>
    <t>113106123</t>
  </si>
  <si>
    <t>Rozebrání dlažeb komunikací pro pěší ze zámkových dlaždic</t>
  </si>
  <si>
    <t>1764995293</t>
  </si>
  <si>
    <t>Poznámka k položce:
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</si>
  <si>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43</t>
  </si>
  <si>
    <t>113201111</t>
  </si>
  <si>
    <t>Vytrhání obrub chodníkových ležatých</t>
  </si>
  <si>
    <t>2107507527</t>
  </si>
  <si>
    <t>Poznámka k položce:
Vytrhání obrub s vybouráním lože, s přemístěním hmot na skládku na vzdálenost do 3 m nebo s naložením na dopravní prostředek chodníkových ležatých</t>
  </si>
  <si>
    <t>44</t>
  </si>
  <si>
    <t>1615258828</t>
  </si>
  <si>
    <t>Poznámka k položce:
ytrhání obrub s vybouráním lože, s přemístěním hmot na skládku na vzdálenost do 3 m nebo s naložením na dopravní prostředek silničních ležatých</t>
  </si>
  <si>
    <t>45</t>
  </si>
  <si>
    <t>113204111</t>
  </si>
  <si>
    <t>Vytrhání obrub záhonových</t>
  </si>
  <si>
    <t>-1750523803</t>
  </si>
  <si>
    <t>Poznámka k položce:
Vytrhání obrub s vybouráním lože, s přemístěním hmot na skládku na vzdálenost do 3 m nebo s naložením na dopravní prostředek záhonových</t>
  </si>
  <si>
    <t>78</t>
  </si>
  <si>
    <t>113107112</t>
  </si>
  <si>
    <t>Odstranění podkladu pl do 50 m2 z kameniva těženého tl 200 mm</t>
  </si>
  <si>
    <t>655146780</t>
  </si>
  <si>
    <t>Odstranění podkladů nebo krytů s přemístěním hmot na skládku na vzdálenost do 3 m nebo s naložením na dopravní prostředek v ploše jednotlivě do 50 m2 z kameniva těženého, o tl. vrstvy přes 100 do 200 mm</t>
  </si>
  <si>
    <t>Poznámka k položce:
Odstranění podkladů nebo krytů s přemístěním hmot na skládku na vzdálenost do 3 m nebo s naložením na dopravní prostředek v ploše jednotlivě do 50 m2 z kameniva těženého, o tl. vrstvy přes 100 do 200 mm</t>
  </si>
  <si>
    <t>89</t>
  </si>
  <si>
    <t>113107152</t>
  </si>
  <si>
    <t>Odstranění podkladu pl přes 50 do 200 m2 z kameniva těženého tl 200 mm</t>
  </si>
  <si>
    <t>1793052900</t>
  </si>
  <si>
    <t>Odstranění podkladů nebo krytů s přemístěním hmot na skládku na vzdálenost do 20 m nebo s naložením na dopravní prostředek v ploše jednotlivě přes 50 m2 do 200 m2 z kameniva těženého, o tl. vrstvy přes 100 do 200 mm</t>
  </si>
  <si>
    <t>90</t>
  </si>
  <si>
    <t>113107212</t>
  </si>
  <si>
    <t>Odstranění podkladu pl přes 200 m2 z kameniva těženého tl 200 mm</t>
  </si>
  <si>
    <t>-639329269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</si>
  <si>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</si>
  <si>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79</t>
  </si>
  <si>
    <t>1307430356</t>
  </si>
  <si>
    <t>Poznámka k položce:
Podklad nebo kryt z vibrovaného štěrku VŠ s rozprostřením, vlhčením a zhutněním, po zhutnění tl. 150 mm</t>
  </si>
  <si>
    <t>76</t>
  </si>
  <si>
    <t>525178266</t>
  </si>
  <si>
    <t>77</t>
  </si>
  <si>
    <t>938773354</t>
  </si>
  <si>
    <t>Poznámka k položce:
Vodorovná doprava vybouraných hmot bez naložení, ale se složením a s hrubým urovnáním na vzdálenost Příplatek k </t>
  </si>
  <si>
    <t>74</t>
  </si>
  <si>
    <t>-1642226622</t>
  </si>
  <si>
    <t>Poznámka k položce:
oplatek za uložení stavebního odpadu na skládce (skládkovné) z asfaltových povrchů</t>
  </si>
  <si>
    <t>75</t>
  </si>
  <si>
    <t>997221855</t>
  </si>
  <si>
    <t>Poplatek za uložení odpadu z kameniva na skládce (skládkovné)</t>
  </si>
  <si>
    <t>1764305334</t>
  </si>
  <si>
    <t>Poplatek za uložení stavebního odpadu na skládce (skládkovné) z kameniva</t>
  </si>
  <si>
    <t>Poznámka k položce:
Poplatek za uložení stavebního odpadu na skládce (skládkovné) z kameniva</t>
  </si>
  <si>
    <t>46</t>
  </si>
  <si>
    <t>2051984520</t>
  </si>
  <si>
    <t>47</t>
  </si>
  <si>
    <t>-65915947</t>
  </si>
  <si>
    <t>48</t>
  </si>
  <si>
    <t>916231113</t>
  </si>
  <si>
    <t>Osazení chodníkového obrubníku betonového ležatého s boční opěrou do lože z betonu prostého</t>
  </si>
  <si>
    <t>2086166102</t>
  </si>
  <si>
    <t>Poznámka k položce:
Osazení chodníkového obrubníku betonového se zřízením lože, s vyplněním a zatřením spár cementovou maltou ležatého s boční opěrou z betonu prostého tř. C 12/15, do lože z betonu prostého téže značky</t>
  </si>
  <si>
    <t>49</t>
  </si>
  <si>
    <t>592174100</t>
  </si>
  <si>
    <t>obrubník betonový chodníkový ABO 100/10/25 II nat 100x10x25 cm</t>
  </si>
  <si>
    <t>-1853404030</t>
  </si>
  <si>
    <t>916331112</t>
  </si>
  <si>
    <t>Osazení zahradního obrubníku betonového do lože z betonu s boční opěrou</t>
  </si>
  <si>
    <t>690095452</t>
  </si>
  <si>
    <t>Poznámka k položce:
sazení zahradního obrubníku betonového s ložem tl. od 50 do 100 mm z betonu prostého tř. C 12/15 s boční opěrou z betonu prostého tř. C 12/15</t>
  </si>
  <si>
    <t>51</t>
  </si>
  <si>
    <t>592173030</t>
  </si>
  <si>
    <t>obrubník betonový zahradní přírodní šedá ABO 6/20 50x5x20 cm</t>
  </si>
  <si>
    <t>1030837401</t>
  </si>
  <si>
    <t>58</t>
  </si>
  <si>
    <t>591411111</t>
  </si>
  <si>
    <t>Kladení dlažby z mozaiky jednobarevné komunikací pro pěší lože z kameniva</t>
  </si>
  <si>
    <t>-242142633</t>
  </si>
  <si>
    <t>Poznámka k položce:
Kladení dlažby z mozaiky komunikací pro pěší s vyplněním spár, s dvojím beraněním a se smetením přebytečného materiálu na vzdálenost do 3 m jednobarevné, s ložem tl. do 40 mm z kameniva</t>
  </si>
  <si>
    <t>59</t>
  </si>
  <si>
    <t>583800100</t>
  </si>
  <si>
    <t>mozaika dlažební, žula 4/6 cm</t>
  </si>
  <si>
    <t>-717184579</t>
  </si>
  <si>
    <t>60</t>
  </si>
  <si>
    <t>596211110</t>
  </si>
  <si>
    <t>Kladení zámkové dlažby komunikací pro pěší tl 60 mm skupiny A pl do 50 m2</t>
  </si>
  <si>
    <t>1380127749</t>
  </si>
  <si>
    <t>Poznámka k položce:
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</si>
  <si>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65</t>
  </si>
  <si>
    <t>592451100</t>
  </si>
  <si>
    <t>dlažba skladebná HOLLAND HBB 20x10x6 cm přírodní</t>
  </si>
  <si>
    <t>344020014</t>
  </si>
  <si>
    <t>dlaždice betonové dlažba zámková (ČSN EN 1338) dlažba skladebná HOLLAND s fazetou, 1 m2=50 kusů HBB  20 x 10 x 6 přírodní</t>
  </si>
  <si>
    <t>67</t>
  </si>
  <si>
    <t>592451110</t>
  </si>
  <si>
    <t>dlažba  skladebná HOLLAND HBB 20x10x6 cm červená</t>
  </si>
  <si>
    <t>-727200906</t>
  </si>
  <si>
    <t>dlaždice betonové dlažba zámková (ČSN EN 1338) dlažba skladebná HOLLAND s fazetou, 1 m2=50 kusů HBB  20 x 10 x 6 červená</t>
  </si>
  <si>
    <t>66</t>
  </si>
  <si>
    <t>592451090</t>
  </si>
  <si>
    <t>dlažba  skladebná HOLLAND HBB 20x10x8 cm přírodní</t>
  </si>
  <si>
    <t>-614139151</t>
  </si>
  <si>
    <t>dlaždice betonové dlažba zámková (ČSN EN 1338) dlažba skladebná HOLLAND s fazetou, 1 m2=50 kusů HBB  20 x 10 x 8 přírodní</t>
  </si>
  <si>
    <t>68</t>
  </si>
  <si>
    <t>592451080</t>
  </si>
  <si>
    <t>dlažba  skladebná HOLLAND HBB 20x10x8 cm červená</t>
  </si>
  <si>
    <t>457000399</t>
  </si>
  <si>
    <t>dlaždice betonové dlažba zámková (ČSN EN 1338) dlažba skladebná HOLLAND s fazetou, 1 m2=50 kusů HBB  20 x 10 x 8 červená</t>
  </si>
  <si>
    <t>64</t>
  </si>
  <si>
    <t>592451190</t>
  </si>
  <si>
    <t>dlažba zámková PROMENÁDA slepecká 20x10x6 cm barevná</t>
  </si>
  <si>
    <t>-2072167182</t>
  </si>
  <si>
    <t>dlaždice betonové dlažba zámková (ČSN EN 1338) dlažba zámková PROMENÁDA-SLEPECKÁ 1 m2=50 kusů 20 x 10 x 6 barevná</t>
  </si>
  <si>
    <t>69</t>
  </si>
  <si>
    <t>592451230</t>
  </si>
  <si>
    <t>dlažba zámková PROMENÁDA 20x10x8 cm barevná</t>
  </si>
  <si>
    <t>-1028329962</t>
  </si>
  <si>
    <t>dlaždice betonové dlažba zámková (ČSN EN 1338) dlažba zámková PROMENÁDA 1 m2=50 kusů 20 x 10 x 8 barevná</t>
  </si>
  <si>
    <t>95</t>
  </si>
  <si>
    <t>998223011</t>
  </si>
  <si>
    <t>Přesun hmot pro pozemní komunikace s krytem dlážděným</t>
  </si>
  <si>
    <t>-1812115853</t>
  </si>
  <si>
    <t>Přesun hmot pro pozemní komunikace s krytem dlážděným dopravní vzdálenost do 200 m jakékoliv délky objektu</t>
  </si>
  <si>
    <t>50_5</t>
  </si>
  <si>
    <t xml:space="preserve"> Dopravní značení</t>
  </si>
  <si>
    <t>91</t>
  </si>
  <si>
    <t>914111111</t>
  </si>
  <si>
    <t>Montáž svislé dopravní značky do velikosti 1 m2 objímkami na sloupek nebo konzolu</t>
  </si>
  <si>
    <t>738629644</t>
  </si>
  <si>
    <t>Montáž svislé dopravní značky základní velikosti do 1 m2 objímkami na sloupky nebo konzoly</t>
  </si>
  <si>
    <t>92</t>
  </si>
  <si>
    <t>914111112</t>
  </si>
  <si>
    <t>Montáž svislé dopravní značky do velikosti 1 m2 páskováním na sloup</t>
  </si>
  <si>
    <t>24714932</t>
  </si>
  <si>
    <t>Montáž svislé dopravní značky základní velikosti do 1 m2 páskováním na sloupy</t>
  </si>
  <si>
    <t>93</t>
  </si>
  <si>
    <t>914111121</t>
  </si>
  <si>
    <t>Montáž svislé dopravní značky do velikosti 2 m2 objímkami na sloupek nebo konzolu</t>
  </si>
  <si>
    <t>-1862999595</t>
  </si>
  <si>
    <t>Montáž svislé dopravní značky základní velikosti do 2 m2 objímkami na sloupky nebo konzoly</t>
  </si>
  <si>
    <t>94</t>
  </si>
  <si>
    <t>914111122</t>
  </si>
  <si>
    <t>Montáž svislé dopravní značky do velikosti 2 m2 páskováním na sloup</t>
  </si>
  <si>
    <t>1362500219</t>
  </si>
  <si>
    <t>Montáž svislé dopravní značky základní velikosti do 2 m2 páskováním na sloupy</t>
  </si>
  <si>
    <t>135</t>
  </si>
  <si>
    <t>404452610</t>
  </si>
  <si>
    <t>spona upínací Bandimex 12,7 mm  (bal. 100 kusů)</t>
  </si>
  <si>
    <t>100 kus</t>
  </si>
  <si>
    <t>1921527343</t>
  </si>
  <si>
    <t>výrobky a tabule orientační pro návěstí a zabezpečovací zařízení silniční značky dopravní svislé Bandimex - montáž na sloupy spony 12,7 mm  (bal. 100 kusů)</t>
  </si>
  <si>
    <t>136</t>
  </si>
  <si>
    <t>404440040</t>
  </si>
  <si>
    <t>značka dopravní svislá reflexní výstražná AL 3M A1 - A30, P1,P4 700 mm</t>
  </si>
  <si>
    <t>-1042352317</t>
  </si>
  <si>
    <t>výrobky a tabule orientační pro návěstí a zabezpečovací zařízení silniční značky dopravní svislé upínací svorky AL- 3M  reflexní tř.1</t>
  </si>
  <si>
    <t>137</t>
  </si>
  <si>
    <t>404440140</t>
  </si>
  <si>
    <t>značka dopravní svislá reflexní výstražná AL 3M A1 - A30, P1,P4 900 mm</t>
  </si>
  <si>
    <t>-2077037739</t>
  </si>
  <si>
    <t>138</t>
  </si>
  <si>
    <t>404440440</t>
  </si>
  <si>
    <t>značka dopravní svislá reflexní AL 3M A31a, A31b, A31c 400 x 1200 mm</t>
  </si>
  <si>
    <t>-1476747321</t>
  </si>
  <si>
    <t>139</t>
  </si>
  <si>
    <t>404440470</t>
  </si>
  <si>
    <t>značka dopravní svislá reflexní AL 3M A32a, 700 mm</t>
  </si>
  <si>
    <t>-437077710</t>
  </si>
  <si>
    <t>140</t>
  </si>
  <si>
    <t>404440490</t>
  </si>
  <si>
    <t>značka dopravní svislá reflexní AL NK A32b, 700 mm</t>
  </si>
  <si>
    <t>-1487379776</t>
  </si>
  <si>
    <t>výrobky a tabule orientační pro návěstí a zabezpečovací zařízení silniční značky dopravní svislé upínací svorky AL- NK reflexní tř.1</t>
  </si>
  <si>
    <t>141</t>
  </si>
  <si>
    <t>404440560</t>
  </si>
  <si>
    <t>značka dopravní svislá reflexní STOP AL 3M P6 700 mm</t>
  </si>
  <si>
    <t>-2104090343</t>
  </si>
  <si>
    <t>142</t>
  </si>
  <si>
    <t>404440660</t>
  </si>
  <si>
    <t>značka dopravní svislá reflexní STOP AL 3M P6 900 mm</t>
  </si>
  <si>
    <t>1955619372</t>
  </si>
  <si>
    <t>143</t>
  </si>
  <si>
    <t>404441040</t>
  </si>
  <si>
    <t>značka svislá reflexní zákazová B AL- 3M 500 mm</t>
  </si>
  <si>
    <t>1059022860</t>
  </si>
  <si>
    <t>144</t>
  </si>
  <si>
    <t>404442130</t>
  </si>
  <si>
    <t>značka svislá reflexní zákazová C AL- 3M 700 mm</t>
  </si>
  <si>
    <t>1500761111</t>
  </si>
  <si>
    <t>145</t>
  </si>
  <si>
    <t>404441210</t>
  </si>
  <si>
    <t>značka svislá reflexní zákazová B AL- 3M 900 mm</t>
  </si>
  <si>
    <t>1021126649</t>
  </si>
  <si>
    <t>146</t>
  </si>
  <si>
    <t>404442320</t>
  </si>
  <si>
    <t>značka svislá reflexní AL- 3M 500 x 500 mm</t>
  </si>
  <si>
    <t>403904627</t>
  </si>
  <si>
    <t>147</t>
  </si>
  <si>
    <t>404442380</t>
  </si>
  <si>
    <t>značka svislá reflexní AL- 3M 750 x 750 mm</t>
  </si>
  <si>
    <t>-1246408430</t>
  </si>
  <si>
    <t>148</t>
  </si>
  <si>
    <t>404442480</t>
  </si>
  <si>
    <t>značka svislá reflexní IP4a AL- 3M 800 x 300 mm</t>
  </si>
  <si>
    <t>1543269918</t>
  </si>
  <si>
    <t>149</t>
  </si>
  <si>
    <t>404442580</t>
  </si>
  <si>
    <t>značka svislá reflexní AL- 3M 500 x 700 mm</t>
  </si>
  <si>
    <t>1584120279</t>
  </si>
  <si>
    <t>150</t>
  </si>
  <si>
    <t>404442620</t>
  </si>
  <si>
    <t>značka svislá reflexní AL- 3M 1000 x 1400 mm</t>
  </si>
  <si>
    <t>-1296252976</t>
  </si>
  <si>
    <t>151</t>
  </si>
  <si>
    <t>404442720</t>
  </si>
  <si>
    <t>značka svislá reflexní AL- 3M 1000 x 1500 mm</t>
  </si>
  <si>
    <t>2092556902</t>
  </si>
  <si>
    <t>152</t>
  </si>
  <si>
    <t>404442820</t>
  </si>
  <si>
    <t>značka svislá reflexní AL- 3M 1100 (1350) x 330 mm</t>
  </si>
  <si>
    <t>-108397871</t>
  </si>
  <si>
    <t>153</t>
  </si>
  <si>
    <t>404442870</t>
  </si>
  <si>
    <t>značka svislá reflexní AL- 3M 1100 (1350) x 500 mm</t>
  </si>
  <si>
    <t>682693645</t>
  </si>
  <si>
    <t>154</t>
  </si>
  <si>
    <t>404442920</t>
  </si>
  <si>
    <t>značka svislá reflexní AL- 3M 700 x 200 mm</t>
  </si>
  <si>
    <t>-1007546274</t>
  </si>
  <si>
    <t>155</t>
  </si>
  <si>
    <t>404443140</t>
  </si>
  <si>
    <t>značka svislá reflexní AL- 3M 700 x 330 mm</t>
  </si>
  <si>
    <t>-1523832606</t>
  </si>
  <si>
    <t>156</t>
  </si>
  <si>
    <t>404443180</t>
  </si>
  <si>
    <t>značka svislá reflexní AL- 3M 500 X 300 mm</t>
  </si>
  <si>
    <t>366206194</t>
  </si>
  <si>
    <t>157</t>
  </si>
  <si>
    <t>404443250</t>
  </si>
  <si>
    <t>značka svislá reflexní AL- 3M 300 x 200 mm</t>
  </si>
  <si>
    <t>-1511080151</t>
  </si>
  <si>
    <t>158</t>
  </si>
  <si>
    <t>404443340</t>
  </si>
  <si>
    <t>značka svislá reflexní AL- 3M 500 x 150 mm</t>
  </si>
  <si>
    <t>117668520</t>
  </si>
  <si>
    <t>159</t>
  </si>
  <si>
    <t>404443400</t>
  </si>
  <si>
    <t>značka svislá reflexní AL- 3M 1000 x 250 mm</t>
  </si>
  <si>
    <t>-1472569220</t>
  </si>
  <si>
    <t>160</t>
  </si>
  <si>
    <t>404452020</t>
  </si>
  <si>
    <t>zrcadlo dopravní DZ - 460</t>
  </si>
  <si>
    <t>1843808560</t>
  </si>
  <si>
    <t>výrobky a tabule orientační pro návěstí a zabezpečovací zařízení silniční značky dopravní svislé upínací svorky DZ - 460</t>
  </si>
  <si>
    <t>161</t>
  </si>
  <si>
    <t>404452030</t>
  </si>
  <si>
    <t>zrcadlo dopravní DZ - 680</t>
  </si>
  <si>
    <t>819636562</t>
  </si>
  <si>
    <t>výrobky a tabule orientační pro návěstí a zabezpečovací zařízení silniční značky dopravní svislé upínací svorky DZ - 680</t>
  </si>
  <si>
    <t>162</t>
  </si>
  <si>
    <t>404452040</t>
  </si>
  <si>
    <t>zrcadlo dopravní DZ - 810</t>
  </si>
  <si>
    <t>-1988175362</t>
  </si>
  <si>
    <t>výrobky a tabule orientační pro návěstí a zabezpečovací zařízení silniční značky dopravní svislé upínací svorky DZ - 810</t>
  </si>
  <si>
    <t>163</t>
  </si>
  <si>
    <t>404452200</t>
  </si>
  <si>
    <t>držák dopravní značky na stěnu - 60</t>
  </si>
  <si>
    <t>1377211694</t>
  </si>
  <si>
    <t>výrobky a tabule orientační pro návěstí a zabezpečovací zařízení silniční značky dopravní svislé držák dopravní značky držák na stěnu - 60</t>
  </si>
  <si>
    <t>164</t>
  </si>
  <si>
    <t>404452350</t>
  </si>
  <si>
    <t>sloupek Al 60 - 350</t>
  </si>
  <si>
    <t>988272627</t>
  </si>
  <si>
    <t>výrobky a tabule orientační pro návěstí a zabezpečovací zařízení silniční značky dopravní svislé upínací svorky Al 60 - 350</t>
  </si>
  <si>
    <t>165</t>
  </si>
  <si>
    <t>404452400</t>
  </si>
  <si>
    <t>patka hliníková HP 60</t>
  </si>
  <si>
    <t>1083162812</t>
  </si>
  <si>
    <t>výrobky a tabule orientační pro návěstí a zabezpečovací zařízení silniční značky dopravní svislé upínací svorky HP 60</t>
  </si>
  <si>
    <t>166</t>
  </si>
  <si>
    <t>404452530</t>
  </si>
  <si>
    <t>víčko plastové na sloupek 60</t>
  </si>
  <si>
    <t>275027650</t>
  </si>
  <si>
    <t>výrobky a tabule orientační pro návěstí a zabezpečovací zařízení silniční značky dopravní svislé upínací svorky na sloupek 60</t>
  </si>
  <si>
    <t>167</t>
  </si>
  <si>
    <t>404452560</t>
  </si>
  <si>
    <t>upínací svorka na sloupek US 60</t>
  </si>
  <si>
    <t>393477779</t>
  </si>
  <si>
    <t>výrobky a tabule orientační pro návěstí a zabezpečovací zařízení silniční značky dopravní svislé upínací svorky na sloupek US 60</t>
  </si>
  <si>
    <t>52</t>
  </si>
  <si>
    <t>915211111</t>
  </si>
  <si>
    <t>Vodorovné dopravní značení bílým plastem dělící čáry souvislé šířky 125 mm</t>
  </si>
  <si>
    <t>-241653880</t>
  </si>
  <si>
    <t>Poznámka k položce:
Vodorovné dopravní značení stříkaným plastem dělící čára šířky 125 mm souvislá bílá základní</t>
  </si>
  <si>
    <t>53</t>
  </si>
  <si>
    <t>915211112</t>
  </si>
  <si>
    <t>Vodorovné dopravní značení retroreflexním bílým plastem dělící čáry souvislé šířky 125 mm</t>
  </si>
  <si>
    <t>2124727403</t>
  </si>
  <si>
    <t>Poznámka k položce:
dorovné dopravní značení stříkaným plastem dělící čára šířky 125 mm souvislá bílá retroreflexní</t>
  </si>
  <si>
    <t>54</t>
  </si>
  <si>
    <t>915211115</t>
  </si>
  <si>
    <t>Vodorovné dopravní značení žlutým plastem dělící čáry souvislé šířky 125 mm</t>
  </si>
  <si>
    <t>-1790791788</t>
  </si>
  <si>
    <t>Poznámka k položce:
Vodorovné dopravní značení stříkaným plastem dělící čára šířky 125 mm souvislá žlutá základní</t>
  </si>
  <si>
    <t>55</t>
  </si>
  <si>
    <t>915211121</t>
  </si>
  <si>
    <t>Vodorovné dopravní značení bílým plastem dělící čáry přerušované šířky 125 mm</t>
  </si>
  <si>
    <t>-213917830</t>
  </si>
  <si>
    <t>Poznámka k položce:
Vodorovné dopravní značení stříkaným plastem dělící čára šířky 125 mm přerušovaná bílá základní</t>
  </si>
  <si>
    <t>70</t>
  </si>
  <si>
    <t>915121111</t>
  </si>
  <si>
    <t>Vodorovné dopravní značení šířky 250 mm bílou barvou vodící čáry</t>
  </si>
  <si>
    <t>-1705660274</t>
  </si>
  <si>
    <t>Vodorovné dopravní značení stříkané barvou vodící čára bílá šířky 250 mm základní</t>
  </si>
  <si>
    <t>Poznámka k položce:
Vodorovné dopravní značení stříkané barvou vodící čára bílá šířky 250 mm základní</t>
  </si>
  <si>
    <t>71</t>
  </si>
  <si>
    <t>915121112</t>
  </si>
  <si>
    <t>Vodorovné dopravní značení šířky 250 mm retroreflexní bílou barvou vodící čáry</t>
  </si>
  <si>
    <t>1649268810</t>
  </si>
  <si>
    <t>Vodorovné dopravní značení stříkané barvou vodící čára bílá šířky 250 mm retroreflexní</t>
  </si>
  <si>
    <t>Poznámka k položce:
odorovné dopravní značení stříkané barvou vodící čára bílá šířky 250 mm retroreflexní</t>
  </si>
  <si>
    <t>56</t>
  </si>
  <si>
    <t>915221111</t>
  </si>
  <si>
    <t>Vodorovné dopravní značení bílým plastem vodící čáry šířky 250 mm</t>
  </si>
  <si>
    <t>983216775</t>
  </si>
  <si>
    <t>Poznámka k položce:
odorovné dopravní značení stříkaným plastem vodící čára bílá šířky 250 mm základní</t>
  </si>
  <si>
    <t>57</t>
  </si>
  <si>
    <t>915221112</t>
  </si>
  <si>
    <t>Vodorovné dopravní značení bílým plastem vodící čáry šířky 250 mm retroreflexní</t>
  </si>
  <si>
    <t>-755847685</t>
  </si>
  <si>
    <t>Poznámka k položce:
Vodorovné dopravní značení stříkaným plastem vodící čára bílá šířky 250 mm retroreflexní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</si>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</sst>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2" fillId="0" borderId="22" xfId="0" applyNumberFormat="1" applyFont="1" applyBorder="1" applyAlignment="1" applyProtection="1">
      <alignment horizontal="right"/>
      <protection/>
    </xf>
    <xf numFmtId="167" fontId="22" fillId="0" borderId="23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4" fillId="0" borderId="13" xfId="0" applyFont="1" applyBorder="1" applyAlignment="1">
      <alignment horizontal="left"/>
    </xf>
    <xf numFmtId="0" fontId="24" fillId="0" borderId="25" xfId="0" applyFont="1" applyBorder="1" applyAlignment="1" applyProtection="1">
      <alignment horizontal="left"/>
      <protection/>
    </xf>
    <xf numFmtId="167" fontId="24" fillId="0" borderId="0" xfId="0" applyNumberFormat="1" applyFont="1" applyAlignment="1" applyProtection="1">
      <alignment horizontal="right"/>
      <protection/>
    </xf>
    <xf numFmtId="167" fontId="24" fillId="0" borderId="24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9" fillId="0" borderId="32" xfId="0" applyFont="1" applyBorder="1" applyAlignment="1">
      <alignment horizontal="left" vertical="center"/>
    </xf>
    <xf numFmtId="164" fontId="29" fillId="0" borderId="32" xfId="0" applyNumberFormat="1" applyFont="1" applyBorder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/>
      <protection/>
    </xf>
    <xf numFmtId="164" fontId="29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8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2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9342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1EF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66E4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mjenista\AppData\Local\Temp\KrosPlus\rad9342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mjenista\AppData\Local\Temp\KrosPlus\rad1EF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mjenista\AppData\Local\Temp\KrosPlus\rad66E4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2" t="s">
        <v>0</v>
      </c>
      <c r="B1" s="183"/>
      <c r="C1" s="183"/>
      <c r="D1" s="184" t="s">
        <v>1</v>
      </c>
      <c r="E1" s="183"/>
      <c r="F1" s="183"/>
      <c r="G1" s="183"/>
      <c r="H1" s="183"/>
      <c r="I1" s="183"/>
      <c r="J1" s="183"/>
      <c r="K1" s="185" t="s">
        <v>772</v>
      </c>
      <c r="L1" s="185"/>
      <c r="M1" s="185"/>
      <c r="N1" s="185"/>
      <c r="O1" s="185"/>
      <c r="P1" s="185"/>
      <c r="Q1" s="185"/>
      <c r="R1" s="185"/>
      <c r="S1" s="185"/>
      <c r="T1" s="183"/>
      <c r="U1" s="183"/>
      <c r="V1" s="183"/>
      <c r="W1" s="185" t="s">
        <v>773</v>
      </c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7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1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80" t="s">
        <v>13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11"/>
      <c r="AQ5" s="13"/>
      <c r="BE5" s="289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92" t="s">
        <v>16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11"/>
      <c r="AQ6" s="13"/>
      <c r="BE6" s="262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62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62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62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62"/>
      <c r="BS10" s="6" t="s">
        <v>17</v>
      </c>
    </row>
    <row r="11" spans="2:71" s="2" customFormat="1" ht="19.5" customHeight="1">
      <c r="B11" s="10"/>
      <c r="C11" s="11"/>
      <c r="D11" s="11"/>
      <c r="E11" s="17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262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62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31</v>
      </c>
      <c r="AO13" s="11"/>
      <c r="AP13" s="11"/>
      <c r="AQ13" s="13"/>
      <c r="BE13" s="262"/>
      <c r="BS13" s="6" t="s">
        <v>17</v>
      </c>
    </row>
    <row r="14" spans="2:71" s="2" customFormat="1" ht="15.75" customHeight="1">
      <c r="B14" s="10"/>
      <c r="C14" s="11"/>
      <c r="D14" s="11"/>
      <c r="E14" s="293" t="s">
        <v>31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262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62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62"/>
      <c r="BS16" s="6" t="s">
        <v>3</v>
      </c>
    </row>
    <row r="17" spans="2:71" s="2" customFormat="1" ht="19.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262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62"/>
      <c r="BS18" s="6" t="s">
        <v>5</v>
      </c>
    </row>
    <row r="19" spans="2:71" s="2" customFormat="1" ht="15" customHeight="1">
      <c r="B19" s="10"/>
      <c r="C19" s="11"/>
      <c r="D19" s="19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62"/>
      <c r="BS19" s="6" t="s">
        <v>5</v>
      </c>
    </row>
    <row r="20" spans="2:71" s="2" customFormat="1" ht="15.75" customHeight="1">
      <c r="B20" s="10"/>
      <c r="C20" s="11"/>
      <c r="D20" s="11"/>
      <c r="E20" s="294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11"/>
      <c r="AP20" s="11"/>
      <c r="AQ20" s="13"/>
      <c r="BE20" s="262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62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62"/>
    </row>
    <row r="23" spans="2:57" s="6" customFormat="1" ht="27" customHeight="1">
      <c r="B23" s="23"/>
      <c r="C23" s="24"/>
      <c r="D23" s="25" t="s">
        <v>34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95">
        <f>ROUND($AG$51,2)</f>
        <v>0</v>
      </c>
      <c r="AL23" s="296"/>
      <c r="AM23" s="296"/>
      <c r="AN23" s="296"/>
      <c r="AO23" s="296"/>
      <c r="AP23" s="24"/>
      <c r="AQ23" s="27"/>
      <c r="BE23" s="28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84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97" t="s">
        <v>35</v>
      </c>
      <c r="M25" s="279"/>
      <c r="N25" s="279"/>
      <c r="O25" s="279"/>
      <c r="P25" s="24"/>
      <c r="Q25" s="24"/>
      <c r="R25" s="24"/>
      <c r="S25" s="24"/>
      <c r="T25" s="24"/>
      <c r="U25" s="24"/>
      <c r="V25" s="24"/>
      <c r="W25" s="297" t="s">
        <v>36</v>
      </c>
      <c r="X25" s="279"/>
      <c r="Y25" s="279"/>
      <c r="Z25" s="279"/>
      <c r="AA25" s="279"/>
      <c r="AB25" s="279"/>
      <c r="AC25" s="279"/>
      <c r="AD25" s="279"/>
      <c r="AE25" s="279"/>
      <c r="AF25" s="24"/>
      <c r="AG25" s="24"/>
      <c r="AH25" s="24"/>
      <c r="AI25" s="24"/>
      <c r="AJ25" s="24"/>
      <c r="AK25" s="297" t="s">
        <v>37</v>
      </c>
      <c r="AL25" s="279"/>
      <c r="AM25" s="279"/>
      <c r="AN25" s="279"/>
      <c r="AO25" s="279"/>
      <c r="AP25" s="24"/>
      <c r="AQ25" s="27"/>
      <c r="BE25" s="284"/>
    </row>
    <row r="26" spans="2:57" s="6" customFormat="1" ht="15" customHeight="1">
      <c r="B26" s="29"/>
      <c r="C26" s="30"/>
      <c r="D26" s="30" t="s">
        <v>38</v>
      </c>
      <c r="E26" s="30"/>
      <c r="F26" s="30" t="s">
        <v>39</v>
      </c>
      <c r="G26" s="30"/>
      <c r="H26" s="30"/>
      <c r="I26" s="30"/>
      <c r="J26" s="30"/>
      <c r="K26" s="30"/>
      <c r="L26" s="286">
        <v>0.21</v>
      </c>
      <c r="M26" s="287"/>
      <c r="N26" s="287"/>
      <c r="O26" s="287"/>
      <c r="P26" s="30"/>
      <c r="Q26" s="30"/>
      <c r="R26" s="30"/>
      <c r="S26" s="30"/>
      <c r="T26" s="30"/>
      <c r="U26" s="30"/>
      <c r="V26" s="30"/>
      <c r="W26" s="288">
        <f>ROUND($AZ$51,2)</f>
        <v>0</v>
      </c>
      <c r="X26" s="287"/>
      <c r="Y26" s="287"/>
      <c r="Z26" s="287"/>
      <c r="AA26" s="287"/>
      <c r="AB26" s="287"/>
      <c r="AC26" s="287"/>
      <c r="AD26" s="287"/>
      <c r="AE26" s="287"/>
      <c r="AF26" s="30"/>
      <c r="AG26" s="30"/>
      <c r="AH26" s="30"/>
      <c r="AI26" s="30"/>
      <c r="AJ26" s="30"/>
      <c r="AK26" s="288">
        <f>ROUND($AV$51,2)</f>
        <v>0</v>
      </c>
      <c r="AL26" s="287"/>
      <c r="AM26" s="287"/>
      <c r="AN26" s="287"/>
      <c r="AO26" s="287"/>
      <c r="AP26" s="30"/>
      <c r="AQ26" s="31"/>
      <c r="BE26" s="290"/>
    </row>
    <row r="27" spans="2:57" s="6" customFormat="1" ht="15" customHeight="1">
      <c r="B27" s="29"/>
      <c r="C27" s="30"/>
      <c r="D27" s="30"/>
      <c r="E27" s="30"/>
      <c r="F27" s="30" t="s">
        <v>40</v>
      </c>
      <c r="G27" s="30"/>
      <c r="H27" s="30"/>
      <c r="I27" s="30"/>
      <c r="J27" s="30"/>
      <c r="K27" s="30"/>
      <c r="L27" s="286">
        <v>0.15</v>
      </c>
      <c r="M27" s="287"/>
      <c r="N27" s="287"/>
      <c r="O27" s="287"/>
      <c r="P27" s="30"/>
      <c r="Q27" s="30"/>
      <c r="R27" s="30"/>
      <c r="S27" s="30"/>
      <c r="T27" s="30"/>
      <c r="U27" s="30"/>
      <c r="V27" s="30"/>
      <c r="W27" s="288">
        <f>ROUND($BA$51,2)</f>
        <v>0</v>
      </c>
      <c r="X27" s="287"/>
      <c r="Y27" s="287"/>
      <c r="Z27" s="287"/>
      <c r="AA27" s="287"/>
      <c r="AB27" s="287"/>
      <c r="AC27" s="287"/>
      <c r="AD27" s="287"/>
      <c r="AE27" s="287"/>
      <c r="AF27" s="30"/>
      <c r="AG27" s="30"/>
      <c r="AH27" s="30"/>
      <c r="AI27" s="30"/>
      <c r="AJ27" s="30"/>
      <c r="AK27" s="288">
        <f>ROUND($AW$51,2)</f>
        <v>0</v>
      </c>
      <c r="AL27" s="287"/>
      <c r="AM27" s="287"/>
      <c r="AN27" s="287"/>
      <c r="AO27" s="287"/>
      <c r="AP27" s="30"/>
      <c r="AQ27" s="31"/>
      <c r="BE27" s="290"/>
    </row>
    <row r="28" spans="2:57" s="6" customFormat="1" ht="15" customHeight="1" hidden="1">
      <c r="B28" s="29"/>
      <c r="C28" s="30"/>
      <c r="D28" s="30"/>
      <c r="E28" s="30"/>
      <c r="F28" s="30" t="s">
        <v>41</v>
      </c>
      <c r="G28" s="30"/>
      <c r="H28" s="30"/>
      <c r="I28" s="30"/>
      <c r="J28" s="30"/>
      <c r="K28" s="30"/>
      <c r="L28" s="286">
        <v>0.21</v>
      </c>
      <c r="M28" s="287"/>
      <c r="N28" s="287"/>
      <c r="O28" s="287"/>
      <c r="P28" s="30"/>
      <c r="Q28" s="30"/>
      <c r="R28" s="30"/>
      <c r="S28" s="30"/>
      <c r="T28" s="30"/>
      <c r="U28" s="30"/>
      <c r="V28" s="30"/>
      <c r="W28" s="288">
        <f>ROUND($BB$51,2)</f>
        <v>0</v>
      </c>
      <c r="X28" s="287"/>
      <c r="Y28" s="287"/>
      <c r="Z28" s="287"/>
      <c r="AA28" s="287"/>
      <c r="AB28" s="287"/>
      <c r="AC28" s="287"/>
      <c r="AD28" s="287"/>
      <c r="AE28" s="287"/>
      <c r="AF28" s="30"/>
      <c r="AG28" s="30"/>
      <c r="AH28" s="30"/>
      <c r="AI28" s="30"/>
      <c r="AJ28" s="30"/>
      <c r="AK28" s="288">
        <v>0</v>
      </c>
      <c r="AL28" s="287"/>
      <c r="AM28" s="287"/>
      <c r="AN28" s="287"/>
      <c r="AO28" s="287"/>
      <c r="AP28" s="30"/>
      <c r="AQ28" s="31"/>
      <c r="BE28" s="290"/>
    </row>
    <row r="29" spans="2:57" s="6" customFormat="1" ht="15" customHeight="1" hidden="1">
      <c r="B29" s="29"/>
      <c r="C29" s="30"/>
      <c r="D29" s="30"/>
      <c r="E29" s="30"/>
      <c r="F29" s="30" t="s">
        <v>42</v>
      </c>
      <c r="G29" s="30"/>
      <c r="H29" s="30"/>
      <c r="I29" s="30"/>
      <c r="J29" s="30"/>
      <c r="K29" s="30"/>
      <c r="L29" s="286">
        <v>0.15</v>
      </c>
      <c r="M29" s="287"/>
      <c r="N29" s="287"/>
      <c r="O29" s="287"/>
      <c r="P29" s="30"/>
      <c r="Q29" s="30"/>
      <c r="R29" s="30"/>
      <c r="S29" s="30"/>
      <c r="T29" s="30"/>
      <c r="U29" s="30"/>
      <c r="V29" s="30"/>
      <c r="W29" s="288">
        <f>ROUND($BC$51,2)</f>
        <v>0</v>
      </c>
      <c r="X29" s="287"/>
      <c r="Y29" s="287"/>
      <c r="Z29" s="287"/>
      <c r="AA29" s="287"/>
      <c r="AB29" s="287"/>
      <c r="AC29" s="287"/>
      <c r="AD29" s="287"/>
      <c r="AE29" s="287"/>
      <c r="AF29" s="30"/>
      <c r="AG29" s="30"/>
      <c r="AH29" s="30"/>
      <c r="AI29" s="30"/>
      <c r="AJ29" s="30"/>
      <c r="AK29" s="288">
        <v>0</v>
      </c>
      <c r="AL29" s="287"/>
      <c r="AM29" s="287"/>
      <c r="AN29" s="287"/>
      <c r="AO29" s="287"/>
      <c r="AP29" s="30"/>
      <c r="AQ29" s="31"/>
      <c r="BE29" s="290"/>
    </row>
    <row r="30" spans="2:57" s="6" customFormat="1" ht="15" customHeight="1" hidden="1">
      <c r="B30" s="29"/>
      <c r="C30" s="30"/>
      <c r="D30" s="30"/>
      <c r="E30" s="30"/>
      <c r="F30" s="30" t="s">
        <v>43</v>
      </c>
      <c r="G30" s="30"/>
      <c r="H30" s="30"/>
      <c r="I30" s="30"/>
      <c r="J30" s="30"/>
      <c r="K30" s="30"/>
      <c r="L30" s="286">
        <v>0</v>
      </c>
      <c r="M30" s="287"/>
      <c r="N30" s="287"/>
      <c r="O30" s="287"/>
      <c r="P30" s="30"/>
      <c r="Q30" s="30"/>
      <c r="R30" s="30"/>
      <c r="S30" s="30"/>
      <c r="T30" s="30"/>
      <c r="U30" s="30"/>
      <c r="V30" s="30"/>
      <c r="W30" s="288">
        <f>ROUND($BD$51,2)</f>
        <v>0</v>
      </c>
      <c r="X30" s="287"/>
      <c r="Y30" s="287"/>
      <c r="Z30" s="287"/>
      <c r="AA30" s="287"/>
      <c r="AB30" s="287"/>
      <c r="AC30" s="287"/>
      <c r="AD30" s="287"/>
      <c r="AE30" s="287"/>
      <c r="AF30" s="30"/>
      <c r="AG30" s="30"/>
      <c r="AH30" s="30"/>
      <c r="AI30" s="30"/>
      <c r="AJ30" s="30"/>
      <c r="AK30" s="288">
        <v>0</v>
      </c>
      <c r="AL30" s="287"/>
      <c r="AM30" s="287"/>
      <c r="AN30" s="287"/>
      <c r="AO30" s="287"/>
      <c r="AP30" s="30"/>
      <c r="AQ30" s="31"/>
      <c r="BE30" s="290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84"/>
    </row>
    <row r="32" spans="2:57" s="6" customFormat="1" ht="27" customHeight="1">
      <c r="B32" s="23"/>
      <c r="C32" s="32"/>
      <c r="D32" s="33" t="s">
        <v>44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45</v>
      </c>
      <c r="U32" s="34"/>
      <c r="V32" s="34"/>
      <c r="W32" s="34"/>
      <c r="X32" s="273" t="s">
        <v>46</v>
      </c>
      <c r="Y32" s="270"/>
      <c r="Z32" s="270"/>
      <c r="AA32" s="270"/>
      <c r="AB32" s="270"/>
      <c r="AC32" s="34"/>
      <c r="AD32" s="34"/>
      <c r="AE32" s="34"/>
      <c r="AF32" s="34"/>
      <c r="AG32" s="34"/>
      <c r="AH32" s="34"/>
      <c r="AI32" s="34"/>
      <c r="AJ32" s="34"/>
      <c r="AK32" s="274">
        <f>ROUND(SUM($AK$23:$AK$30),2)</f>
        <v>0</v>
      </c>
      <c r="AL32" s="270"/>
      <c r="AM32" s="270"/>
      <c r="AN32" s="270"/>
      <c r="AO32" s="275"/>
      <c r="AP32" s="32"/>
      <c r="AQ32" s="37"/>
      <c r="BE32" s="28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01-2014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76" t="str">
        <f>$K$6</f>
        <v>Údržba komunikací a komunikací pro pěší</v>
      </c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78" t="str">
        <f>IF($AN$8="","",$AN$8)</f>
        <v>17.12.2013</v>
      </c>
      <c r="AN44" s="27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280" t="str">
        <f>IF($E$17="","",$E$17)</f>
        <v> </v>
      </c>
      <c r="AN46" s="279"/>
      <c r="AO46" s="279"/>
      <c r="AP46" s="279"/>
      <c r="AQ46" s="24"/>
      <c r="AR46" s="43"/>
      <c r="AS46" s="281" t="s">
        <v>48</v>
      </c>
      <c r="AT46" s="28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83"/>
      <c r="AT47" s="284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85"/>
      <c r="AT48" s="279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69" t="s">
        <v>49</v>
      </c>
      <c r="D49" s="270"/>
      <c r="E49" s="270"/>
      <c r="F49" s="270"/>
      <c r="G49" s="270"/>
      <c r="H49" s="34"/>
      <c r="I49" s="271" t="s">
        <v>50</v>
      </c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2" t="s">
        <v>51</v>
      </c>
      <c r="AH49" s="270"/>
      <c r="AI49" s="270"/>
      <c r="AJ49" s="270"/>
      <c r="AK49" s="270"/>
      <c r="AL49" s="270"/>
      <c r="AM49" s="270"/>
      <c r="AN49" s="271" t="s">
        <v>52</v>
      </c>
      <c r="AO49" s="270"/>
      <c r="AP49" s="270"/>
      <c r="AQ49" s="58" t="s">
        <v>53</v>
      </c>
      <c r="AR49" s="43"/>
      <c r="AS49" s="59" t="s">
        <v>54</v>
      </c>
      <c r="AT49" s="60" t="s">
        <v>55</v>
      </c>
      <c r="AU49" s="60" t="s">
        <v>56</v>
      </c>
      <c r="AV49" s="60" t="s">
        <v>57</v>
      </c>
      <c r="AW49" s="60" t="s">
        <v>58</v>
      </c>
      <c r="AX49" s="60" t="s">
        <v>59</v>
      </c>
      <c r="AY49" s="60" t="s">
        <v>60</v>
      </c>
      <c r="AZ49" s="60" t="s">
        <v>61</v>
      </c>
      <c r="BA49" s="60" t="s">
        <v>62</v>
      </c>
      <c r="BB49" s="60" t="s">
        <v>63</v>
      </c>
      <c r="BC49" s="60" t="s">
        <v>64</v>
      </c>
      <c r="BD49" s="61" t="s">
        <v>65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66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67">
        <f>ROUND(SUM($AG$52:$AG$53),2)</f>
        <v>0</v>
      </c>
      <c r="AH51" s="268"/>
      <c r="AI51" s="268"/>
      <c r="AJ51" s="268"/>
      <c r="AK51" s="268"/>
      <c r="AL51" s="268"/>
      <c r="AM51" s="268"/>
      <c r="AN51" s="267">
        <f>ROUND(SUM($AG$51,$AT$51),2)</f>
        <v>0</v>
      </c>
      <c r="AO51" s="268"/>
      <c r="AP51" s="268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67</v>
      </c>
      <c r="BT51" s="47" t="s">
        <v>68</v>
      </c>
      <c r="BU51" s="73" t="s">
        <v>69</v>
      </c>
      <c r="BV51" s="47" t="s">
        <v>70</v>
      </c>
      <c r="BW51" s="47" t="s">
        <v>4</v>
      </c>
      <c r="BX51" s="47" t="s">
        <v>71</v>
      </c>
    </row>
    <row r="52" spans="1:91" s="74" customFormat="1" ht="28.5" customHeight="1">
      <c r="A52" s="178" t="s">
        <v>774</v>
      </c>
      <c r="B52" s="75"/>
      <c r="C52" s="76"/>
      <c r="D52" s="265" t="s">
        <v>72</v>
      </c>
      <c r="E52" s="266"/>
      <c r="F52" s="266"/>
      <c r="G52" s="266"/>
      <c r="H52" s="266"/>
      <c r="I52" s="76"/>
      <c r="J52" s="265" t="s">
        <v>73</v>
      </c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3">
        <f>'SO-01 - Vedlejší a ostatn...'!$J$27</f>
        <v>0</v>
      </c>
      <c r="AH52" s="264"/>
      <c r="AI52" s="264"/>
      <c r="AJ52" s="264"/>
      <c r="AK52" s="264"/>
      <c r="AL52" s="264"/>
      <c r="AM52" s="264"/>
      <c r="AN52" s="263">
        <f>ROUND(SUM($AG$52,$AT$52),2)</f>
        <v>0</v>
      </c>
      <c r="AO52" s="264"/>
      <c r="AP52" s="264"/>
      <c r="AQ52" s="77" t="s">
        <v>74</v>
      </c>
      <c r="AR52" s="78"/>
      <c r="AS52" s="79">
        <v>0</v>
      </c>
      <c r="AT52" s="80">
        <f>ROUND(SUM($AV$52:$AW$52),2)</f>
        <v>0</v>
      </c>
      <c r="AU52" s="81">
        <f>'SO-01 - Vedlejší a ostatn...'!$P$77</f>
        <v>0</v>
      </c>
      <c r="AV52" s="80">
        <f>'SO-01 - Vedlejší a ostatn...'!$J$30</f>
        <v>0</v>
      </c>
      <c r="AW52" s="80">
        <f>'SO-01 - Vedlejší a ostatn...'!$J$31</f>
        <v>0</v>
      </c>
      <c r="AX52" s="80">
        <f>'SO-01 - Vedlejší a ostatn...'!$J$32</f>
        <v>0</v>
      </c>
      <c r="AY52" s="80">
        <f>'SO-01 - Vedlejší a ostatn...'!$J$33</f>
        <v>0</v>
      </c>
      <c r="AZ52" s="80">
        <f>'SO-01 - Vedlejší a ostatn...'!$F$30</f>
        <v>0</v>
      </c>
      <c r="BA52" s="80">
        <f>'SO-01 - Vedlejší a ostatn...'!$F$31</f>
        <v>0</v>
      </c>
      <c r="BB52" s="80">
        <f>'SO-01 - Vedlejší a ostatn...'!$F$32</f>
        <v>0</v>
      </c>
      <c r="BC52" s="80">
        <f>'SO-01 - Vedlejší a ostatn...'!$F$33</f>
        <v>0</v>
      </c>
      <c r="BD52" s="82">
        <f>'SO-01 - Vedlejší a ostatn...'!$F$34</f>
        <v>0</v>
      </c>
      <c r="BT52" s="74" t="s">
        <v>20</v>
      </c>
      <c r="BV52" s="74" t="s">
        <v>70</v>
      </c>
      <c r="BW52" s="74" t="s">
        <v>75</v>
      </c>
      <c r="BX52" s="74" t="s">
        <v>4</v>
      </c>
      <c r="CM52" s="74" t="s">
        <v>76</v>
      </c>
    </row>
    <row r="53" spans="1:91" s="74" customFormat="1" ht="28.5" customHeight="1">
      <c r="A53" s="178" t="s">
        <v>774</v>
      </c>
      <c r="B53" s="75"/>
      <c r="C53" s="76"/>
      <c r="D53" s="265" t="s">
        <v>77</v>
      </c>
      <c r="E53" s="266"/>
      <c r="F53" s="266"/>
      <c r="G53" s="266"/>
      <c r="H53" s="266"/>
      <c r="I53" s="76"/>
      <c r="J53" s="265" t="s">
        <v>16</v>
      </c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3">
        <f>'SO-02 - Údržba komunikací...'!$J$27</f>
        <v>0</v>
      </c>
      <c r="AH53" s="264"/>
      <c r="AI53" s="264"/>
      <c r="AJ53" s="264"/>
      <c r="AK53" s="264"/>
      <c r="AL53" s="264"/>
      <c r="AM53" s="264"/>
      <c r="AN53" s="263">
        <f>ROUND(SUM($AG$53,$AT$53),2)</f>
        <v>0</v>
      </c>
      <c r="AO53" s="264"/>
      <c r="AP53" s="264"/>
      <c r="AQ53" s="77" t="s">
        <v>74</v>
      </c>
      <c r="AR53" s="78"/>
      <c r="AS53" s="83">
        <v>0</v>
      </c>
      <c r="AT53" s="84">
        <f>ROUND(SUM($AV$53:$AW$53),2)</f>
        <v>0</v>
      </c>
      <c r="AU53" s="85">
        <f>'SO-02 - Údržba komunikací...'!$P$84</f>
        <v>0</v>
      </c>
      <c r="AV53" s="84">
        <f>'SO-02 - Údržba komunikací...'!$J$30</f>
        <v>0</v>
      </c>
      <c r="AW53" s="84">
        <f>'SO-02 - Údržba komunikací...'!$J$31</f>
        <v>0</v>
      </c>
      <c r="AX53" s="84">
        <f>'SO-02 - Údržba komunikací...'!$J$32</f>
        <v>0</v>
      </c>
      <c r="AY53" s="84">
        <f>'SO-02 - Údržba komunikací...'!$J$33</f>
        <v>0</v>
      </c>
      <c r="AZ53" s="84">
        <f>'SO-02 - Údržba komunikací...'!$F$30</f>
        <v>0</v>
      </c>
      <c r="BA53" s="84">
        <f>'SO-02 - Údržba komunikací...'!$F$31</f>
        <v>0</v>
      </c>
      <c r="BB53" s="84">
        <f>'SO-02 - Údržba komunikací...'!$F$32</f>
        <v>0</v>
      </c>
      <c r="BC53" s="84">
        <f>'SO-02 - Údržba komunikací...'!$F$33</f>
        <v>0</v>
      </c>
      <c r="BD53" s="86">
        <f>'SO-02 - Údržba komunikací...'!$F$34</f>
        <v>0</v>
      </c>
      <c r="BT53" s="74" t="s">
        <v>20</v>
      </c>
      <c r="BV53" s="74" t="s">
        <v>70</v>
      </c>
      <c r="BW53" s="74" t="s">
        <v>78</v>
      </c>
      <c r="BX53" s="74" t="s">
        <v>4</v>
      </c>
      <c r="CM53" s="74" t="s">
        <v>76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-01 - Vedlejší a ostatn...'!C2" tooltip="SO-01 - Vedlejší a ostatn..." display="/"/>
    <hyperlink ref="A53" location="'SO-02 - Údržba komunikací...'!C2" tooltip="SO-02 - Údržba komunikací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775</v>
      </c>
      <c r="G1" s="298" t="s">
        <v>776</v>
      </c>
      <c r="H1" s="298"/>
      <c r="I1" s="180"/>
      <c r="J1" s="181" t="s">
        <v>777</v>
      </c>
      <c r="K1" s="179" t="s">
        <v>79</v>
      </c>
      <c r="L1" s="181" t="s">
        <v>778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76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99" t="str">
        <f>'Rekapitulace stavby'!$K$6</f>
        <v>Údržba komunikací a komunikací pro pěší</v>
      </c>
      <c r="F7" s="291"/>
      <c r="G7" s="291"/>
      <c r="H7" s="291"/>
      <c r="J7" s="11"/>
      <c r="K7" s="13"/>
    </row>
    <row r="8" spans="2:11" s="6" customFormat="1" ht="15.75" customHeight="1">
      <c r="B8" s="23"/>
      <c r="C8" s="24"/>
      <c r="D8" s="19" t="s">
        <v>81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76" t="s">
        <v>82</v>
      </c>
      <c r="F9" s="279"/>
      <c r="G9" s="279"/>
      <c r="H9" s="27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17.12.2013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22</v>
      </c>
      <c r="F15" s="24"/>
      <c r="G15" s="24"/>
      <c r="H15" s="24"/>
      <c r="I15" s="88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22</v>
      </c>
      <c r="F21" s="24"/>
      <c r="G21" s="24"/>
      <c r="H21" s="24"/>
      <c r="I21" s="88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33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4"/>
      <c r="F24" s="300"/>
      <c r="G24" s="300"/>
      <c r="H24" s="30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34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36</v>
      </c>
      <c r="G29" s="24"/>
      <c r="H29" s="24"/>
      <c r="I29" s="95" t="s">
        <v>35</v>
      </c>
      <c r="J29" s="28" t="s">
        <v>37</v>
      </c>
      <c r="K29" s="27"/>
    </row>
    <row r="30" spans="2:11" s="6" customFormat="1" ht="15" customHeight="1">
      <c r="B30" s="23"/>
      <c r="C30" s="24"/>
      <c r="D30" s="30" t="s">
        <v>38</v>
      </c>
      <c r="E30" s="30" t="s">
        <v>39</v>
      </c>
      <c r="F30" s="96">
        <f>ROUND(SUM($BE$77:$BE$84),2)</f>
        <v>0</v>
      </c>
      <c r="G30" s="24"/>
      <c r="H30" s="24"/>
      <c r="I30" s="97">
        <v>0.21</v>
      </c>
      <c r="J30" s="96">
        <f>ROUND(SUM($BE$77:$BE$84)*$I$30,2)</f>
        <v>0</v>
      </c>
      <c r="K30" s="27"/>
    </row>
    <row r="31" spans="2:11" s="6" customFormat="1" ht="15" customHeight="1">
      <c r="B31" s="23"/>
      <c r="C31" s="24"/>
      <c r="D31" s="24"/>
      <c r="E31" s="30" t="s">
        <v>40</v>
      </c>
      <c r="F31" s="96">
        <f>ROUND(SUM($BF$77:$BF$84),2)</f>
        <v>0</v>
      </c>
      <c r="G31" s="24"/>
      <c r="H31" s="24"/>
      <c r="I31" s="97">
        <v>0.15</v>
      </c>
      <c r="J31" s="96">
        <f>ROUND(SUM($BF$77:$BF$84)*$I$31,2)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41</v>
      </c>
      <c r="F32" s="96">
        <f>ROUND(SUM($BG$77:$BG$84),2)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42</v>
      </c>
      <c r="F33" s="96">
        <f>ROUND(SUM($BH$77:$BH$84),2)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43</v>
      </c>
      <c r="F34" s="96">
        <f>ROUND(SUM($BI$77:$BI$84),2)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44</v>
      </c>
      <c r="E36" s="34"/>
      <c r="F36" s="34"/>
      <c r="G36" s="98" t="s">
        <v>45</v>
      </c>
      <c r="H36" s="35" t="s">
        <v>46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83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99" t="str">
        <f>$E$7</f>
        <v>Údržba komunikací a komunikací pro pěší</v>
      </c>
      <c r="F45" s="279"/>
      <c r="G45" s="279"/>
      <c r="H45" s="279"/>
      <c r="J45" s="24"/>
      <c r="K45" s="27"/>
    </row>
    <row r="46" spans="2:11" s="6" customFormat="1" ht="15" customHeight="1">
      <c r="B46" s="23"/>
      <c r="C46" s="19" t="s">
        <v>81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76" t="str">
        <f>$E$9</f>
        <v>SO-01 - Vedlejší a ostatní náklady</v>
      </c>
      <c r="F47" s="279"/>
      <c r="G47" s="279"/>
      <c r="H47" s="27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17.12.2013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84</v>
      </c>
      <c r="D54" s="32"/>
      <c r="E54" s="32"/>
      <c r="F54" s="32"/>
      <c r="G54" s="32"/>
      <c r="H54" s="32"/>
      <c r="I54" s="106"/>
      <c r="J54" s="107" t="s">
        <v>85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86</v>
      </c>
      <c r="D56" s="24"/>
      <c r="E56" s="24"/>
      <c r="F56" s="24"/>
      <c r="G56" s="24"/>
      <c r="H56" s="24"/>
      <c r="J56" s="67">
        <f>ROUND($J$77,2)</f>
        <v>0</v>
      </c>
      <c r="K56" s="27"/>
      <c r="AU56" s="6" t="s">
        <v>87</v>
      </c>
    </row>
    <row r="57" spans="2:11" s="73" customFormat="1" ht="25.5" customHeight="1">
      <c r="B57" s="108"/>
      <c r="C57" s="109"/>
      <c r="D57" s="110" t="s">
        <v>88</v>
      </c>
      <c r="E57" s="110"/>
      <c r="F57" s="110"/>
      <c r="G57" s="110"/>
      <c r="H57" s="110"/>
      <c r="I57" s="111"/>
      <c r="J57" s="112">
        <f>ROUND($J$78,2)</f>
        <v>0</v>
      </c>
      <c r="K57" s="113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01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3"/>
      <c r="J63" s="42"/>
      <c r="K63" s="42"/>
      <c r="L63" s="43"/>
    </row>
    <row r="64" spans="2:12" s="6" customFormat="1" ht="37.5" customHeight="1">
      <c r="B64" s="23"/>
      <c r="C64" s="12" t="s">
        <v>89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15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99" t="str">
        <f>$E$7</f>
        <v>Údržba komunikací a komunikací pro pěší</v>
      </c>
      <c r="F67" s="279"/>
      <c r="G67" s="279"/>
      <c r="H67" s="279"/>
      <c r="J67" s="24"/>
      <c r="K67" s="24"/>
      <c r="L67" s="43"/>
    </row>
    <row r="68" spans="2:12" s="6" customFormat="1" ht="15" customHeight="1">
      <c r="B68" s="23"/>
      <c r="C68" s="19" t="s">
        <v>81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76" t="str">
        <f>$E$9</f>
        <v>SO-01 - Vedlejší a ostatní náklady</v>
      </c>
      <c r="F69" s="279"/>
      <c r="G69" s="279"/>
      <c r="H69" s="279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21</v>
      </c>
      <c r="D71" s="24"/>
      <c r="E71" s="24"/>
      <c r="F71" s="17" t="str">
        <f>$F$12</f>
        <v> </v>
      </c>
      <c r="G71" s="24"/>
      <c r="H71" s="24"/>
      <c r="I71" s="88" t="s">
        <v>23</v>
      </c>
      <c r="J71" s="52" t="str">
        <f>IF($J$12="","",$J$12)</f>
        <v>17.12.2013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27</v>
      </c>
      <c r="D73" s="24"/>
      <c r="E73" s="24"/>
      <c r="F73" s="17" t="str">
        <f>$E$15</f>
        <v> </v>
      </c>
      <c r="G73" s="24"/>
      <c r="H73" s="24"/>
      <c r="I73" s="88" t="s">
        <v>32</v>
      </c>
      <c r="J73" s="17" t="str">
        <f>$E$21</f>
        <v> </v>
      </c>
      <c r="K73" s="24"/>
      <c r="L73" s="43"/>
    </row>
    <row r="74" spans="2:12" s="6" customFormat="1" ht="15" customHeight="1">
      <c r="B74" s="23"/>
      <c r="C74" s="19" t="s">
        <v>30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14" customFormat="1" ht="30" customHeight="1">
      <c r="B76" s="115"/>
      <c r="C76" s="116" t="s">
        <v>90</v>
      </c>
      <c r="D76" s="117" t="s">
        <v>53</v>
      </c>
      <c r="E76" s="117" t="s">
        <v>49</v>
      </c>
      <c r="F76" s="117" t="s">
        <v>91</v>
      </c>
      <c r="G76" s="117" t="s">
        <v>92</v>
      </c>
      <c r="H76" s="117" t="s">
        <v>93</v>
      </c>
      <c r="I76" s="118" t="s">
        <v>94</v>
      </c>
      <c r="J76" s="117" t="s">
        <v>95</v>
      </c>
      <c r="K76" s="119" t="s">
        <v>96</v>
      </c>
      <c r="L76" s="120"/>
      <c r="M76" s="59" t="s">
        <v>97</v>
      </c>
      <c r="N76" s="60" t="s">
        <v>38</v>
      </c>
      <c r="O76" s="60" t="s">
        <v>98</v>
      </c>
      <c r="P76" s="60" t="s">
        <v>99</v>
      </c>
      <c r="Q76" s="60" t="s">
        <v>100</v>
      </c>
      <c r="R76" s="60" t="s">
        <v>101</v>
      </c>
      <c r="S76" s="60" t="s">
        <v>102</v>
      </c>
      <c r="T76" s="61" t="s">
        <v>103</v>
      </c>
    </row>
    <row r="77" spans="2:63" s="6" customFormat="1" ht="30" customHeight="1">
      <c r="B77" s="23"/>
      <c r="C77" s="66" t="s">
        <v>86</v>
      </c>
      <c r="D77" s="24"/>
      <c r="E77" s="24"/>
      <c r="F77" s="24"/>
      <c r="G77" s="24"/>
      <c r="H77" s="24"/>
      <c r="J77" s="121">
        <f>$BK$77</f>
        <v>0</v>
      </c>
      <c r="K77" s="24"/>
      <c r="L77" s="43"/>
      <c r="M77" s="63"/>
      <c r="N77" s="64"/>
      <c r="O77" s="64"/>
      <c r="P77" s="122">
        <f>$P$78</f>
        <v>0</v>
      </c>
      <c r="Q77" s="64"/>
      <c r="R77" s="122">
        <f>$R$78</f>
        <v>0.0099</v>
      </c>
      <c r="S77" s="64"/>
      <c r="T77" s="123">
        <f>$T$78</f>
        <v>0</v>
      </c>
      <c r="AT77" s="6" t="s">
        <v>67</v>
      </c>
      <c r="AU77" s="6" t="s">
        <v>87</v>
      </c>
      <c r="BK77" s="124">
        <f>$BK$78</f>
        <v>0</v>
      </c>
    </row>
    <row r="78" spans="2:63" s="125" customFormat="1" ht="37.5" customHeight="1">
      <c r="B78" s="126"/>
      <c r="C78" s="127"/>
      <c r="D78" s="127" t="s">
        <v>67</v>
      </c>
      <c r="E78" s="128" t="s">
        <v>104</v>
      </c>
      <c r="F78" s="128" t="s">
        <v>105</v>
      </c>
      <c r="G78" s="127"/>
      <c r="H78" s="127"/>
      <c r="J78" s="129">
        <f>$BK$78</f>
        <v>0</v>
      </c>
      <c r="K78" s="127"/>
      <c r="L78" s="130"/>
      <c r="M78" s="131"/>
      <c r="N78" s="127"/>
      <c r="O78" s="127"/>
      <c r="P78" s="132">
        <f>SUM($P$79:$P$84)</f>
        <v>0</v>
      </c>
      <c r="Q78" s="127"/>
      <c r="R78" s="132">
        <f>SUM($R$79:$R$84)</f>
        <v>0.0099</v>
      </c>
      <c r="S78" s="127"/>
      <c r="T78" s="133">
        <f>SUM($T$79:$T$84)</f>
        <v>0</v>
      </c>
      <c r="AR78" s="134" t="s">
        <v>106</v>
      </c>
      <c r="AT78" s="134" t="s">
        <v>67</v>
      </c>
      <c r="AU78" s="134" t="s">
        <v>68</v>
      </c>
      <c r="AY78" s="134" t="s">
        <v>107</v>
      </c>
      <c r="BK78" s="135">
        <f>SUM($BK$79:$BK$84)</f>
        <v>0</v>
      </c>
    </row>
    <row r="79" spans="2:65" s="6" customFormat="1" ht="15.75" customHeight="1">
      <c r="B79" s="23"/>
      <c r="C79" s="136" t="s">
        <v>20</v>
      </c>
      <c r="D79" s="136" t="s">
        <v>108</v>
      </c>
      <c r="E79" s="137" t="s">
        <v>109</v>
      </c>
      <c r="F79" s="138" t="s">
        <v>110</v>
      </c>
      <c r="G79" s="139" t="s">
        <v>111</v>
      </c>
      <c r="H79" s="140">
        <v>1</v>
      </c>
      <c r="I79" s="141"/>
      <c r="J79" s="142">
        <f>ROUND($I$79*$H$79,2)</f>
        <v>0</v>
      </c>
      <c r="K79" s="138"/>
      <c r="L79" s="43"/>
      <c r="M79" s="143"/>
      <c r="N79" s="144" t="s">
        <v>39</v>
      </c>
      <c r="O79" s="24"/>
      <c r="P79" s="24"/>
      <c r="Q79" s="145">
        <v>0</v>
      </c>
      <c r="R79" s="145">
        <f>$Q$79*$H$79</f>
        <v>0</v>
      </c>
      <c r="S79" s="145">
        <v>0</v>
      </c>
      <c r="T79" s="146">
        <f>$S$79*$H$79</f>
        <v>0</v>
      </c>
      <c r="AR79" s="89" t="s">
        <v>112</v>
      </c>
      <c r="AT79" s="89" t="s">
        <v>108</v>
      </c>
      <c r="AU79" s="89" t="s">
        <v>20</v>
      </c>
      <c r="AY79" s="6" t="s">
        <v>107</v>
      </c>
      <c r="BE79" s="147">
        <f>IF($N$79="základní",$J$79,0)</f>
        <v>0</v>
      </c>
      <c r="BF79" s="147">
        <f>IF($N$79="snížená",$J$79,0)</f>
        <v>0</v>
      </c>
      <c r="BG79" s="147">
        <f>IF($N$79="zákl. přenesená",$J$79,0)</f>
        <v>0</v>
      </c>
      <c r="BH79" s="147">
        <f>IF($N$79="sníž. přenesená",$J$79,0)</f>
        <v>0</v>
      </c>
      <c r="BI79" s="147">
        <f>IF($N$79="nulová",$J$79,0)</f>
        <v>0</v>
      </c>
      <c r="BJ79" s="89" t="s">
        <v>20</v>
      </c>
      <c r="BK79" s="147">
        <f>ROUND($I$79*$H$79,2)</f>
        <v>0</v>
      </c>
      <c r="BL79" s="89" t="s">
        <v>112</v>
      </c>
      <c r="BM79" s="89" t="s">
        <v>113</v>
      </c>
    </row>
    <row r="80" spans="2:47" s="6" customFormat="1" ht="44.25" customHeight="1">
      <c r="B80" s="23"/>
      <c r="C80" s="24"/>
      <c r="D80" s="148" t="s">
        <v>114</v>
      </c>
      <c r="E80" s="24"/>
      <c r="F80" s="149" t="s">
        <v>115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114</v>
      </c>
      <c r="AU80" s="6" t="s">
        <v>20</v>
      </c>
    </row>
    <row r="81" spans="2:65" s="6" customFormat="1" ht="15.75" customHeight="1">
      <c r="B81" s="23"/>
      <c r="C81" s="136" t="s">
        <v>112</v>
      </c>
      <c r="D81" s="136" t="s">
        <v>108</v>
      </c>
      <c r="E81" s="137" t="s">
        <v>116</v>
      </c>
      <c r="F81" s="138" t="s">
        <v>117</v>
      </c>
      <c r="G81" s="139" t="s">
        <v>118</v>
      </c>
      <c r="H81" s="140">
        <v>1</v>
      </c>
      <c r="I81" s="141"/>
      <c r="J81" s="142">
        <f>ROUND($I$81*$H$81,2)</f>
        <v>0</v>
      </c>
      <c r="K81" s="138" t="s">
        <v>119</v>
      </c>
      <c r="L81" s="43"/>
      <c r="M81" s="143"/>
      <c r="N81" s="144" t="s">
        <v>39</v>
      </c>
      <c r="O81" s="24"/>
      <c r="P81" s="24"/>
      <c r="Q81" s="145">
        <v>0.0099</v>
      </c>
      <c r="R81" s="145">
        <f>$Q$81*$H$81</f>
        <v>0.0099</v>
      </c>
      <c r="S81" s="145">
        <v>0</v>
      </c>
      <c r="T81" s="146">
        <f>$S$81*$H$81</f>
        <v>0</v>
      </c>
      <c r="AR81" s="89" t="s">
        <v>112</v>
      </c>
      <c r="AT81" s="89" t="s">
        <v>108</v>
      </c>
      <c r="AU81" s="89" t="s">
        <v>20</v>
      </c>
      <c r="AY81" s="6" t="s">
        <v>107</v>
      </c>
      <c r="BE81" s="147">
        <f>IF($N$81="základní",$J$81,0)</f>
        <v>0</v>
      </c>
      <c r="BF81" s="147">
        <f>IF($N$81="snížená",$J$81,0)</f>
        <v>0</v>
      </c>
      <c r="BG81" s="147">
        <f>IF($N$81="zákl. přenesená",$J$81,0)</f>
        <v>0</v>
      </c>
      <c r="BH81" s="147">
        <f>IF($N$81="sníž. přenesená",$J$81,0)</f>
        <v>0</v>
      </c>
      <c r="BI81" s="147">
        <f>IF($N$81="nulová",$J$81,0)</f>
        <v>0</v>
      </c>
      <c r="BJ81" s="89" t="s">
        <v>20</v>
      </c>
      <c r="BK81" s="147">
        <f>ROUND($I$81*$H$81,2)</f>
        <v>0</v>
      </c>
      <c r="BL81" s="89" t="s">
        <v>112</v>
      </c>
      <c r="BM81" s="89" t="s">
        <v>120</v>
      </c>
    </row>
    <row r="82" spans="2:47" s="6" customFormat="1" ht="16.5" customHeight="1">
      <c r="B82" s="23"/>
      <c r="C82" s="24"/>
      <c r="D82" s="148" t="s">
        <v>121</v>
      </c>
      <c r="E82" s="24"/>
      <c r="F82" s="150" t="s">
        <v>122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121</v>
      </c>
      <c r="AU82" s="6" t="s">
        <v>20</v>
      </c>
    </row>
    <row r="83" spans="2:65" s="6" customFormat="1" ht="15.75" customHeight="1">
      <c r="B83" s="23"/>
      <c r="C83" s="136" t="s">
        <v>76</v>
      </c>
      <c r="D83" s="136" t="s">
        <v>108</v>
      </c>
      <c r="E83" s="137" t="s">
        <v>123</v>
      </c>
      <c r="F83" s="138" t="s">
        <v>124</v>
      </c>
      <c r="G83" s="139" t="s">
        <v>111</v>
      </c>
      <c r="H83" s="140">
        <v>1</v>
      </c>
      <c r="I83" s="141"/>
      <c r="J83" s="142">
        <f>ROUND($I$83*$H$83,2)</f>
        <v>0</v>
      </c>
      <c r="K83" s="138"/>
      <c r="L83" s="43"/>
      <c r="M83" s="143"/>
      <c r="N83" s="144" t="s">
        <v>39</v>
      </c>
      <c r="O83" s="24"/>
      <c r="P83" s="24"/>
      <c r="Q83" s="145">
        <v>0</v>
      </c>
      <c r="R83" s="145">
        <f>$Q$83*$H$83</f>
        <v>0</v>
      </c>
      <c r="S83" s="145">
        <v>0</v>
      </c>
      <c r="T83" s="146">
        <f>$S$83*$H$83</f>
        <v>0</v>
      </c>
      <c r="AR83" s="89" t="s">
        <v>112</v>
      </c>
      <c r="AT83" s="89" t="s">
        <v>108</v>
      </c>
      <c r="AU83" s="89" t="s">
        <v>20</v>
      </c>
      <c r="AY83" s="6" t="s">
        <v>107</v>
      </c>
      <c r="BE83" s="147">
        <f>IF($N$83="základní",$J$83,0)</f>
        <v>0</v>
      </c>
      <c r="BF83" s="147">
        <f>IF($N$83="snížená",$J$83,0)</f>
        <v>0</v>
      </c>
      <c r="BG83" s="147">
        <f>IF($N$83="zákl. přenesená",$J$83,0)</f>
        <v>0</v>
      </c>
      <c r="BH83" s="147">
        <f>IF($N$83="sníž. přenesená",$J$83,0)</f>
        <v>0</v>
      </c>
      <c r="BI83" s="147">
        <f>IF($N$83="nulová",$J$83,0)</f>
        <v>0</v>
      </c>
      <c r="BJ83" s="89" t="s">
        <v>20</v>
      </c>
      <c r="BK83" s="147">
        <f>ROUND($I$83*$H$83,2)</f>
        <v>0</v>
      </c>
      <c r="BL83" s="89" t="s">
        <v>112</v>
      </c>
      <c r="BM83" s="89" t="s">
        <v>125</v>
      </c>
    </row>
    <row r="84" spans="2:65" s="6" customFormat="1" ht="15.75" customHeight="1">
      <c r="B84" s="23"/>
      <c r="C84" s="139" t="s">
        <v>126</v>
      </c>
      <c r="D84" s="139" t="s">
        <v>108</v>
      </c>
      <c r="E84" s="137" t="s">
        <v>127</v>
      </c>
      <c r="F84" s="138" t="s">
        <v>128</v>
      </c>
      <c r="G84" s="139" t="s">
        <v>111</v>
      </c>
      <c r="H84" s="140">
        <v>1</v>
      </c>
      <c r="I84" s="141"/>
      <c r="J84" s="142">
        <f>ROUND($I$84*$H$84,2)</f>
        <v>0</v>
      </c>
      <c r="K84" s="138"/>
      <c r="L84" s="43"/>
      <c r="M84" s="143"/>
      <c r="N84" s="151" t="s">
        <v>39</v>
      </c>
      <c r="O84" s="152"/>
      <c r="P84" s="152"/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9" t="s">
        <v>112</v>
      </c>
      <c r="AT84" s="89" t="s">
        <v>108</v>
      </c>
      <c r="AU84" s="89" t="s">
        <v>20</v>
      </c>
      <c r="AY84" s="89" t="s">
        <v>107</v>
      </c>
      <c r="BE84" s="147">
        <f>IF($N$84="základní",$J$84,0)</f>
        <v>0</v>
      </c>
      <c r="BF84" s="147">
        <f>IF($N$84="snížená",$J$84,0)</f>
        <v>0</v>
      </c>
      <c r="BG84" s="147">
        <f>IF($N$84="zákl. přenesená",$J$84,0)</f>
        <v>0</v>
      </c>
      <c r="BH84" s="147">
        <f>IF($N$84="sníž. přenesená",$J$84,0)</f>
        <v>0</v>
      </c>
      <c r="BI84" s="147">
        <f>IF($N$84="nulová",$J$84,0)</f>
        <v>0</v>
      </c>
      <c r="BJ84" s="89" t="s">
        <v>20</v>
      </c>
      <c r="BK84" s="147">
        <f>ROUND($I$84*$H$84,2)</f>
        <v>0</v>
      </c>
      <c r="BL84" s="89" t="s">
        <v>112</v>
      </c>
      <c r="BM84" s="89" t="s">
        <v>129</v>
      </c>
    </row>
    <row r="85" spans="2:12" s="6" customFormat="1" ht="7.5" customHeight="1">
      <c r="B85" s="38"/>
      <c r="C85" s="39"/>
      <c r="D85" s="39"/>
      <c r="E85" s="39"/>
      <c r="F85" s="39"/>
      <c r="G85" s="39"/>
      <c r="H85" s="39"/>
      <c r="I85" s="101"/>
      <c r="J85" s="39"/>
      <c r="K85" s="39"/>
      <c r="L85" s="43"/>
    </row>
    <row r="86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775</v>
      </c>
      <c r="G1" s="298" t="s">
        <v>776</v>
      </c>
      <c r="H1" s="298"/>
      <c r="I1" s="180"/>
      <c r="J1" s="181" t="s">
        <v>777</v>
      </c>
      <c r="K1" s="179" t="s">
        <v>79</v>
      </c>
      <c r="L1" s="181" t="s">
        <v>778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76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99" t="str">
        <f>'Rekapitulace stavby'!$K$6</f>
        <v>Údržba komunikací a komunikací pro pěší</v>
      </c>
      <c r="F7" s="291"/>
      <c r="G7" s="291"/>
      <c r="H7" s="291"/>
      <c r="J7" s="11"/>
      <c r="K7" s="13"/>
    </row>
    <row r="8" spans="2:11" s="6" customFormat="1" ht="15.75" customHeight="1">
      <c r="B8" s="23"/>
      <c r="C8" s="24"/>
      <c r="D8" s="19" t="s">
        <v>81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76" t="s">
        <v>130</v>
      </c>
      <c r="F9" s="279"/>
      <c r="G9" s="279"/>
      <c r="H9" s="27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17.12.2013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22</v>
      </c>
      <c r="F15" s="24"/>
      <c r="G15" s="24"/>
      <c r="H15" s="24"/>
      <c r="I15" s="88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22</v>
      </c>
      <c r="F21" s="24"/>
      <c r="G21" s="24"/>
      <c r="H21" s="24"/>
      <c r="I21" s="88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33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94"/>
      <c r="F24" s="300"/>
      <c r="G24" s="300"/>
      <c r="H24" s="30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34</v>
      </c>
      <c r="E27" s="24"/>
      <c r="F27" s="24"/>
      <c r="G27" s="24"/>
      <c r="H27" s="24"/>
      <c r="J27" s="67">
        <f>ROUND($J$84,2)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36</v>
      </c>
      <c r="G29" s="24"/>
      <c r="H29" s="24"/>
      <c r="I29" s="95" t="s">
        <v>35</v>
      </c>
      <c r="J29" s="28" t="s">
        <v>37</v>
      </c>
      <c r="K29" s="27"/>
    </row>
    <row r="30" spans="2:11" s="6" customFormat="1" ht="15" customHeight="1">
      <c r="B30" s="23"/>
      <c r="C30" s="24"/>
      <c r="D30" s="30" t="s">
        <v>38</v>
      </c>
      <c r="E30" s="30" t="s">
        <v>39</v>
      </c>
      <c r="F30" s="96">
        <f>ROUND(SUM($BE$84:$BE$377),2)</f>
        <v>0</v>
      </c>
      <c r="G30" s="24"/>
      <c r="H30" s="24"/>
      <c r="I30" s="97">
        <v>0.21</v>
      </c>
      <c r="J30" s="96">
        <f>ROUND(SUM($BE$84:$BE$377)*$I$30,2)</f>
        <v>0</v>
      </c>
      <c r="K30" s="27"/>
    </row>
    <row r="31" spans="2:11" s="6" customFormat="1" ht="15" customHeight="1">
      <c r="B31" s="23"/>
      <c r="C31" s="24"/>
      <c r="D31" s="24"/>
      <c r="E31" s="30" t="s">
        <v>40</v>
      </c>
      <c r="F31" s="96">
        <f>ROUND(SUM($BF$84:$BF$377),2)</f>
        <v>0</v>
      </c>
      <c r="G31" s="24"/>
      <c r="H31" s="24"/>
      <c r="I31" s="97">
        <v>0.15</v>
      </c>
      <c r="J31" s="96">
        <f>ROUND(SUM($BF$84:$BF$377)*$I$31,2)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41</v>
      </c>
      <c r="F32" s="96">
        <f>ROUND(SUM($BG$84:$BG$377),2)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42</v>
      </c>
      <c r="F33" s="96">
        <f>ROUND(SUM($BH$84:$BH$377),2)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43</v>
      </c>
      <c r="F34" s="96">
        <f>ROUND(SUM($BI$84:$BI$377),2)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44</v>
      </c>
      <c r="E36" s="34"/>
      <c r="F36" s="34"/>
      <c r="G36" s="98" t="s">
        <v>45</v>
      </c>
      <c r="H36" s="35" t="s">
        <v>46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83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99" t="str">
        <f>$E$7</f>
        <v>Údržba komunikací a komunikací pro pěší</v>
      </c>
      <c r="F45" s="279"/>
      <c r="G45" s="279"/>
      <c r="H45" s="279"/>
      <c r="J45" s="24"/>
      <c r="K45" s="27"/>
    </row>
    <row r="46" spans="2:11" s="6" customFormat="1" ht="15" customHeight="1">
      <c r="B46" s="23"/>
      <c r="C46" s="19" t="s">
        <v>81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76" t="str">
        <f>$E$9</f>
        <v>SO-02 - Údržba komunikací a komunikací pro pěší</v>
      </c>
      <c r="F47" s="279"/>
      <c r="G47" s="279"/>
      <c r="H47" s="27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8" t="s">
        <v>23</v>
      </c>
      <c r="J49" s="52" t="str">
        <f>IF($J$12="","",$J$12)</f>
        <v>17.12.2013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84</v>
      </c>
      <c r="D54" s="32"/>
      <c r="E54" s="32"/>
      <c r="F54" s="32"/>
      <c r="G54" s="32"/>
      <c r="H54" s="32"/>
      <c r="I54" s="106"/>
      <c r="J54" s="107" t="s">
        <v>85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86</v>
      </c>
      <c r="D56" s="24"/>
      <c r="E56" s="24"/>
      <c r="F56" s="24"/>
      <c r="G56" s="24"/>
      <c r="H56" s="24"/>
      <c r="J56" s="67">
        <f>ROUND($J$84,2)</f>
        <v>0</v>
      </c>
      <c r="K56" s="27"/>
      <c r="AU56" s="6" t="s">
        <v>87</v>
      </c>
    </row>
    <row r="57" spans="2:11" s="73" customFormat="1" ht="25.5" customHeight="1">
      <c r="B57" s="108"/>
      <c r="C57" s="109"/>
      <c r="D57" s="110" t="s">
        <v>131</v>
      </c>
      <c r="E57" s="110"/>
      <c r="F57" s="110"/>
      <c r="G57" s="110"/>
      <c r="H57" s="110"/>
      <c r="I57" s="111"/>
      <c r="J57" s="112">
        <f>ROUND($J$85,2)</f>
        <v>0</v>
      </c>
      <c r="K57" s="113"/>
    </row>
    <row r="58" spans="2:11" s="155" customFormat="1" ht="21" customHeight="1">
      <c r="B58" s="156"/>
      <c r="C58" s="157"/>
      <c r="D58" s="158" t="s">
        <v>132</v>
      </c>
      <c r="E58" s="158"/>
      <c r="F58" s="158"/>
      <c r="G58" s="158"/>
      <c r="H58" s="158"/>
      <c r="I58" s="159"/>
      <c r="J58" s="160">
        <f>ROUND($J$86,2)</f>
        <v>0</v>
      </c>
      <c r="K58" s="161"/>
    </row>
    <row r="59" spans="2:11" s="155" customFormat="1" ht="15.75" customHeight="1">
      <c r="B59" s="156"/>
      <c r="C59" s="157"/>
      <c r="D59" s="158" t="s">
        <v>133</v>
      </c>
      <c r="E59" s="158"/>
      <c r="F59" s="158"/>
      <c r="G59" s="158"/>
      <c r="H59" s="158"/>
      <c r="I59" s="159"/>
      <c r="J59" s="160">
        <f>ROUND($J$87,2)</f>
        <v>0</v>
      </c>
      <c r="K59" s="161"/>
    </row>
    <row r="60" spans="2:11" s="155" customFormat="1" ht="15.75" customHeight="1">
      <c r="B60" s="156"/>
      <c r="C60" s="157"/>
      <c r="D60" s="158" t="s">
        <v>134</v>
      </c>
      <c r="E60" s="158"/>
      <c r="F60" s="158"/>
      <c r="G60" s="158"/>
      <c r="H60" s="158"/>
      <c r="I60" s="159"/>
      <c r="J60" s="160">
        <f>ROUND($J$90,2)</f>
        <v>0</v>
      </c>
      <c r="K60" s="161"/>
    </row>
    <row r="61" spans="2:11" s="155" customFormat="1" ht="15.75" customHeight="1">
      <c r="B61" s="156"/>
      <c r="C61" s="157"/>
      <c r="D61" s="158" t="s">
        <v>135</v>
      </c>
      <c r="E61" s="158"/>
      <c r="F61" s="158"/>
      <c r="G61" s="158"/>
      <c r="H61" s="158"/>
      <c r="I61" s="159"/>
      <c r="J61" s="160">
        <f>ROUND($J$130,2)</f>
        <v>0</v>
      </c>
      <c r="K61" s="161"/>
    </row>
    <row r="62" spans="2:11" s="155" customFormat="1" ht="15.75" customHeight="1">
      <c r="B62" s="156"/>
      <c r="C62" s="157"/>
      <c r="D62" s="158" t="s">
        <v>136</v>
      </c>
      <c r="E62" s="158"/>
      <c r="F62" s="158"/>
      <c r="G62" s="158"/>
      <c r="H62" s="158"/>
      <c r="I62" s="159"/>
      <c r="J62" s="160">
        <f>ROUND($J$180,2)</f>
        <v>0</v>
      </c>
      <c r="K62" s="161"/>
    </row>
    <row r="63" spans="2:11" s="155" customFormat="1" ht="15.75" customHeight="1">
      <c r="B63" s="156"/>
      <c r="C63" s="157"/>
      <c r="D63" s="158" t="s">
        <v>137</v>
      </c>
      <c r="E63" s="158"/>
      <c r="F63" s="158"/>
      <c r="G63" s="158"/>
      <c r="H63" s="158"/>
      <c r="I63" s="159"/>
      <c r="J63" s="160">
        <f>ROUND($J$222,2)</f>
        <v>0</v>
      </c>
      <c r="K63" s="161"/>
    </row>
    <row r="64" spans="2:11" s="155" customFormat="1" ht="15.75" customHeight="1">
      <c r="B64" s="156"/>
      <c r="C64" s="157"/>
      <c r="D64" s="158" t="s">
        <v>138</v>
      </c>
      <c r="E64" s="158"/>
      <c r="F64" s="158"/>
      <c r="G64" s="158"/>
      <c r="H64" s="158"/>
      <c r="I64" s="159"/>
      <c r="J64" s="160">
        <f>ROUND($J$285,2)</f>
        <v>0</v>
      </c>
      <c r="K64" s="161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101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103"/>
      <c r="J70" s="42"/>
      <c r="K70" s="42"/>
      <c r="L70" s="43"/>
    </row>
    <row r="71" spans="2:12" s="6" customFormat="1" ht="37.5" customHeight="1">
      <c r="B71" s="23"/>
      <c r="C71" s="12" t="s">
        <v>89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15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299" t="str">
        <f>$E$7</f>
        <v>Údržba komunikací a komunikací pro pěší</v>
      </c>
      <c r="F74" s="279"/>
      <c r="G74" s="279"/>
      <c r="H74" s="279"/>
      <c r="J74" s="24"/>
      <c r="K74" s="24"/>
      <c r="L74" s="43"/>
    </row>
    <row r="75" spans="2:12" s="6" customFormat="1" ht="15" customHeight="1">
      <c r="B75" s="23"/>
      <c r="C75" s="19" t="s">
        <v>81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276" t="str">
        <f>$E$9</f>
        <v>SO-02 - Údržba komunikací a komunikací pro pěší</v>
      </c>
      <c r="F76" s="279"/>
      <c r="G76" s="279"/>
      <c r="H76" s="279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21</v>
      </c>
      <c r="D78" s="24"/>
      <c r="E78" s="24"/>
      <c r="F78" s="17" t="str">
        <f>$F$12</f>
        <v> </v>
      </c>
      <c r="G78" s="24"/>
      <c r="H78" s="24"/>
      <c r="I78" s="88" t="s">
        <v>23</v>
      </c>
      <c r="J78" s="52" t="str">
        <f>IF($J$12="","",$J$12)</f>
        <v>17.12.2013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27</v>
      </c>
      <c r="D80" s="24"/>
      <c r="E80" s="24"/>
      <c r="F80" s="17" t="str">
        <f>$E$15</f>
        <v> </v>
      </c>
      <c r="G80" s="24"/>
      <c r="H80" s="24"/>
      <c r="I80" s="88" t="s">
        <v>32</v>
      </c>
      <c r="J80" s="17" t="str">
        <f>$E$21</f>
        <v> </v>
      </c>
      <c r="K80" s="24"/>
      <c r="L80" s="43"/>
    </row>
    <row r="81" spans="2:12" s="6" customFormat="1" ht="15" customHeight="1">
      <c r="B81" s="23"/>
      <c r="C81" s="19" t="s">
        <v>30</v>
      </c>
      <c r="D81" s="24"/>
      <c r="E81" s="24"/>
      <c r="F81" s="17">
        <f>IF($E$18="","",$E$18)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14" customFormat="1" ht="30" customHeight="1">
      <c r="B83" s="115"/>
      <c r="C83" s="116" t="s">
        <v>90</v>
      </c>
      <c r="D83" s="117" t="s">
        <v>53</v>
      </c>
      <c r="E83" s="117" t="s">
        <v>49</v>
      </c>
      <c r="F83" s="117" t="s">
        <v>91</v>
      </c>
      <c r="G83" s="117" t="s">
        <v>92</v>
      </c>
      <c r="H83" s="117" t="s">
        <v>93</v>
      </c>
      <c r="I83" s="118" t="s">
        <v>94</v>
      </c>
      <c r="J83" s="117" t="s">
        <v>95</v>
      </c>
      <c r="K83" s="119" t="s">
        <v>96</v>
      </c>
      <c r="L83" s="120"/>
      <c r="M83" s="59" t="s">
        <v>97</v>
      </c>
      <c r="N83" s="60" t="s">
        <v>38</v>
      </c>
      <c r="O83" s="60" t="s">
        <v>98</v>
      </c>
      <c r="P83" s="60" t="s">
        <v>99</v>
      </c>
      <c r="Q83" s="60" t="s">
        <v>100</v>
      </c>
      <c r="R83" s="60" t="s">
        <v>101</v>
      </c>
      <c r="S83" s="60" t="s">
        <v>102</v>
      </c>
      <c r="T83" s="61" t="s">
        <v>103</v>
      </c>
    </row>
    <row r="84" spans="2:63" s="6" customFormat="1" ht="30" customHeight="1">
      <c r="B84" s="23"/>
      <c r="C84" s="66" t="s">
        <v>86</v>
      </c>
      <c r="D84" s="24"/>
      <c r="E84" s="24"/>
      <c r="F84" s="24"/>
      <c r="G84" s="24"/>
      <c r="H84" s="24"/>
      <c r="J84" s="121">
        <f>$BK$84</f>
        <v>0</v>
      </c>
      <c r="K84" s="24"/>
      <c r="L84" s="43"/>
      <c r="M84" s="63"/>
      <c r="N84" s="64"/>
      <c r="O84" s="64"/>
      <c r="P84" s="122">
        <f>$P$85</f>
        <v>0</v>
      </c>
      <c r="Q84" s="64"/>
      <c r="R84" s="122">
        <f>$R$85</f>
        <v>11.71577</v>
      </c>
      <c r="S84" s="64"/>
      <c r="T84" s="123">
        <f>$T$85</f>
        <v>3.717720000000001</v>
      </c>
      <c r="AT84" s="6" t="s">
        <v>67</v>
      </c>
      <c r="AU84" s="6" t="s">
        <v>87</v>
      </c>
      <c r="BK84" s="124">
        <f>$BK$85</f>
        <v>0</v>
      </c>
    </row>
    <row r="85" spans="2:63" s="125" customFormat="1" ht="37.5" customHeight="1">
      <c r="B85" s="126"/>
      <c r="C85" s="127"/>
      <c r="D85" s="127" t="s">
        <v>67</v>
      </c>
      <c r="E85" s="128" t="s">
        <v>139</v>
      </c>
      <c r="F85" s="128" t="s">
        <v>140</v>
      </c>
      <c r="G85" s="127"/>
      <c r="H85" s="127"/>
      <c r="J85" s="129">
        <f>$BK$85</f>
        <v>0</v>
      </c>
      <c r="K85" s="127"/>
      <c r="L85" s="130"/>
      <c r="M85" s="131"/>
      <c r="N85" s="127"/>
      <c r="O85" s="127"/>
      <c r="P85" s="132">
        <f>$P$86</f>
        <v>0</v>
      </c>
      <c r="Q85" s="127"/>
      <c r="R85" s="132">
        <f>$R$86</f>
        <v>11.71577</v>
      </c>
      <c r="S85" s="127"/>
      <c r="T85" s="133">
        <f>$T$86</f>
        <v>3.717720000000001</v>
      </c>
      <c r="AR85" s="134" t="s">
        <v>20</v>
      </c>
      <c r="AT85" s="134" t="s">
        <v>67</v>
      </c>
      <c r="AU85" s="134" t="s">
        <v>68</v>
      </c>
      <c r="AY85" s="134" t="s">
        <v>107</v>
      </c>
      <c r="BK85" s="135">
        <f>$BK$86</f>
        <v>0</v>
      </c>
    </row>
    <row r="86" spans="2:63" s="125" customFormat="1" ht="21" customHeight="1">
      <c r="B86" s="126"/>
      <c r="C86" s="127"/>
      <c r="D86" s="127" t="s">
        <v>67</v>
      </c>
      <c r="E86" s="162" t="s">
        <v>106</v>
      </c>
      <c r="F86" s="162" t="s">
        <v>141</v>
      </c>
      <c r="G86" s="127"/>
      <c r="H86" s="127"/>
      <c r="J86" s="163">
        <f>$BK$86</f>
        <v>0</v>
      </c>
      <c r="K86" s="127"/>
      <c r="L86" s="130"/>
      <c r="M86" s="131"/>
      <c r="N86" s="127"/>
      <c r="O86" s="127"/>
      <c r="P86" s="132">
        <f>$P$87+$P$90+$P$130+$P$180+$P$222+$P$285</f>
        <v>0</v>
      </c>
      <c r="Q86" s="127"/>
      <c r="R86" s="132">
        <f>$R$87+$R$90+$R$130+$R$180+$R$222+$R$285</f>
        <v>11.71577</v>
      </c>
      <c r="S86" s="127"/>
      <c r="T86" s="133">
        <f>$T$87+$T$90+$T$130+$T$180+$T$222+$T$285</f>
        <v>3.717720000000001</v>
      </c>
      <c r="AR86" s="134" t="s">
        <v>20</v>
      </c>
      <c r="AT86" s="134" t="s">
        <v>67</v>
      </c>
      <c r="AU86" s="134" t="s">
        <v>20</v>
      </c>
      <c r="AY86" s="134" t="s">
        <v>107</v>
      </c>
      <c r="BK86" s="135">
        <f>$BK$87+$BK$90+$BK$130+$BK$180+$BK$222+$BK$285</f>
        <v>0</v>
      </c>
    </row>
    <row r="87" spans="2:63" s="125" customFormat="1" ht="15.75" customHeight="1">
      <c r="B87" s="126"/>
      <c r="C87" s="127"/>
      <c r="D87" s="127" t="s">
        <v>67</v>
      </c>
      <c r="E87" s="162" t="s">
        <v>142</v>
      </c>
      <c r="F87" s="162" t="s">
        <v>143</v>
      </c>
      <c r="G87" s="127"/>
      <c r="H87" s="127"/>
      <c r="J87" s="163">
        <f>$BK$87</f>
        <v>0</v>
      </c>
      <c r="K87" s="127"/>
      <c r="L87" s="130"/>
      <c r="M87" s="131"/>
      <c r="N87" s="127"/>
      <c r="O87" s="127"/>
      <c r="P87" s="132">
        <f>SUM($P$88:$P$89)</f>
        <v>0</v>
      </c>
      <c r="Q87" s="127"/>
      <c r="R87" s="132">
        <f>SUM($R$88:$R$89)</f>
        <v>0.16795</v>
      </c>
      <c r="S87" s="127"/>
      <c r="T87" s="133">
        <f>SUM($T$88:$T$89)</f>
        <v>0</v>
      </c>
      <c r="AR87" s="134" t="s">
        <v>20</v>
      </c>
      <c r="AT87" s="134" t="s">
        <v>67</v>
      </c>
      <c r="AU87" s="134" t="s">
        <v>76</v>
      </c>
      <c r="AY87" s="134" t="s">
        <v>107</v>
      </c>
      <c r="BK87" s="135">
        <f>SUM($BK$88:$BK$89)</f>
        <v>0</v>
      </c>
    </row>
    <row r="88" spans="2:65" s="6" customFormat="1" ht="15.75" customHeight="1">
      <c r="B88" s="23"/>
      <c r="C88" s="136" t="s">
        <v>20</v>
      </c>
      <c r="D88" s="136" t="s">
        <v>108</v>
      </c>
      <c r="E88" s="137" t="s">
        <v>144</v>
      </c>
      <c r="F88" s="138" t="s">
        <v>145</v>
      </c>
      <c r="G88" s="139" t="s">
        <v>146</v>
      </c>
      <c r="H88" s="140">
        <v>1</v>
      </c>
      <c r="I88" s="141"/>
      <c r="J88" s="142">
        <f>ROUND($I$88*$H$88,2)</f>
        <v>0</v>
      </c>
      <c r="K88" s="138"/>
      <c r="L88" s="43"/>
      <c r="M88" s="143"/>
      <c r="N88" s="144" t="s">
        <v>39</v>
      </c>
      <c r="O88" s="24"/>
      <c r="P88" s="24"/>
      <c r="Q88" s="145">
        <v>0.16795</v>
      </c>
      <c r="R88" s="145">
        <f>$Q$88*$H$88</f>
        <v>0.16795</v>
      </c>
      <c r="S88" s="145">
        <v>0</v>
      </c>
      <c r="T88" s="146">
        <f>$S$88*$H$88</f>
        <v>0</v>
      </c>
      <c r="AR88" s="89" t="s">
        <v>112</v>
      </c>
      <c r="AT88" s="89" t="s">
        <v>108</v>
      </c>
      <c r="AU88" s="89" t="s">
        <v>126</v>
      </c>
      <c r="AY88" s="6" t="s">
        <v>107</v>
      </c>
      <c r="BE88" s="147">
        <f>IF($N$88="základní",$J$88,0)</f>
        <v>0</v>
      </c>
      <c r="BF88" s="147">
        <f>IF($N$88="snížená",$J$88,0)</f>
        <v>0</v>
      </c>
      <c r="BG88" s="147">
        <f>IF($N$88="zákl. přenesená",$J$88,0)</f>
        <v>0</v>
      </c>
      <c r="BH88" s="147">
        <f>IF($N$88="sníž. přenesená",$J$88,0)</f>
        <v>0</v>
      </c>
      <c r="BI88" s="147">
        <f>IF($N$88="nulová",$J$88,0)</f>
        <v>0</v>
      </c>
      <c r="BJ88" s="89" t="s">
        <v>20</v>
      </c>
      <c r="BK88" s="147">
        <f>ROUND($I$88*$H$88,2)</f>
        <v>0</v>
      </c>
      <c r="BL88" s="89" t="s">
        <v>112</v>
      </c>
      <c r="BM88" s="89" t="s">
        <v>147</v>
      </c>
    </row>
    <row r="89" spans="2:47" s="6" customFormat="1" ht="71.25" customHeight="1">
      <c r="B89" s="23"/>
      <c r="C89" s="24"/>
      <c r="D89" s="148" t="s">
        <v>114</v>
      </c>
      <c r="E89" s="24"/>
      <c r="F89" s="149" t="s">
        <v>148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114</v>
      </c>
      <c r="AU89" s="6" t="s">
        <v>126</v>
      </c>
    </row>
    <row r="90" spans="2:63" s="125" customFormat="1" ht="23.25" customHeight="1">
      <c r="B90" s="126"/>
      <c r="C90" s="127"/>
      <c r="D90" s="127" t="s">
        <v>67</v>
      </c>
      <c r="E90" s="162" t="s">
        <v>149</v>
      </c>
      <c r="F90" s="162" t="s">
        <v>150</v>
      </c>
      <c r="G90" s="127"/>
      <c r="H90" s="127"/>
      <c r="J90" s="163">
        <f>$BK$90</f>
        <v>0</v>
      </c>
      <c r="K90" s="127"/>
      <c r="L90" s="130"/>
      <c r="M90" s="131"/>
      <c r="N90" s="127"/>
      <c r="O90" s="127"/>
      <c r="P90" s="132">
        <f>SUM($P$91:$P$129)</f>
        <v>0</v>
      </c>
      <c r="Q90" s="127"/>
      <c r="R90" s="132">
        <f>SUM($R$91:$R$129)</f>
        <v>2.2016699999999996</v>
      </c>
      <c r="S90" s="127"/>
      <c r="T90" s="133">
        <f>SUM($T$91:$T$129)</f>
        <v>0.482</v>
      </c>
      <c r="AR90" s="134" t="s">
        <v>20</v>
      </c>
      <c r="AT90" s="134" t="s">
        <v>67</v>
      </c>
      <c r="AU90" s="134" t="s">
        <v>76</v>
      </c>
      <c r="AY90" s="134" t="s">
        <v>107</v>
      </c>
      <c r="BK90" s="135">
        <f>SUM($BK$91:$BK$129)</f>
        <v>0</v>
      </c>
    </row>
    <row r="91" spans="2:65" s="6" customFormat="1" ht="15.75" customHeight="1">
      <c r="B91" s="23"/>
      <c r="C91" s="136" t="s">
        <v>126</v>
      </c>
      <c r="D91" s="136" t="s">
        <v>108</v>
      </c>
      <c r="E91" s="137" t="s">
        <v>151</v>
      </c>
      <c r="F91" s="138" t="s">
        <v>152</v>
      </c>
      <c r="G91" s="139" t="s">
        <v>153</v>
      </c>
      <c r="H91" s="140">
        <v>1</v>
      </c>
      <c r="I91" s="141"/>
      <c r="J91" s="142">
        <f>ROUND($I$91*$H$91,2)</f>
        <v>0</v>
      </c>
      <c r="K91" s="138"/>
      <c r="L91" s="43"/>
      <c r="M91" s="143"/>
      <c r="N91" s="144" t="s">
        <v>39</v>
      </c>
      <c r="O91" s="24"/>
      <c r="P91" s="24"/>
      <c r="Q91" s="145">
        <v>0</v>
      </c>
      <c r="R91" s="145">
        <f>$Q$91*$H$91</f>
        <v>0</v>
      </c>
      <c r="S91" s="145">
        <v>0</v>
      </c>
      <c r="T91" s="146">
        <f>$S$91*$H$91</f>
        <v>0</v>
      </c>
      <c r="AR91" s="89" t="s">
        <v>112</v>
      </c>
      <c r="AT91" s="89" t="s">
        <v>108</v>
      </c>
      <c r="AU91" s="89" t="s">
        <v>126</v>
      </c>
      <c r="AY91" s="6" t="s">
        <v>107</v>
      </c>
      <c r="BE91" s="147">
        <f>IF($N$91="základní",$J$91,0)</f>
        <v>0</v>
      </c>
      <c r="BF91" s="147">
        <f>IF($N$91="snížená",$J$91,0)</f>
        <v>0</v>
      </c>
      <c r="BG91" s="147">
        <f>IF($N$91="zákl. přenesená",$J$91,0)</f>
        <v>0</v>
      </c>
      <c r="BH91" s="147">
        <f>IF($N$91="sníž. přenesená",$J$91,0)</f>
        <v>0</v>
      </c>
      <c r="BI91" s="147">
        <f>IF($N$91="nulová",$J$91,0)</f>
        <v>0</v>
      </c>
      <c r="BJ91" s="89" t="s">
        <v>20</v>
      </c>
      <c r="BK91" s="147">
        <f>ROUND($I$91*$H$91,2)</f>
        <v>0</v>
      </c>
      <c r="BL91" s="89" t="s">
        <v>112</v>
      </c>
      <c r="BM91" s="89" t="s">
        <v>154</v>
      </c>
    </row>
    <row r="92" spans="2:47" s="6" customFormat="1" ht="30.75" customHeight="1">
      <c r="B92" s="23"/>
      <c r="C92" s="24"/>
      <c r="D92" s="148" t="s">
        <v>114</v>
      </c>
      <c r="E92" s="24"/>
      <c r="F92" s="149" t="s">
        <v>155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114</v>
      </c>
      <c r="AU92" s="6" t="s">
        <v>126</v>
      </c>
    </row>
    <row r="93" spans="2:65" s="6" customFormat="1" ht="15.75" customHeight="1">
      <c r="B93" s="23"/>
      <c r="C93" s="136" t="s">
        <v>112</v>
      </c>
      <c r="D93" s="136" t="s">
        <v>108</v>
      </c>
      <c r="E93" s="137" t="s">
        <v>156</v>
      </c>
      <c r="F93" s="138" t="s">
        <v>157</v>
      </c>
      <c r="G93" s="139" t="s">
        <v>153</v>
      </c>
      <c r="H93" s="140">
        <v>1</v>
      </c>
      <c r="I93" s="141"/>
      <c r="J93" s="142">
        <f>ROUND($I$93*$H$93,2)</f>
        <v>0</v>
      </c>
      <c r="K93" s="138"/>
      <c r="L93" s="43"/>
      <c r="M93" s="143"/>
      <c r="N93" s="144" t="s">
        <v>39</v>
      </c>
      <c r="O93" s="24"/>
      <c r="P93" s="24"/>
      <c r="Q93" s="145">
        <v>0</v>
      </c>
      <c r="R93" s="145">
        <f>$Q$93*$H$93</f>
        <v>0</v>
      </c>
      <c r="S93" s="145">
        <v>0</v>
      </c>
      <c r="T93" s="146">
        <f>$S$93*$H$93</f>
        <v>0</v>
      </c>
      <c r="AR93" s="89" t="s">
        <v>112</v>
      </c>
      <c r="AT93" s="89" t="s">
        <v>108</v>
      </c>
      <c r="AU93" s="89" t="s">
        <v>126</v>
      </c>
      <c r="AY93" s="6" t="s">
        <v>107</v>
      </c>
      <c r="BE93" s="147">
        <f>IF($N$93="základní",$J$93,0)</f>
        <v>0</v>
      </c>
      <c r="BF93" s="147">
        <f>IF($N$93="snížená",$J$93,0)</f>
        <v>0</v>
      </c>
      <c r="BG93" s="147">
        <f>IF($N$93="zákl. přenesená",$J$93,0)</f>
        <v>0</v>
      </c>
      <c r="BH93" s="147">
        <f>IF($N$93="sníž. přenesená",$J$93,0)</f>
        <v>0</v>
      </c>
      <c r="BI93" s="147">
        <f>IF($N$93="nulová",$J$93,0)</f>
        <v>0</v>
      </c>
      <c r="BJ93" s="89" t="s">
        <v>20</v>
      </c>
      <c r="BK93" s="147">
        <f>ROUND($I$93*$H$93,2)</f>
        <v>0</v>
      </c>
      <c r="BL93" s="89" t="s">
        <v>112</v>
      </c>
      <c r="BM93" s="89" t="s">
        <v>158</v>
      </c>
    </row>
    <row r="94" spans="2:47" s="6" customFormat="1" ht="30.75" customHeight="1">
      <c r="B94" s="23"/>
      <c r="C94" s="24"/>
      <c r="D94" s="148" t="s">
        <v>114</v>
      </c>
      <c r="E94" s="24"/>
      <c r="F94" s="149" t="s">
        <v>159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114</v>
      </c>
      <c r="AU94" s="6" t="s">
        <v>126</v>
      </c>
    </row>
    <row r="95" spans="2:65" s="6" customFormat="1" ht="15.75" customHeight="1">
      <c r="B95" s="23"/>
      <c r="C95" s="136" t="s">
        <v>106</v>
      </c>
      <c r="D95" s="136" t="s">
        <v>108</v>
      </c>
      <c r="E95" s="137" t="s">
        <v>160</v>
      </c>
      <c r="F95" s="138" t="s">
        <v>161</v>
      </c>
      <c r="G95" s="139" t="s">
        <v>146</v>
      </c>
      <c r="H95" s="140">
        <v>1</v>
      </c>
      <c r="I95" s="141"/>
      <c r="J95" s="142">
        <f>ROUND($I$95*$H$95,2)</f>
        <v>0</v>
      </c>
      <c r="K95" s="138"/>
      <c r="L95" s="43"/>
      <c r="M95" s="143"/>
      <c r="N95" s="144" t="s">
        <v>39</v>
      </c>
      <c r="O95" s="24"/>
      <c r="P95" s="24"/>
      <c r="Q95" s="145">
        <v>9E-05</v>
      </c>
      <c r="R95" s="145">
        <f>$Q$95*$H$95</f>
        <v>9E-05</v>
      </c>
      <c r="S95" s="145">
        <v>0.128</v>
      </c>
      <c r="T95" s="146">
        <f>$S$95*$H$95</f>
        <v>0.128</v>
      </c>
      <c r="AR95" s="89" t="s">
        <v>112</v>
      </c>
      <c r="AT95" s="89" t="s">
        <v>108</v>
      </c>
      <c r="AU95" s="89" t="s">
        <v>126</v>
      </c>
      <c r="AY95" s="6" t="s">
        <v>107</v>
      </c>
      <c r="BE95" s="147">
        <f>IF($N$95="základní",$J$95,0)</f>
        <v>0</v>
      </c>
      <c r="BF95" s="147">
        <f>IF($N$95="snížená",$J$95,0)</f>
        <v>0</v>
      </c>
      <c r="BG95" s="147">
        <f>IF($N$95="zákl. přenesená",$J$95,0)</f>
        <v>0</v>
      </c>
      <c r="BH95" s="147">
        <f>IF($N$95="sníž. přenesená",$J$95,0)</f>
        <v>0</v>
      </c>
      <c r="BI95" s="147">
        <f>IF($N$95="nulová",$J$95,0)</f>
        <v>0</v>
      </c>
      <c r="BJ95" s="89" t="s">
        <v>20</v>
      </c>
      <c r="BK95" s="147">
        <f>ROUND($I$95*$H$95,2)</f>
        <v>0</v>
      </c>
      <c r="BL95" s="89" t="s">
        <v>112</v>
      </c>
      <c r="BM95" s="89" t="s">
        <v>162</v>
      </c>
    </row>
    <row r="96" spans="2:47" s="6" customFormat="1" ht="44.25" customHeight="1">
      <c r="B96" s="23"/>
      <c r="C96" s="24"/>
      <c r="D96" s="148" t="s">
        <v>114</v>
      </c>
      <c r="E96" s="24"/>
      <c r="F96" s="149" t="s">
        <v>163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114</v>
      </c>
      <c r="AU96" s="6" t="s">
        <v>126</v>
      </c>
    </row>
    <row r="97" spans="2:65" s="6" customFormat="1" ht="15.75" customHeight="1">
      <c r="B97" s="23"/>
      <c r="C97" s="136" t="s">
        <v>164</v>
      </c>
      <c r="D97" s="136" t="s">
        <v>108</v>
      </c>
      <c r="E97" s="137" t="s">
        <v>165</v>
      </c>
      <c r="F97" s="138" t="s">
        <v>166</v>
      </c>
      <c r="G97" s="139" t="s">
        <v>146</v>
      </c>
      <c r="H97" s="140">
        <v>1</v>
      </c>
      <c r="I97" s="141"/>
      <c r="J97" s="142">
        <f>ROUND($I$97*$H$97,2)</f>
        <v>0</v>
      </c>
      <c r="K97" s="138"/>
      <c r="L97" s="43"/>
      <c r="M97" s="143"/>
      <c r="N97" s="144" t="s">
        <v>39</v>
      </c>
      <c r="O97" s="24"/>
      <c r="P97" s="24"/>
      <c r="Q97" s="145">
        <v>0.00016</v>
      </c>
      <c r="R97" s="145">
        <f>$Q$97*$H$97</f>
        <v>0.00016</v>
      </c>
      <c r="S97" s="145">
        <v>0.256</v>
      </c>
      <c r="T97" s="146">
        <f>$S$97*$H$97</f>
        <v>0.256</v>
      </c>
      <c r="AR97" s="89" t="s">
        <v>112</v>
      </c>
      <c r="AT97" s="89" t="s">
        <v>108</v>
      </c>
      <c r="AU97" s="89" t="s">
        <v>126</v>
      </c>
      <c r="AY97" s="6" t="s">
        <v>107</v>
      </c>
      <c r="BE97" s="147">
        <f>IF($N$97="základní",$J$97,0)</f>
        <v>0</v>
      </c>
      <c r="BF97" s="147">
        <f>IF($N$97="snížená",$J$97,0)</f>
        <v>0</v>
      </c>
      <c r="BG97" s="147">
        <f>IF($N$97="zákl. přenesená",$J$97,0)</f>
        <v>0</v>
      </c>
      <c r="BH97" s="147">
        <f>IF($N$97="sníž. přenesená",$J$97,0)</f>
        <v>0</v>
      </c>
      <c r="BI97" s="147">
        <f>IF($N$97="nulová",$J$97,0)</f>
        <v>0</v>
      </c>
      <c r="BJ97" s="89" t="s">
        <v>20</v>
      </c>
      <c r="BK97" s="147">
        <f>ROUND($I$97*$H$97,2)</f>
        <v>0</v>
      </c>
      <c r="BL97" s="89" t="s">
        <v>112</v>
      </c>
      <c r="BM97" s="89" t="s">
        <v>167</v>
      </c>
    </row>
    <row r="98" spans="2:47" s="6" customFormat="1" ht="44.25" customHeight="1">
      <c r="B98" s="23"/>
      <c r="C98" s="24"/>
      <c r="D98" s="148" t="s">
        <v>114</v>
      </c>
      <c r="E98" s="24"/>
      <c r="F98" s="149" t="s">
        <v>168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114</v>
      </c>
      <c r="AU98" s="6" t="s">
        <v>126</v>
      </c>
    </row>
    <row r="99" spans="2:65" s="6" customFormat="1" ht="15.75" customHeight="1">
      <c r="B99" s="23"/>
      <c r="C99" s="136" t="s">
        <v>169</v>
      </c>
      <c r="D99" s="136" t="s">
        <v>108</v>
      </c>
      <c r="E99" s="137" t="s">
        <v>170</v>
      </c>
      <c r="F99" s="138" t="s">
        <v>171</v>
      </c>
      <c r="G99" s="139" t="s">
        <v>146</v>
      </c>
      <c r="H99" s="140">
        <v>1</v>
      </c>
      <c r="I99" s="141"/>
      <c r="J99" s="142">
        <f>ROUND($I$99*$H$99,2)</f>
        <v>0</v>
      </c>
      <c r="K99" s="138" t="s">
        <v>119</v>
      </c>
      <c r="L99" s="43"/>
      <c r="M99" s="143"/>
      <c r="N99" s="144" t="s">
        <v>39</v>
      </c>
      <c r="O99" s="24"/>
      <c r="P99" s="24"/>
      <c r="Q99" s="145">
        <v>0</v>
      </c>
      <c r="R99" s="145">
        <f>$Q$99*$H$99</f>
        <v>0</v>
      </c>
      <c r="S99" s="145">
        <v>0</v>
      </c>
      <c r="T99" s="146">
        <f>$S$99*$H$99</f>
        <v>0</v>
      </c>
      <c r="AR99" s="89" t="s">
        <v>112</v>
      </c>
      <c r="AT99" s="89" t="s">
        <v>108</v>
      </c>
      <c r="AU99" s="89" t="s">
        <v>126</v>
      </c>
      <c r="AY99" s="6" t="s">
        <v>107</v>
      </c>
      <c r="BE99" s="147">
        <f>IF($N$99="základní",$J$99,0)</f>
        <v>0</v>
      </c>
      <c r="BF99" s="147">
        <f>IF($N$99="snížená",$J$99,0)</f>
        <v>0</v>
      </c>
      <c r="BG99" s="147">
        <f>IF($N$99="zákl. přenesená",$J$99,0)</f>
        <v>0</v>
      </c>
      <c r="BH99" s="147">
        <f>IF($N$99="sníž. přenesená",$J$99,0)</f>
        <v>0</v>
      </c>
      <c r="BI99" s="147">
        <f>IF($N$99="nulová",$J$99,0)</f>
        <v>0</v>
      </c>
      <c r="BJ99" s="89" t="s">
        <v>20</v>
      </c>
      <c r="BK99" s="147">
        <f>ROUND($I$99*$H$99,2)</f>
        <v>0</v>
      </c>
      <c r="BL99" s="89" t="s">
        <v>112</v>
      </c>
      <c r="BM99" s="89" t="s">
        <v>172</v>
      </c>
    </row>
    <row r="100" spans="2:47" s="6" customFormat="1" ht="27" customHeight="1">
      <c r="B100" s="23"/>
      <c r="C100" s="24"/>
      <c r="D100" s="148" t="s">
        <v>121</v>
      </c>
      <c r="E100" s="24"/>
      <c r="F100" s="150" t="s">
        <v>173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121</v>
      </c>
      <c r="AU100" s="6" t="s">
        <v>126</v>
      </c>
    </row>
    <row r="101" spans="2:47" s="6" customFormat="1" ht="44.25" customHeight="1">
      <c r="B101" s="23"/>
      <c r="C101" s="24"/>
      <c r="D101" s="164" t="s">
        <v>114</v>
      </c>
      <c r="E101" s="24"/>
      <c r="F101" s="149" t="s">
        <v>174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114</v>
      </c>
      <c r="AU101" s="6" t="s">
        <v>126</v>
      </c>
    </row>
    <row r="102" spans="2:65" s="6" customFormat="1" ht="15.75" customHeight="1">
      <c r="B102" s="23"/>
      <c r="C102" s="136" t="s">
        <v>175</v>
      </c>
      <c r="D102" s="136" t="s">
        <v>108</v>
      </c>
      <c r="E102" s="137" t="s">
        <v>176</v>
      </c>
      <c r="F102" s="138" t="s">
        <v>177</v>
      </c>
      <c r="G102" s="139" t="s">
        <v>146</v>
      </c>
      <c r="H102" s="140">
        <v>1</v>
      </c>
      <c r="I102" s="141"/>
      <c r="J102" s="142">
        <f>ROUND($I$102*$H$102,2)</f>
        <v>0</v>
      </c>
      <c r="K102" s="138"/>
      <c r="L102" s="43"/>
      <c r="M102" s="143"/>
      <c r="N102" s="144" t="s">
        <v>39</v>
      </c>
      <c r="O102" s="24"/>
      <c r="P102" s="24"/>
      <c r="Q102" s="145">
        <v>0</v>
      </c>
      <c r="R102" s="145">
        <f>$Q$102*$H$102</f>
        <v>0</v>
      </c>
      <c r="S102" s="145">
        <v>0.098</v>
      </c>
      <c r="T102" s="146">
        <f>$S$102*$H$102</f>
        <v>0.098</v>
      </c>
      <c r="AR102" s="89" t="s">
        <v>112</v>
      </c>
      <c r="AT102" s="89" t="s">
        <v>108</v>
      </c>
      <c r="AU102" s="89" t="s">
        <v>126</v>
      </c>
      <c r="AY102" s="6" t="s">
        <v>107</v>
      </c>
      <c r="BE102" s="147">
        <f>IF($N$102="základní",$J$102,0)</f>
        <v>0</v>
      </c>
      <c r="BF102" s="147">
        <f>IF($N$102="snížená",$J$102,0)</f>
        <v>0</v>
      </c>
      <c r="BG102" s="147">
        <f>IF($N$102="zákl. přenesená",$J$102,0)</f>
        <v>0</v>
      </c>
      <c r="BH102" s="147">
        <f>IF($N$102="sníž. přenesená",$J$102,0)</f>
        <v>0</v>
      </c>
      <c r="BI102" s="147">
        <f>IF($N$102="nulová",$J$102,0)</f>
        <v>0</v>
      </c>
      <c r="BJ102" s="89" t="s">
        <v>20</v>
      </c>
      <c r="BK102" s="147">
        <f>ROUND($I$102*$H$102,2)</f>
        <v>0</v>
      </c>
      <c r="BL102" s="89" t="s">
        <v>112</v>
      </c>
      <c r="BM102" s="89" t="s">
        <v>178</v>
      </c>
    </row>
    <row r="103" spans="2:47" s="6" customFormat="1" ht="44.25" customHeight="1">
      <c r="B103" s="23"/>
      <c r="C103" s="24"/>
      <c r="D103" s="148" t="s">
        <v>114</v>
      </c>
      <c r="E103" s="24"/>
      <c r="F103" s="149" t="s">
        <v>179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114</v>
      </c>
      <c r="AU103" s="6" t="s">
        <v>126</v>
      </c>
    </row>
    <row r="104" spans="2:65" s="6" customFormat="1" ht="15.75" customHeight="1">
      <c r="B104" s="23"/>
      <c r="C104" s="136" t="s">
        <v>180</v>
      </c>
      <c r="D104" s="136" t="s">
        <v>108</v>
      </c>
      <c r="E104" s="137" t="s">
        <v>181</v>
      </c>
      <c r="F104" s="138" t="s">
        <v>182</v>
      </c>
      <c r="G104" s="139" t="s">
        <v>183</v>
      </c>
      <c r="H104" s="140">
        <v>1</v>
      </c>
      <c r="I104" s="141"/>
      <c r="J104" s="142">
        <f>ROUND($I$104*$H$104,2)</f>
        <v>0</v>
      </c>
      <c r="K104" s="138"/>
      <c r="L104" s="43"/>
      <c r="M104" s="143"/>
      <c r="N104" s="144" t="s">
        <v>39</v>
      </c>
      <c r="O104" s="24"/>
      <c r="P104" s="24"/>
      <c r="Q104" s="145">
        <v>0</v>
      </c>
      <c r="R104" s="145">
        <f>$Q$104*$H$104</f>
        <v>0</v>
      </c>
      <c r="S104" s="145">
        <v>0</v>
      </c>
      <c r="T104" s="146">
        <f>$S$104*$H$104</f>
        <v>0</v>
      </c>
      <c r="AR104" s="89" t="s">
        <v>112</v>
      </c>
      <c r="AT104" s="89" t="s">
        <v>108</v>
      </c>
      <c r="AU104" s="89" t="s">
        <v>126</v>
      </c>
      <c r="AY104" s="6" t="s">
        <v>107</v>
      </c>
      <c r="BE104" s="147">
        <f>IF($N$104="základní",$J$104,0)</f>
        <v>0</v>
      </c>
      <c r="BF104" s="147">
        <f>IF($N$104="snížená",$J$104,0)</f>
        <v>0</v>
      </c>
      <c r="BG104" s="147">
        <f>IF($N$104="zákl. přenesená",$J$104,0)</f>
        <v>0</v>
      </c>
      <c r="BH104" s="147">
        <f>IF($N$104="sníž. přenesená",$J$104,0)</f>
        <v>0</v>
      </c>
      <c r="BI104" s="147">
        <f>IF($N$104="nulová",$J$104,0)</f>
        <v>0</v>
      </c>
      <c r="BJ104" s="89" t="s">
        <v>20</v>
      </c>
      <c r="BK104" s="147">
        <f>ROUND($I$104*$H$104,2)</f>
        <v>0</v>
      </c>
      <c r="BL104" s="89" t="s">
        <v>112</v>
      </c>
      <c r="BM104" s="89" t="s">
        <v>184</v>
      </c>
    </row>
    <row r="105" spans="2:47" s="6" customFormat="1" ht="30.75" customHeight="1">
      <c r="B105" s="23"/>
      <c r="C105" s="24"/>
      <c r="D105" s="148" t="s">
        <v>114</v>
      </c>
      <c r="E105" s="24"/>
      <c r="F105" s="149" t="s">
        <v>185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114</v>
      </c>
      <c r="AU105" s="6" t="s">
        <v>126</v>
      </c>
    </row>
    <row r="106" spans="2:65" s="6" customFormat="1" ht="15.75" customHeight="1">
      <c r="B106" s="23"/>
      <c r="C106" s="136" t="s">
        <v>186</v>
      </c>
      <c r="D106" s="136" t="s">
        <v>108</v>
      </c>
      <c r="E106" s="137" t="s">
        <v>187</v>
      </c>
      <c r="F106" s="138" t="s">
        <v>188</v>
      </c>
      <c r="G106" s="139" t="s">
        <v>183</v>
      </c>
      <c r="H106" s="140">
        <v>1</v>
      </c>
      <c r="I106" s="141"/>
      <c r="J106" s="142">
        <f>ROUND($I$106*$H$106,2)</f>
        <v>0</v>
      </c>
      <c r="K106" s="138"/>
      <c r="L106" s="43"/>
      <c r="M106" s="143"/>
      <c r="N106" s="144" t="s">
        <v>39</v>
      </c>
      <c r="O106" s="24"/>
      <c r="P106" s="24"/>
      <c r="Q106" s="145">
        <v>0</v>
      </c>
      <c r="R106" s="145">
        <f>$Q$106*$H$106</f>
        <v>0</v>
      </c>
      <c r="S106" s="145">
        <v>0</v>
      </c>
      <c r="T106" s="146">
        <f>$S$106*$H$106</f>
        <v>0</v>
      </c>
      <c r="AR106" s="89" t="s">
        <v>112</v>
      </c>
      <c r="AT106" s="89" t="s">
        <v>108</v>
      </c>
      <c r="AU106" s="89" t="s">
        <v>126</v>
      </c>
      <c r="AY106" s="6" t="s">
        <v>107</v>
      </c>
      <c r="BE106" s="147">
        <f>IF($N$106="základní",$J$106,0)</f>
        <v>0</v>
      </c>
      <c r="BF106" s="147">
        <f>IF($N$106="snížená",$J$106,0)</f>
        <v>0</v>
      </c>
      <c r="BG106" s="147">
        <f>IF($N$106="zákl. přenesená",$J$106,0)</f>
        <v>0</v>
      </c>
      <c r="BH106" s="147">
        <f>IF($N$106="sníž. přenesená",$J$106,0)</f>
        <v>0</v>
      </c>
      <c r="BI106" s="147">
        <f>IF($N$106="nulová",$J$106,0)</f>
        <v>0</v>
      </c>
      <c r="BJ106" s="89" t="s">
        <v>20</v>
      </c>
      <c r="BK106" s="147">
        <f>ROUND($I$106*$H$106,2)</f>
        <v>0</v>
      </c>
      <c r="BL106" s="89" t="s">
        <v>112</v>
      </c>
      <c r="BM106" s="89" t="s">
        <v>189</v>
      </c>
    </row>
    <row r="107" spans="2:47" s="6" customFormat="1" ht="44.25" customHeight="1">
      <c r="B107" s="23"/>
      <c r="C107" s="24"/>
      <c r="D107" s="148" t="s">
        <v>114</v>
      </c>
      <c r="E107" s="24"/>
      <c r="F107" s="149" t="s">
        <v>190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114</v>
      </c>
      <c r="AU107" s="6" t="s">
        <v>126</v>
      </c>
    </row>
    <row r="108" spans="2:65" s="6" customFormat="1" ht="15.75" customHeight="1">
      <c r="B108" s="23"/>
      <c r="C108" s="136" t="s">
        <v>25</v>
      </c>
      <c r="D108" s="136" t="s">
        <v>108</v>
      </c>
      <c r="E108" s="137" t="s">
        <v>191</v>
      </c>
      <c r="F108" s="138" t="s">
        <v>192</v>
      </c>
      <c r="G108" s="139" t="s">
        <v>183</v>
      </c>
      <c r="H108" s="140">
        <v>1</v>
      </c>
      <c r="I108" s="141"/>
      <c r="J108" s="142">
        <f>ROUND($I$108*$H$108,2)</f>
        <v>0</v>
      </c>
      <c r="K108" s="138"/>
      <c r="L108" s="43"/>
      <c r="M108" s="143"/>
      <c r="N108" s="144" t="s">
        <v>39</v>
      </c>
      <c r="O108" s="24"/>
      <c r="P108" s="24"/>
      <c r="Q108" s="145">
        <v>0</v>
      </c>
      <c r="R108" s="145">
        <f>$Q$108*$H$108</f>
        <v>0</v>
      </c>
      <c r="S108" s="145">
        <v>0</v>
      </c>
      <c r="T108" s="146">
        <f>$S$108*$H$108</f>
        <v>0</v>
      </c>
      <c r="AR108" s="89" t="s">
        <v>112</v>
      </c>
      <c r="AT108" s="89" t="s">
        <v>108</v>
      </c>
      <c r="AU108" s="89" t="s">
        <v>126</v>
      </c>
      <c r="AY108" s="6" t="s">
        <v>107</v>
      </c>
      <c r="BE108" s="147">
        <f>IF($N$108="základní",$J$108,0)</f>
        <v>0</v>
      </c>
      <c r="BF108" s="147">
        <f>IF($N$108="snížená",$J$108,0)</f>
        <v>0</v>
      </c>
      <c r="BG108" s="147">
        <f>IF($N$108="zákl. přenesená",$J$108,0)</f>
        <v>0</v>
      </c>
      <c r="BH108" s="147">
        <f>IF($N$108="sníž. přenesená",$J$108,0)</f>
        <v>0</v>
      </c>
      <c r="BI108" s="147">
        <f>IF($N$108="nulová",$J$108,0)</f>
        <v>0</v>
      </c>
      <c r="BJ108" s="89" t="s">
        <v>20</v>
      </c>
      <c r="BK108" s="147">
        <f>ROUND($I$108*$H$108,2)</f>
        <v>0</v>
      </c>
      <c r="BL108" s="89" t="s">
        <v>112</v>
      </c>
      <c r="BM108" s="89" t="s">
        <v>193</v>
      </c>
    </row>
    <row r="109" spans="2:47" s="6" customFormat="1" ht="30.75" customHeight="1">
      <c r="B109" s="23"/>
      <c r="C109" s="24"/>
      <c r="D109" s="148" t="s">
        <v>114</v>
      </c>
      <c r="E109" s="24"/>
      <c r="F109" s="149" t="s">
        <v>194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114</v>
      </c>
      <c r="AU109" s="6" t="s">
        <v>126</v>
      </c>
    </row>
    <row r="110" spans="2:65" s="6" customFormat="1" ht="15.75" customHeight="1">
      <c r="B110" s="23"/>
      <c r="C110" s="136" t="s">
        <v>195</v>
      </c>
      <c r="D110" s="136" t="s">
        <v>108</v>
      </c>
      <c r="E110" s="137" t="s">
        <v>196</v>
      </c>
      <c r="F110" s="138" t="s">
        <v>197</v>
      </c>
      <c r="G110" s="139" t="s">
        <v>198</v>
      </c>
      <c r="H110" s="140">
        <v>1</v>
      </c>
      <c r="I110" s="141"/>
      <c r="J110" s="142">
        <f>ROUND($I$110*$H$110,2)</f>
        <v>0</v>
      </c>
      <c r="K110" s="138"/>
      <c r="L110" s="43"/>
      <c r="M110" s="143"/>
      <c r="N110" s="144" t="s">
        <v>39</v>
      </c>
      <c r="O110" s="24"/>
      <c r="P110" s="24"/>
      <c r="Q110" s="145">
        <v>0.31108</v>
      </c>
      <c r="R110" s="145">
        <f>$Q$110*$H$110</f>
        <v>0.31108</v>
      </c>
      <c r="S110" s="145">
        <v>0</v>
      </c>
      <c r="T110" s="146">
        <f>$S$110*$H$110</f>
        <v>0</v>
      </c>
      <c r="AR110" s="89" t="s">
        <v>112</v>
      </c>
      <c r="AT110" s="89" t="s">
        <v>108</v>
      </c>
      <c r="AU110" s="89" t="s">
        <v>126</v>
      </c>
      <c r="AY110" s="6" t="s">
        <v>107</v>
      </c>
      <c r="BE110" s="147">
        <f>IF($N$110="základní",$J$110,0)</f>
        <v>0</v>
      </c>
      <c r="BF110" s="147">
        <f>IF($N$110="snížená",$J$110,0)</f>
        <v>0</v>
      </c>
      <c r="BG110" s="147">
        <f>IF($N$110="zákl. přenesená",$J$110,0)</f>
        <v>0</v>
      </c>
      <c r="BH110" s="147">
        <f>IF($N$110="sníž. přenesená",$J$110,0)</f>
        <v>0</v>
      </c>
      <c r="BI110" s="147">
        <f>IF($N$110="nulová",$J$110,0)</f>
        <v>0</v>
      </c>
      <c r="BJ110" s="89" t="s">
        <v>20</v>
      </c>
      <c r="BK110" s="147">
        <f>ROUND($I$110*$H$110,2)</f>
        <v>0</v>
      </c>
      <c r="BL110" s="89" t="s">
        <v>112</v>
      </c>
      <c r="BM110" s="89" t="s">
        <v>199</v>
      </c>
    </row>
    <row r="111" spans="2:47" s="6" customFormat="1" ht="30.75" customHeight="1">
      <c r="B111" s="23"/>
      <c r="C111" s="24"/>
      <c r="D111" s="148" t="s">
        <v>114</v>
      </c>
      <c r="E111" s="24"/>
      <c r="F111" s="149" t="s">
        <v>200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114</v>
      </c>
      <c r="AU111" s="6" t="s">
        <v>126</v>
      </c>
    </row>
    <row r="112" spans="2:65" s="6" customFormat="1" ht="15.75" customHeight="1">
      <c r="B112" s="23"/>
      <c r="C112" s="136" t="s">
        <v>201</v>
      </c>
      <c r="D112" s="136" t="s">
        <v>108</v>
      </c>
      <c r="E112" s="137" t="s">
        <v>202</v>
      </c>
      <c r="F112" s="138" t="s">
        <v>203</v>
      </c>
      <c r="G112" s="139" t="s">
        <v>198</v>
      </c>
      <c r="H112" s="140">
        <v>1</v>
      </c>
      <c r="I112" s="141"/>
      <c r="J112" s="142">
        <f>ROUND($I$112*$H$112,2)</f>
        <v>0</v>
      </c>
      <c r="K112" s="138"/>
      <c r="L112" s="43"/>
      <c r="M112" s="143"/>
      <c r="N112" s="144" t="s">
        <v>39</v>
      </c>
      <c r="O112" s="24"/>
      <c r="P112" s="24"/>
      <c r="Q112" s="145">
        <v>1.61679</v>
      </c>
      <c r="R112" s="145">
        <f>$Q$112*$H$112</f>
        <v>1.61679</v>
      </c>
      <c r="S112" s="145">
        <v>0</v>
      </c>
      <c r="T112" s="146">
        <f>$S$112*$H$112</f>
        <v>0</v>
      </c>
      <c r="AR112" s="89" t="s">
        <v>112</v>
      </c>
      <c r="AT112" s="89" t="s">
        <v>108</v>
      </c>
      <c r="AU112" s="89" t="s">
        <v>126</v>
      </c>
      <c r="AY112" s="6" t="s">
        <v>107</v>
      </c>
      <c r="BE112" s="147">
        <f>IF($N$112="základní",$J$112,0)</f>
        <v>0</v>
      </c>
      <c r="BF112" s="147">
        <f>IF($N$112="snížená",$J$112,0)</f>
        <v>0</v>
      </c>
      <c r="BG112" s="147">
        <f>IF($N$112="zákl. přenesená",$J$112,0)</f>
        <v>0</v>
      </c>
      <c r="BH112" s="147">
        <f>IF($N$112="sníž. přenesená",$J$112,0)</f>
        <v>0</v>
      </c>
      <c r="BI112" s="147">
        <f>IF($N$112="nulová",$J$112,0)</f>
        <v>0</v>
      </c>
      <c r="BJ112" s="89" t="s">
        <v>20</v>
      </c>
      <c r="BK112" s="147">
        <f>ROUND($I$112*$H$112,2)</f>
        <v>0</v>
      </c>
      <c r="BL112" s="89" t="s">
        <v>112</v>
      </c>
      <c r="BM112" s="89" t="s">
        <v>204</v>
      </c>
    </row>
    <row r="113" spans="2:47" s="6" customFormat="1" ht="44.25" customHeight="1">
      <c r="B113" s="23"/>
      <c r="C113" s="24"/>
      <c r="D113" s="148" t="s">
        <v>114</v>
      </c>
      <c r="E113" s="24"/>
      <c r="F113" s="149" t="s">
        <v>205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114</v>
      </c>
      <c r="AU113" s="6" t="s">
        <v>126</v>
      </c>
    </row>
    <row r="114" spans="2:65" s="6" customFormat="1" ht="15.75" customHeight="1">
      <c r="B114" s="23"/>
      <c r="C114" s="136" t="s">
        <v>206</v>
      </c>
      <c r="D114" s="136" t="s">
        <v>108</v>
      </c>
      <c r="E114" s="137" t="s">
        <v>207</v>
      </c>
      <c r="F114" s="138" t="s">
        <v>208</v>
      </c>
      <c r="G114" s="139" t="s">
        <v>146</v>
      </c>
      <c r="H114" s="140">
        <v>1</v>
      </c>
      <c r="I114" s="141"/>
      <c r="J114" s="142">
        <f>ROUND($I$114*$H$114,2)</f>
        <v>0</v>
      </c>
      <c r="K114" s="138"/>
      <c r="L114" s="43"/>
      <c r="M114" s="143"/>
      <c r="N114" s="144" t="s">
        <v>39</v>
      </c>
      <c r="O114" s="24"/>
      <c r="P114" s="24"/>
      <c r="Q114" s="145">
        <v>0.00071</v>
      </c>
      <c r="R114" s="145">
        <f>$Q$114*$H$114</f>
        <v>0.00071</v>
      </c>
      <c r="S114" s="145">
        <v>0</v>
      </c>
      <c r="T114" s="146">
        <f>$S$114*$H$114</f>
        <v>0</v>
      </c>
      <c r="AR114" s="89" t="s">
        <v>112</v>
      </c>
      <c r="AT114" s="89" t="s">
        <v>108</v>
      </c>
      <c r="AU114" s="89" t="s">
        <v>126</v>
      </c>
      <c r="AY114" s="6" t="s">
        <v>107</v>
      </c>
      <c r="BE114" s="147">
        <f>IF($N$114="základní",$J$114,0)</f>
        <v>0</v>
      </c>
      <c r="BF114" s="147">
        <f>IF($N$114="snížená",$J$114,0)</f>
        <v>0</v>
      </c>
      <c r="BG114" s="147">
        <f>IF($N$114="zákl. přenesená",$J$114,0)</f>
        <v>0</v>
      </c>
      <c r="BH114" s="147">
        <f>IF($N$114="sníž. přenesená",$J$114,0)</f>
        <v>0</v>
      </c>
      <c r="BI114" s="147">
        <f>IF($N$114="nulová",$J$114,0)</f>
        <v>0</v>
      </c>
      <c r="BJ114" s="89" t="s">
        <v>20</v>
      </c>
      <c r="BK114" s="147">
        <f>ROUND($I$114*$H$114,2)</f>
        <v>0</v>
      </c>
      <c r="BL114" s="89" t="s">
        <v>112</v>
      </c>
      <c r="BM114" s="89" t="s">
        <v>209</v>
      </c>
    </row>
    <row r="115" spans="2:47" s="6" customFormat="1" ht="30.75" customHeight="1">
      <c r="B115" s="23"/>
      <c r="C115" s="24"/>
      <c r="D115" s="148" t="s">
        <v>114</v>
      </c>
      <c r="E115" s="24"/>
      <c r="F115" s="149" t="s">
        <v>210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114</v>
      </c>
      <c r="AU115" s="6" t="s">
        <v>126</v>
      </c>
    </row>
    <row r="116" spans="2:65" s="6" customFormat="1" ht="15.75" customHeight="1">
      <c r="B116" s="23"/>
      <c r="C116" s="136" t="s">
        <v>211</v>
      </c>
      <c r="D116" s="136" t="s">
        <v>108</v>
      </c>
      <c r="E116" s="137" t="s">
        <v>212</v>
      </c>
      <c r="F116" s="138" t="s">
        <v>213</v>
      </c>
      <c r="G116" s="139" t="s">
        <v>146</v>
      </c>
      <c r="H116" s="140">
        <v>1</v>
      </c>
      <c r="I116" s="141"/>
      <c r="J116" s="142">
        <f>ROUND($I$116*$H$116,2)</f>
        <v>0</v>
      </c>
      <c r="K116" s="138" t="s">
        <v>119</v>
      </c>
      <c r="L116" s="43"/>
      <c r="M116" s="143"/>
      <c r="N116" s="144" t="s">
        <v>39</v>
      </c>
      <c r="O116" s="24"/>
      <c r="P116" s="24"/>
      <c r="Q116" s="145">
        <v>0</v>
      </c>
      <c r="R116" s="145">
        <f>$Q$116*$H$116</f>
        <v>0</v>
      </c>
      <c r="S116" s="145">
        <v>0</v>
      </c>
      <c r="T116" s="146">
        <f>$S$116*$H$116</f>
        <v>0</v>
      </c>
      <c r="AR116" s="89" t="s">
        <v>112</v>
      </c>
      <c r="AT116" s="89" t="s">
        <v>108</v>
      </c>
      <c r="AU116" s="89" t="s">
        <v>126</v>
      </c>
      <c r="AY116" s="6" t="s">
        <v>107</v>
      </c>
      <c r="BE116" s="147">
        <f>IF($N$116="základní",$J$116,0)</f>
        <v>0</v>
      </c>
      <c r="BF116" s="147">
        <f>IF($N$116="snížená",$J$116,0)</f>
        <v>0</v>
      </c>
      <c r="BG116" s="147">
        <f>IF($N$116="zákl. přenesená",$J$116,0)</f>
        <v>0</v>
      </c>
      <c r="BH116" s="147">
        <f>IF($N$116="sníž. přenesená",$J$116,0)</f>
        <v>0</v>
      </c>
      <c r="BI116" s="147">
        <f>IF($N$116="nulová",$J$116,0)</f>
        <v>0</v>
      </c>
      <c r="BJ116" s="89" t="s">
        <v>20</v>
      </c>
      <c r="BK116" s="147">
        <f>ROUND($I$116*$H$116,2)</f>
        <v>0</v>
      </c>
      <c r="BL116" s="89" t="s">
        <v>112</v>
      </c>
      <c r="BM116" s="89" t="s">
        <v>214</v>
      </c>
    </row>
    <row r="117" spans="2:47" s="6" customFormat="1" ht="27" customHeight="1">
      <c r="B117" s="23"/>
      <c r="C117" s="24"/>
      <c r="D117" s="148" t="s">
        <v>121</v>
      </c>
      <c r="E117" s="24"/>
      <c r="F117" s="150" t="s">
        <v>215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121</v>
      </c>
      <c r="AU117" s="6" t="s">
        <v>126</v>
      </c>
    </row>
    <row r="118" spans="2:65" s="6" customFormat="1" ht="15.75" customHeight="1">
      <c r="B118" s="23"/>
      <c r="C118" s="136" t="s">
        <v>216</v>
      </c>
      <c r="D118" s="136" t="s">
        <v>108</v>
      </c>
      <c r="E118" s="137" t="s">
        <v>217</v>
      </c>
      <c r="F118" s="138" t="s">
        <v>218</v>
      </c>
      <c r="G118" s="139" t="s">
        <v>153</v>
      </c>
      <c r="H118" s="140">
        <v>1</v>
      </c>
      <c r="I118" s="141"/>
      <c r="J118" s="142">
        <f>ROUND($I$118*$H$118,2)</f>
        <v>0</v>
      </c>
      <c r="K118" s="138" t="s">
        <v>119</v>
      </c>
      <c r="L118" s="43"/>
      <c r="M118" s="143"/>
      <c r="N118" s="144" t="s">
        <v>39</v>
      </c>
      <c r="O118" s="24"/>
      <c r="P118" s="24"/>
      <c r="Q118" s="145">
        <v>0.00046</v>
      </c>
      <c r="R118" s="145">
        <f>$Q$118*$H$118</f>
        <v>0.00046</v>
      </c>
      <c r="S118" s="145">
        <v>0</v>
      </c>
      <c r="T118" s="146">
        <f>$S$118*$H$118</f>
        <v>0</v>
      </c>
      <c r="AR118" s="89" t="s">
        <v>112</v>
      </c>
      <c r="AT118" s="89" t="s">
        <v>108</v>
      </c>
      <c r="AU118" s="89" t="s">
        <v>126</v>
      </c>
      <c r="AY118" s="6" t="s">
        <v>107</v>
      </c>
      <c r="BE118" s="147">
        <f>IF($N$118="základní",$J$118,0)</f>
        <v>0</v>
      </c>
      <c r="BF118" s="147">
        <f>IF($N$118="snížená",$J$118,0)</f>
        <v>0</v>
      </c>
      <c r="BG118" s="147">
        <f>IF($N$118="zákl. přenesená",$J$118,0)</f>
        <v>0</v>
      </c>
      <c r="BH118" s="147">
        <f>IF($N$118="sníž. přenesená",$J$118,0)</f>
        <v>0</v>
      </c>
      <c r="BI118" s="147">
        <f>IF($N$118="nulová",$J$118,0)</f>
        <v>0</v>
      </c>
      <c r="BJ118" s="89" t="s">
        <v>20</v>
      </c>
      <c r="BK118" s="147">
        <f>ROUND($I$118*$H$118,2)</f>
        <v>0</v>
      </c>
      <c r="BL118" s="89" t="s">
        <v>112</v>
      </c>
      <c r="BM118" s="89" t="s">
        <v>219</v>
      </c>
    </row>
    <row r="119" spans="2:47" s="6" customFormat="1" ht="16.5" customHeight="1">
      <c r="B119" s="23"/>
      <c r="C119" s="24"/>
      <c r="D119" s="148" t="s">
        <v>121</v>
      </c>
      <c r="E119" s="24"/>
      <c r="F119" s="150" t="s">
        <v>220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121</v>
      </c>
      <c r="AU119" s="6" t="s">
        <v>126</v>
      </c>
    </row>
    <row r="120" spans="2:65" s="6" customFormat="1" ht="15.75" customHeight="1">
      <c r="B120" s="23"/>
      <c r="C120" s="136" t="s">
        <v>221</v>
      </c>
      <c r="D120" s="136" t="s">
        <v>108</v>
      </c>
      <c r="E120" s="137" t="s">
        <v>222</v>
      </c>
      <c r="F120" s="138" t="s">
        <v>223</v>
      </c>
      <c r="G120" s="139" t="s">
        <v>153</v>
      </c>
      <c r="H120" s="140">
        <v>1</v>
      </c>
      <c r="I120" s="141"/>
      <c r="J120" s="142">
        <f>ROUND($I$120*$H$120,2)</f>
        <v>0</v>
      </c>
      <c r="K120" s="138" t="s">
        <v>119</v>
      </c>
      <c r="L120" s="43"/>
      <c r="M120" s="143"/>
      <c r="N120" s="144" t="s">
        <v>39</v>
      </c>
      <c r="O120" s="24"/>
      <c r="P120" s="24"/>
      <c r="Q120" s="145">
        <v>9E-05</v>
      </c>
      <c r="R120" s="145">
        <f>$Q$120*$H$120</f>
        <v>9E-05</v>
      </c>
      <c r="S120" s="145">
        <v>0</v>
      </c>
      <c r="T120" s="146">
        <f>$S$120*$H$120</f>
        <v>0</v>
      </c>
      <c r="AR120" s="89" t="s">
        <v>112</v>
      </c>
      <c r="AT120" s="89" t="s">
        <v>108</v>
      </c>
      <c r="AU120" s="89" t="s">
        <v>126</v>
      </c>
      <c r="AY120" s="6" t="s">
        <v>107</v>
      </c>
      <c r="BE120" s="147">
        <f>IF($N$120="základní",$J$120,0)</f>
        <v>0</v>
      </c>
      <c r="BF120" s="147">
        <f>IF($N$120="snížená",$J$120,0)</f>
        <v>0</v>
      </c>
      <c r="BG120" s="147">
        <f>IF($N$120="zákl. přenesená",$J$120,0)</f>
        <v>0</v>
      </c>
      <c r="BH120" s="147">
        <f>IF($N$120="sníž. přenesená",$J$120,0)</f>
        <v>0</v>
      </c>
      <c r="BI120" s="147">
        <f>IF($N$120="nulová",$J$120,0)</f>
        <v>0</v>
      </c>
      <c r="BJ120" s="89" t="s">
        <v>20</v>
      </c>
      <c r="BK120" s="147">
        <f>ROUND($I$120*$H$120,2)</f>
        <v>0</v>
      </c>
      <c r="BL120" s="89" t="s">
        <v>112</v>
      </c>
      <c r="BM120" s="89" t="s">
        <v>224</v>
      </c>
    </row>
    <row r="121" spans="2:47" s="6" customFormat="1" ht="27" customHeight="1">
      <c r="B121" s="23"/>
      <c r="C121" s="24"/>
      <c r="D121" s="148" t="s">
        <v>121</v>
      </c>
      <c r="E121" s="24"/>
      <c r="F121" s="150" t="s">
        <v>225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121</v>
      </c>
      <c r="AU121" s="6" t="s">
        <v>126</v>
      </c>
    </row>
    <row r="122" spans="2:65" s="6" customFormat="1" ht="15.75" customHeight="1">
      <c r="B122" s="23"/>
      <c r="C122" s="136" t="s">
        <v>226</v>
      </c>
      <c r="D122" s="136" t="s">
        <v>108</v>
      </c>
      <c r="E122" s="137" t="s">
        <v>227</v>
      </c>
      <c r="F122" s="138" t="s">
        <v>228</v>
      </c>
      <c r="G122" s="139" t="s">
        <v>146</v>
      </c>
      <c r="H122" s="140">
        <v>1</v>
      </c>
      <c r="I122" s="141"/>
      <c r="J122" s="142">
        <f>ROUND($I$122*$H$122,2)</f>
        <v>0</v>
      </c>
      <c r="K122" s="138"/>
      <c r="L122" s="43"/>
      <c r="M122" s="143"/>
      <c r="N122" s="144" t="s">
        <v>39</v>
      </c>
      <c r="O122" s="24"/>
      <c r="P122" s="24"/>
      <c r="Q122" s="145">
        <v>0.10434</v>
      </c>
      <c r="R122" s="145">
        <f>$Q$122*$H$122</f>
        <v>0.10434</v>
      </c>
      <c r="S122" s="145">
        <v>0</v>
      </c>
      <c r="T122" s="146">
        <f>$S$122*$H$122</f>
        <v>0</v>
      </c>
      <c r="AR122" s="89" t="s">
        <v>112</v>
      </c>
      <c r="AT122" s="89" t="s">
        <v>108</v>
      </c>
      <c r="AU122" s="89" t="s">
        <v>126</v>
      </c>
      <c r="AY122" s="6" t="s">
        <v>107</v>
      </c>
      <c r="BE122" s="147">
        <f>IF($N$122="základní",$J$122,0)</f>
        <v>0</v>
      </c>
      <c r="BF122" s="147">
        <f>IF($N$122="snížená",$J$122,0)</f>
        <v>0</v>
      </c>
      <c r="BG122" s="147">
        <f>IF($N$122="zákl. přenesená",$J$122,0)</f>
        <v>0</v>
      </c>
      <c r="BH122" s="147">
        <f>IF($N$122="sníž. přenesená",$J$122,0)</f>
        <v>0</v>
      </c>
      <c r="BI122" s="147">
        <f>IF($N$122="nulová",$J$122,0)</f>
        <v>0</v>
      </c>
      <c r="BJ122" s="89" t="s">
        <v>20</v>
      </c>
      <c r="BK122" s="147">
        <f>ROUND($I$122*$H$122,2)</f>
        <v>0</v>
      </c>
      <c r="BL122" s="89" t="s">
        <v>112</v>
      </c>
      <c r="BM122" s="89" t="s">
        <v>229</v>
      </c>
    </row>
    <row r="123" spans="2:47" s="6" customFormat="1" ht="30.75" customHeight="1">
      <c r="B123" s="23"/>
      <c r="C123" s="24"/>
      <c r="D123" s="148" t="s">
        <v>114</v>
      </c>
      <c r="E123" s="24"/>
      <c r="F123" s="149" t="s">
        <v>230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114</v>
      </c>
      <c r="AU123" s="6" t="s">
        <v>126</v>
      </c>
    </row>
    <row r="124" spans="2:65" s="6" customFormat="1" ht="15.75" customHeight="1">
      <c r="B124" s="23"/>
      <c r="C124" s="136" t="s">
        <v>7</v>
      </c>
      <c r="D124" s="136" t="s">
        <v>108</v>
      </c>
      <c r="E124" s="137" t="s">
        <v>144</v>
      </c>
      <c r="F124" s="138" t="s">
        <v>145</v>
      </c>
      <c r="G124" s="139" t="s">
        <v>146</v>
      </c>
      <c r="H124" s="140">
        <v>1</v>
      </c>
      <c r="I124" s="141"/>
      <c r="J124" s="142">
        <f>ROUND($I$124*$H$124,2)</f>
        <v>0</v>
      </c>
      <c r="K124" s="138"/>
      <c r="L124" s="43"/>
      <c r="M124" s="143"/>
      <c r="N124" s="144" t="s">
        <v>39</v>
      </c>
      <c r="O124" s="24"/>
      <c r="P124" s="24"/>
      <c r="Q124" s="145">
        <v>0.16795</v>
      </c>
      <c r="R124" s="145">
        <f>$Q$124*$H$124</f>
        <v>0.16795</v>
      </c>
      <c r="S124" s="145">
        <v>0</v>
      </c>
      <c r="T124" s="146">
        <f>$S$124*$H$124</f>
        <v>0</v>
      </c>
      <c r="AR124" s="89" t="s">
        <v>112</v>
      </c>
      <c r="AT124" s="89" t="s">
        <v>108</v>
      </c>
      <c r="AU124" s="89" t="s">
        <v>126</v>
      </c>
      <c r="AY124" s="6" t="s">
        <v>107</v>
      </c>
      <c r="BE124" s="147">
        <f>IF($N$124="základní",$J$124,0)</f>
        <v>0</v>
      </c>
      <c r="BF124" s="147">
        <f>IF($N$124="snížená",$J$124,0)</f>
        <v>0</v>
      </c>
      <c r="BG124" s="147">
        <f>IF($N$124="zákl. přenesená",$J$124,0)</f>
        <v>0</v>
      </c>
      <c r="BH124" s="147">
        <f>IF($N$124="sníž. přenesená",$J$124,0)</f>
        <v>0</v>
      </c>
      <c r="BI124" s="147">
        <f>IF($N$124="nulová",$J$124,0)</f>
        <v>0</v>
      </c>
      <c r="BJ124" s="89" t="s">
        <v>20</v>
      </c>
      <c r="BK124" s="147">
        <f>ROUND($I$124*$H$124,2)</f>
        <v>0</v>
      </c>
      <c r="BL124" s="89" t="s">
        <v>112</v>
      </c>
      <c r="BM124" s="89" t="s">
        <v>231</v>
      </c>
    </row>
    <row r="125" spans="2:47" s="6" customFormat="1" ht="44.25" customHeight="1">
      <c r="B125" s="23"/>
      <c r="C125" s="24"/>
      <c r="D125" s="148" t="s">
        <v>114</v>
      </c>
      <c r="E125" s="24"/>
      <c r="F125" s="149" t="s">
        <v>232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114</v>
      </c>
      <c r="AU125" s="6" t="s">
        <v>126</v>
      </c>
    </row>
    <row r="126" spans="2:65" s="6" customFormat="1" ht="15.75" customHeight="1">
      <c r="B126" s="23"/>
      <c r="C126" s="136" t="s">
        <v>233</v>
      </c>
      <c r="D126" s="136" t="s">
        <v>108</v>
      </c>
      <c r="E126" s="137" t="s">
        <v>234</v>
      </c>
      <c r="F126" s="138" t="s">
        <v>235</v>
      </c>
      <c r="G126" s="139" t="s">
        <v>146</v>
      </c>
      <c r="H126" s="140">
        <v>1</v>
      </c>
      <c r="I126" s="141"/>
      <c r="J126" s="142">
        <f>ROUND($I$126*$H$126,2)</f>
        <v>0</v>
      </c>
      <c r="K126" s="138"/>
      <c r="L126" s="43"/>
      <c r="M126" s="143"/>
      <c r="N126" s="144" t="s">
        <v>39</v>
      </c>
      <c r="O126" s="24"/>
      <c r="P126" s="24"/>
      <c r="Q126" s="145">
        <v>0</v>
      </c>
      <c r="R126" s="145">
        <f>$Q$126*$H$126</f>
        <v>0</v>
      </c>
      <c r="S126" s="145">
        <v>0</v>
      </c>
      <c r="T126" s="146">
        <f>$S$126*$H$126</f>
        <v>0</v>
      </c>
      <c r="AR126" s="89" t="s">
        <v>112</v>
      </c>
      <c r="AT126" s="89" t="s">
        <v>108</v>
      </c>
      <c r="AU126" s="89" t="s">
        <v>126</v>
      </c>
      <c r="AY126" s="6" t="s">
        <v>107</v>
      </c>
      <c r="BE126" s="147">
        <f>IF($N$126="základní",$J$126,0)</f>
        <v>0</v>
      </c>
      <c r="BF126" s="147">
        <f>IF($N$126="snížená",$J$126,0)</f>
        <v>0</v>
      </c>
      <c r="BG126" s="147">
        <f>IF($N$126="zákl. přenesená",$J$126,0)</f>
        <v>0</v>
      </c>
      <c r="BH126" s="147">
        <f>IF($N$126="sníž. přenesená",$J$126,0)</f>
        <v>0</v>
      </c>
      <c r="BI126" s="147">
        <f>IF($N$126="nulová",$J$126,0)</f>
        <v>0</v>
      </c>
      <c r="BJ126" s="89" t="s">
        <v>20</v>
      </c>
      <c r="BK126" s="147">
        <f>ROUND($I$126*$H$126,2)</f>
        <v>0</v>
      </c>
      <c r="BL126" s="89" t="s">
        <v>112</v>
      </c>
      <c r="BM126" s="89" t="s">
        <v>236</v>
      </c>
    </row>
    <row r="127" spans="2:47" s="6" customFormat="1" ht="44.25" customHeight="1">
      <c r="B127" s="23"/>
      <c r="C127" s="24"/>
      <c r="D127" s="148" t="s">
        <v>114</v>
      </c>
      <c r="E127" s="24"/>
      <c r="F127" s="149" t="s">
        <v>237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114</v>
      </c>
      <c r="AU127" s="6" t="s">
        <v>126</v>
      </c>
    </row>
    <row r="128" spans="2:65" s="6" customFormat="1" ht="15.75" customHeight="1">
      <c r="B128" s="23"/>
      <c r="C128" s="136" t="s">
        <v>238</v>
      </c>
      <c r="D128" s="136" t="s">
        <v>108</v>
      </c>
      <c r="E128" s="137" t="s">
        <v>239</v>
      </c>
      <c r="F128" s="138" t="s">
        <v>240</v>
      </c>
      <c r="G128" s="139" t="s">
        <v>146</v>
      </c>
      <c r="H128" s="140">
        <v>1</v>
      </c>
      <c r="I128" s="141"/>
      <c r="J128" s="142">
        <f>ROUND($I$128*$H$128,2)</f>
        <v>0</v>
      </c>
      <c r="K128" s="138"/>
      <c r="L128" s="43"/>
      <c r="M128" s="143"/>
      <c r="N128" s="144" t="s">
        <v>39</v>
      </c>
      <c r="O128" s="24"/>
      <c r="P128" s="24"/>
      <c r="Q128" s="145">
        <v>0</v>
      </c>
      <c r="R128" s="145">
        <f>$Q$128*$H$128</f>
        <v>0</v>
      </c>
      <c r="S128" s="145">
        <v>0</v>
      </c>
      <c r="T128" s="146">
        <f>$S$128*$H$128</f>
        <v>0</v>
      </c>
      <c r="AR128" s="89" t="s">
        <v>112</v>
      </c>
      <c r="AT128" s="89" t="s">
        <v>108</v>
      </c>
      <c r="AU128" s="89" t="s">
        <v>126</v>
      </c>
      <c r="AY128" s="6" t="s">
        <v>107</v>
      </c>
      <c r="BE128" s="147">
        <f>IF($N$128="základní",$J$128,0)</f>
        <v>0</v>
      </c>
      <c r="BF128" s="147">
        <f>IF($N$128="snížená",$J$128,0)</f>
        <v>0</v>
      </c>
      <c r="BG128" s="147">
        <f>IF($N$128="zákl. přenesená",$J$128,0)</f>
        <v>0</v>
      </c>
      <c r="BH128" s="147">
        <f>IF($N$128="sníž. přenesená",$J$128,0)</f>
        <v>0</v>
      </c>
      <c r="BI128" s="147">
        <f>IF($N$128="nulová",$J$128,0)</f>
        <v>0</v>
      </c>
      <c r="BJ128" s="89" t="s">
        <v>20</v>
      </c>
      <c r="BK128" s="147">
        <f>ROUND($I$128*$H$128,2)</f>
        <v>0</v>
      </c>
      <c r="BL128" s="89" t="s">
        <v>112</v>
      </c>
      <c r="BM128" s="89" t="s">
        <v>241</v>
      </c>
    </row>
    <row r="129" spans="2:65" s="6" customFormat="1" ht="15.75" customHeight="1">
      <c r="B129" s="23"/>
      <c r="C129" s="139" t="s">
        <v>242</v>
      </c>
      <c r="D129" s="139" t="s">
        <v>108</v>
      </c>
      <c r="E129" s="137" t="s">
        <v>243</v>
      </c>
      <c r="F129" s="138" t="s">
        <v>244</v>
      </c>
      <c r="G129" s="139" t="s">
        <v>183</v>
      </c>
      <c r="H129" s="140">
        <v>1</v>
      </c>
      <c r="I129" s="141"/>
      <c r="J129" s="142">
        <f>ROUND($I$129*$H$129,2)</f>
        <v>0</v>
      </c>
      <c r="K129" s="138"/>
      <c r="L129" s="43"/>
      <c r="M129" s="143"/>
      <c r="N129" s="144" t="s">
        <v>39</v>
      </c>
      <c r="O129" s="24"/>
      <c r="P129" s="24"/>
      <c r="Q129" s="145">
        <v>0</v>
      </c>
      <c r="R129" s="145">
        <f>$Q$129*$H$129</f>
        <v>0</v>
      </c>
      <c r="S129" s="145">
        <v>0</v>
      </c>
      <c r="T129" s="146">
        <f>$S$129*$H$129</f>
        <v>0</v>
      </c>
      <c r="AR129" s="89" t="s">
        <v>112</v>
      </c>
      <c r="AT129" s="89" t="s">
        <v>108</v>
      </c>
      <c r="AU129" s="89" t="s">
        <v>126</v>
      </c>
      <c r="AY129" s="89" t="s">
        <v>107</v>
      </c>
      <c r="BE129" s="147">
        <f>IF($N$129="základní",$J$129,0)</f>
        <v>0</v>
      </c>
      <c r="BF129" s="147">
        <f>IF($N$129="snížená",$J$129,0)</f>
        <v>0</v>
      </c>
      <c r="BG129" s="147">
        <f>IF($N$129="zákl. přenesená",$J$129,0)</f>
        <v>0</v>
      </c>
      <c r="BH129" s="147">
        <f>IF($N$129="sníž. přenesená",$J$129,0)</f>
        <v>0</v>
      </c>
      <c r="BI129" s="147">
        <f>IF($N$129="nulová",$J$129,0)</f>
        <v>0</v>
      </c>
      <c r="BJ129" s="89" t="s">
        <v>20</v>
      </c>
      <c r="BK129" s="147">
        <f>ROUND($I$129*$H$129,2)</f>
        <v>0</v>
      </c>
      <c r="BL129" s="89" t="s">
        <v>112</v>
      </c>
      <c r="BM129" s="89" t="s">
        <v>245</v>
      </c>
    </row>
    <row r="130" spans="2:63" s="125" customFormat="1" ht="23.25" customHeight="1">
      <c r="B130" s="126"/>
      <c r="C130" s="127"/>
      <c r="D130" s="127" t="s">
        <v>67</v>
      </c>
      <c r="E130" s="162" t="s">
        <v>246</v>
      </c>
      <c r="F130" s="162" t="s">
        <v>247</v>
      </c>
      <c r="G130" s="127"/>
      <c r="H130" s="127"/>
      <c r="J130" s="163">
        <f>$BK$130</f>
        <v>0</v>
      </c>
      <c r="K130" s="127"/>
      <c r="L130" s="130"/>
      <c r="M130" s="131"/>
      <c r="N130" s="127"/>
      <c r="O130" s="127"/>
      <c r="P130" s="132">
        <f>SUM($P$131:$P$179)</f>
        <v>0</v>
      </c>
      <c r="Q130" s="127"/>
      <c r="R130" s="132">
        <f>SUM($R$131:$R$179)</f>
        <v>2.4574599999999998</v>
      </c>
      <c r="S130" s="127"/>
      <c r="T130" s="133">
        <f>SUM($T$131:$T$179)</f>
        <v>0.772</v>
      </c>
      <c r="AR130" s="134" t="s">
        <v>20</v>
      </c>
      <c r="AT130" s="134" t="s">
        <v>67</v>
      </c>
      <c r="AU130" s="134" t="s">
        <v>76</v>
      </c>
      <c r="AY130" s="134" t="s">
        <v>107</v>
      </c>
      <c r="BK130" s="135">
        <f>SUM($BK$131:$BK$179)</f>
        <v>0</v>
      </c>
    </row>
    <row r="131" spans="2:65" s="6" customFormat="1" ht="15.75" customHeight="1">
      <c r="B131" s="23"/>
      <c r="C131" s="139" t="s">
        <v>248</v>
      </c>
      <c r="D131" s="139" t="s">
        <v>108</v>
      </c>
      <c r="E131" s="137" t="s">
        <v>151</v>
      </c>
      <c r="F131" s="138" t="s">
        <v>152</v>
      </c>
      <c r="G131" s="139" t="s">
        <v>153</v>
      </c>
      <c r="H131" s="140">
        <v>1</v>
      </c>
      <c r="I131" s="141"/>
      <c r="J131" s="142">
        <f>ROUND($I$131*$H$131,2)</f>
        <v>0</v>
      </c>
      <c r="K131" s="138"/>
      <c r="L131" s="43"/>
      <c r="M131" s="143"/>
      <c r="N131" s="144" t="s">
        <v>39</v>
      </c>
      <c r="O131" s="24"/>
      <c r="P131" s="24"/>
      <c r="Q131" s="145">
        <v>0</v>
      </c>
      <c r="R131" s="145">
        <f>$Q$131*$H$131</f>
        <v>0</v>
      </c>
      <c r="S131" s="145">
        <v>0</v>
      </c>
      <c r="T131" s="146">
        <f>$S$131*$H$131</f>
        <v>0</v>
      </c>
      <c r="AR131" s="89" t="s">
        <v>112</v>
      </c>
      <c r="AT131" s="89" t="s">
        <v>108</v>
      </c>
      <c r="AU131" s="89" t="s">
        <v>126</v>
      </c>
      <c r="AY131" s="89" t="s">
        <v>107</v>
      </c>
      <c r="BE131" s="147">
        <f>IF($N$131="základní",$J$131,0)</f>
        <v>0</v>
      </c>
      <c r="BF131" s="147">
        <f>IF($N$131="snížená",$J$131,0)</f>
        <v>0</v>
      </c>
      <c r="BG131" s="147">
        <f>IF($N$131="zákl. přenesená",$J$131,0)</f>
        <v>0</v>
      </c>
      <c r="BH131" s="147">
        <f>IF($N$131="sníž. přenesená",$J$131,0)</f>
        <v>0</v>
      </c>
      <c r="BI131" s="147">
        <f>IF($N$131="nulová",$J$131,0)</f>
        <v>0</v>
      </c>
      <c r="BJ131" s="89" t="s">
        <v>20</v>
      </c>
      <c r="BK131" s="147">
        <f>ROUND($I$131*$H$131,2)</f>
        <v>0</v>
      </c>
      <c r="BL131" s="89" t="s">
        <v>112</v>
      </c>
      <c r="BM131" s="89" t="s">
        <v>249</v>
      </c>
    </row>
    <row r="132" spans="2:47" s="6" customFormat="1" ht="30.75" customHeight="1">
      <c r="B132" s="23"/>
      <c r="C132" s="24"/>
      <c r="D132" s="148" t="s">
        <v>114</v>
      </c>
      <c r="E132" s="24"/>
      <c r="F132" s="149" t="s">
        <v>250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114</v>
      </c>
      <c r="AU132" s="6" t="s">
        <v>126</v>
      </c>
    </row>
    <row r="133" spans="2:65" s="6" customFormat="1" ht="15.75" customHeight="1">
      <c r="B133" s="23"/>
      <c r="C133" s="136" t="s">
        <v>251</v>
      </c>
      <c r="D133" s="136" t="s">
        <v>108</v>
      </c>
      <c r="E133" s="137" t="s">
        <v>156</v>
      </c>
      <c r="F133" s="138" t="s">
        <v>157</v>
      </c>
      <c r="G133" s="139" t="s">
        <v>153</v>
      </c>
      <c r="H133" s="140">
        <v>1</v>
      </c>
      <c r="I133" s="141"/>
      <c r="J133" s="142">
        <f>ROUND($I$133*$H$133,2)</f>
        <v>0</v>
      </c>
      <c r="K133" s="138"/>
      <c r="L133" s="43"/>
      <c r="M133" s="143"/>
      <c r="N133" s="144" t="s">
        <v>39</v>
      </c>
      <c r="O133" s="24"/>
      <c r="P133" s="24"/>
      <c r="Q133" s="145">
        <v>0</v>
      </c>
      <c r="R133" s="145">
        <f>$Q$133*$H$133</f>
        <v>0</v>
      </c>
      <c r="S133" s="145">
        <v>0</v>
      </c>
      <c r="T133" s="146">
        <f>$S$133*$H$133</f>
        <v>0</v>
      </c>
      <c r="AR133" s="89" t="s">
        <v>112</v>
      </c>
      <c r="AT133" s="89" t="s">
        <v>108</v>
      </c>
      <c r="AU133" s="89" t="s">
        <v>126</v>
      </c>
      <c r="AY133" s="6" t="s">
        <v>107</v>
      </c>
      <c r="BE133" s="147">
        <f>IF($N$133="základní",$J$133,0)</f>
        <v>0</v>
      </c>
      <c r="BF133" s="147">
        <f>IF($N$133="snížená",$J$133,0)</f>
        <v>0</v>
      </c>
      <c r="BG133" s="147">
        <f>IF($N$133="zákl. přenesená",$J$133,0)</f>
        <v>0</v>
      </c>
      <c r="BH133" s="147">
        <f>IF($N$133="sníž. přenesená",$J$133,0)</f>
        <v>0</v>
      </c>
      <c r="BI133" s="147">
        <f>IF($N$133="nulová",$J$133,0)</f>
        <v>0</v>
      </c>
      <c r="BJ133" s="89" t="s">
        <v>20</v>
      </c>
      <c r="BK133" s="147">
        <f>ROUND($I$133*$H$133,2)</f>
        <v>0</v>
      </c>
      <c r="BL133" s="89" t="s">
        <v>112</v>
      </c>
      <c r="BM133" s="89" t="s">
        <v>252</v>
      </c>
    </row>
    <row r="134" spans="2:47" s="6" customFormat="1" ht="30.75" customHeight="1">
      <c r="B134" s="23"/>
      <c r="C134" s="24"/>
      <c r="D134" s="148" t="s">
        <v>114</v>
      </c>
      <c r="E134" s="24"/>
      <c r="F134" s="149" t="s">
        <v>253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114</v>
      </c>
      <c r="AU134" s="6" t="s">
        <v>126</v>
      </c>
    </row>
    <row r="135" spans="2:65" s="6" customFormat="1" ht="15.75" customHeight="1">
      <c r="B135" s="23"/>
      <c r="C135" s="136" t="s">
        <v>254</v>
      </c>
      <c r="D135" s="136" t="s">
        <v>108</v>
      </c>
      <c r="E135" s="137" t="s">
        <v>160</v>
      </c>
      <c r="F135" s="138" t="s">
        <v>161</v>
      </c>
      <c r="G135" s="139" t="s">
        <v>146</v>
      </c>
      <c r="H135" s="140">
        <v>1</v>
      </c>
      <c r="I135" s="141"/>
      <c r="J135" s="142">
        <f>ROUND($I$135*$H$135,2)</f>
        <v>0</v>
      </c>
      <c r="K135" s="138"/>
      <c r="L135" s="43"/>
      <c r="M135" s="143"/>
      <c r="N135" s="144" t="s">
        <v>39</v>
      </c>
      <c r="O135" s="24"/>
      <c r="P135" s="24"/>
      <c r="Q135" s="145">
        <v>9E-05</v>
      </c>
      <c r="R135" s="145">
        <f>$Q$135*$H$135</f>
        <v>9E-05</v>
      </c>
      <c r="S135" s="145">
        <v>0.128</v>
      </c>
      <c r="T135" s="146">
        <f>$S$135*$H$135</f>
        <v>0.128</v>
      </c>
      <c r="AR135" s="89" t="s">
        <v>112</v>
      </c>
      <c r="AT135" s="89" t="s">
        <v>108</v>
      </c>
      <c r="AU135" s="89" t="s">
        <v>126</v>
      </c>
      <c r="AY135" s="6" t="s">
        <v>107</v>
      </c>
      <c r="BE135" s="147">
        <f>IF($N$135="základní",$J$135,0)</f>
        <v>0</v>
      </c>
      <c r="BF135" s="147">
        <f>IF($N$135="snížená",$J$135,0)</f>
        <v>0</v>
      </c>
      <c r="BG135" s="147">
        <f>IF($N$135="zákl. přenesená",$J$135,0)</f>
        <v>0</v>
      </c>
      <c r="BH135" s="147">
        <f>IF($N$135="sníž. přenesená",$J$135,0)</f>
        <v>0</v>
      </c>
      <c r="BI135" s="147">
        <f>IF($N$135="nulová",$J$135,0)</f>
        <v>0</v>
      </c>
      <c r="BJ135" s="89" t="s">
        <v>20</v>
      </c>
      <c r="BK135" s="147">
        <f>ROUND($I$135*$H$135,2)</f>
        <v>0</v>
      </c>
      <c r="BL135" s="89" t="s">
        <v>112</v>
      </c>
      <c r="BM135" s="89" t="s">
        <v>255</v>
      </c>
    </row>
    <row r="136" spans="2:47" s="6" customFormat="1" ht="44.25" customHeight="1">
      <c r="B136" s="23"/>
      <c r="C136" s="24"/>
      <c r="D136" s="148" t="s">
        <v>114</v>
      </c>
      <c r="E136" s="24"/>
      <c r="F136" s="149" t="s">
        <v>163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114</v>
      </c>
      <c r="AU136" s="6" t="s">
        <v>126</v>
      </c>
    </row>
    <row r="137" spans="2:65" s="6" customFormat="1" ht="15.75" customHeight="1">
      <c r="B137" s="23"/>
      <c r="C137" s="136" t="s">
        <v>256</v>
      </c>
      <c r="D137" s="136" t="s">
        <v>108</v>
      </c>
      <c r="E137" s="137" t="s">
        <v>165</v>
      </c>
      <c r="F137" s="138" t="s">
        <v>166</v>
      </c>
      <c r="G137" s="139" t="s">
        <v>146</v>
      </c>
      <c r="H137" s="140">
        <v>1</v>
      </c>
      <c r="I137" s="141"/>
      <c r="J137" s="142">
        <f>ROUND($I$137*$H$137,2)</f>
        <v>0</v>
      </c>
      <c r="K137" s="138"/>
      <c r="L137" s="43"/>
      <c r="M137" s="143"/>
      <c r="N137" s="144" t="s">
        <v>39</v>
      </c>
      <c r="O137" s="24"/>
      <c r="P137" s="24"/>
      <c r="Q137" s="145">
        <v>0.00016</v>
      </c>
      <c r="R137" s="145">
        <f>$Q$137*$H$137</f>
        <v>0.00016</v>
      </c>
      <c r="S137" s="145">
        <v>0.256</v>
      </c>
      <c r="T137" s="146">
        <f>$S$137*$H$137</f>
        <v>0.256</v>
      </c>
      <c r="AR137" s="89" t="s">
        <v>112</v>
      </c>
      <c r="AT137" s="89" t="s">
        <v>108</v>
      </c>
      <c r="AU137" s="89" t="s">
        <v>126</v>
      </c>
      <c r="AY137" s="6" t="s">
        <v>107</v>
      </c>
      <c r="BE137" s="147">
        <f>IF($N$137="základní",$J$137,0)</f>
        <v>0</v>
      </c>
      <c r="BF137" s="147">
        <f>IF($N$137="snížená",$J$137,0)</f>
        <v>0</v>
      </c>
      <c r="BG137" s="147">
        <f>IF($N$137="zákl. přenesená",$J$137,0)</f>
        <v>0</v>
      </c>
      <c r="BH137" s="147">
        <f>IF($N$137="sníž. přenesená",$J$137,0)</f>
        <v>0</v>
      </c>
      <c r="BI137" s="147">
        <f>IF($N$137="nulová",$J$137,0)</f>
        <v>0</v>
      </c>
      <c r="BJ137" s="89" t="s">
        <v>20</v>
      </c>
      <c r="BK137" s="147">
        <f>ROUND($I$137*$H$137,2)</f>
        <v>0</v>
      </c>
      <c r="BL137" s="89" t="s">
        <v>112</v>
      </c>
      <c r="BM137" s="89" t="s">
        <v>257</v>
      </c>
    </row>
    <row r="138" spans="2:47" s="6" customFormat="1" ht="44.25" customHeight="1">
      <c r="B138" s="23"/>
      <c r="C138" s="24"/>
      <c r="D138" s="148" t="s">
        <v>114</v>
      </c>
      <c r="E138" s="24"/>
      <c r="F138" s="149" t="s">
        <v>168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114</v>
      </c>
      <c r="AU138" s="6" t="s">
        <v>126</v>
      </c>
    </row>
    <row r="139" spans="2:65" s="6" customFormat="1" ht="15.75" customHeight="1">
      <c r="B139" s="23"/>
      <c r="C139" s="136" t="s">
        <v>6</v>
      </c>
      <c r="D139" s="136" t="s">
        <v>108</v>
      </c>
      <c r="E139" s="137" t="s">
        <v>176</v>
      </c>
      <c r="F139" s="138" t="s">
        <v>177</v>
      </c>
      <c r="G139" s="139" t="s">
        <v>146</v>
      </c>
      <c r="H139" s="140">
        <v>1</v>
      </c>
      <c r="I139" s="141"/>
      <c r="J139" s="142">
        <f>ROUND($I$139*$H$139,2)</f>
        <v>0</v>
      </c>
      <c r="K139" s="138"/>
      <c r="L139" s="43"/>
      <c r="M139" s="143"/>
      <c r="N139" s="144" t="s">
        <v>39</v>
      </c>
      <c r="O139" s="24"/>
      <c r="P139" s="24"/>
      <c r="Q139" s="145">
        <v>0</v>
      </c>
      <c r="R139" s="145">
        <f>$Q$139*$H$139</f>
        <v>0</v>
      </c>
      <c r="S139" s="145">
        <v>0.098</v>
      </c>
      <c r="T139" s="146">
        <f>$S$139*$H$139</f>
        <v>0.098</v>
      </c>
      <c r="AR139" s="89" t="s">
        <v>112</v>
      </c>
      <c r="AT139" s="89" t="s">
        <v>108</v>
      </c>
      <c r="AU139" s="89" t="s">
        <v>126</v>
      </c>
      <c r="AY139" s="6" t="s">
        <v>107</v>
      </c>
      <c r="BE139" s="147">
        <f>IF($N$139="základní",$J$139,0)</f>
        <v>0</v>
      </c>
      <c r="BF139" s="147">
        <f>IF($N$139="snížená",$J$139,0)</f>
        <v>0</v>
      </c>
      <c r="BG139" s="147">
        <f>IF($N$139="zákl. přenesená",$J$139,0)</f>
        <v>0</v>
      </c>
      <c r="BH139" s="147">
        <f>IF($N$139="sníž. přenesená",$J$139,0)</f>
        <v>0</v>
      </c>
      <c r="BI139" s="147">
        <f>IF($N$139="nulová",$J$139,0)</f>
        <v>0</v>
      </c>
      <c r="BJ139" s="89" t="s">
        <v>20</v>
      </c>
      <c r="BK139" s="147">
        <f>ROUND($I$139*$H$139,2)</f>
        <v>0</v>
      </c>
      <c r="BL139" s="89" t="s">
        <v>112</v>
      </c>
      <c r="BM139" s="89" t="s">
        <v>258</v>
      </c>
    </row>
    <row r="140" spans="2:47" s="6" customFormat="1" ht="44.25" customHeight="1">
      <c r="B140" s="23"/>
      <c r="C140" s="24"/>
      <c r="D140" s="148" t="s">
        <v>114</v>
      </c>
      <c r="E140" s="24"/>
      <c r="F140" s="149" t="s">
        <v>179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114</v>
      </c>
      <c r="AU140" s="6" t="s">
        <v>126</v>
      </c>
    </row>
    <row r="141" spans="2:65" s="6" customFormat="1" ht="15.75" customHeight="1">
      <c r="B141" s="23"/>
      <c r="C141" s="136" t="s">
        <v>259</v>
      </c>
      <c r="D141" s="136" t="s">
        <v>108</v>
      </c>
      <c r="E141" s="137" t="s">
        <v>181</v>
      </c>
      <c r="F141" s="138" t="s">
        <v>182</v>
      </c>
      <c r="G141" s="139" t="s">
        <v>183</v>
      </c>
      <c r="H141" s="140">
        <v>1</v>
      </c>
      <c r="I141" s="141"/>
      <c r="J141" s="142">
        <f>ROUND($I$141*$H$141,2)</f>
        <v>0</v>
      </c>
      <c r="K141" s="138"/>
      <c r="L141" s="43"/>
      <c r="M141" s="143"/>
      <c r="N141" s="144" t="s">
        <v>39</v>
      </c>
      <c r="O141" s="24"/>
      <c r="P141" s="24"/>
      <c r="Q141" s="145">
        <v>0</v>
      </c>
      <c r="R141" s="145">
        <f>$Q$141*$H$141</f>
        <v>0</v>
      </c>
      <c r="S141" s="145">
        <v>0</v>
      </c>
      <c r="T141" s="146">
        <f>$S$141*$H$141</f>
        <v>0</v>
      </c>
      <c r="AR141" s="89" t="s">
        <v>112</v>
      </c>
      <c r="AT141" s="89" t="s">
        <v>108</v>
      </c>
      <c r="AU141" s="89" t="s">
        <v>126</v>
      </c>
      <c r="AY141" s="6" t="s">
        <v>107</v>
      </c>
      <c r="BE141" s="147">
        <f>IF($N$141="základní",$J$141,0)</f>
        <v>0</v>
      </c>
      <c r="BF141" s="147">
        <f>IF($N$141="snížená",$J$141,0)</f>
        <v>0</v>
      </c>
      <c r="BG141" s="147">
        <f>IF($N$141="zákl. přenesená",$J$141,0)</f>
        <v>0</v>
      </c>
      <c r="BH141" s="147">
        <f>IF($N$141="sníž. přenesená",$J$141,0)</f>
        <v>0</v>
      </c>
      <c r="BI141" s="147">
        <f>IF($N$141="nulová",$J$141,0)</f>
        <v>0</v>
      </c>
      <c r="BJ141" s="89" t="s">
        <v>20</v>
      </c>
      <c r="BK141" s="147">
        <f>ROUND($I$141*$H$141,2)</f>
        <v>0</v>
      </c>
      <c r="BL141" s="89" t="s">
        <v>112</v>
      </c>
      <c r="BM141" s="89" t="s">
        <v>260</v>
      </c>
    </row>
    <row r="142" spans="2:47" s="6" customFormat="1" ht="30.75" customHeight="1">
      <c r="B142" s="23"/>
      <c r="C142" s="24"/>
      <c r="D142" s="148" t="s">
        <v>114</v>
      </c>
      <c r="E142" s="24"/>
      <c r="F142" s="149" t="s">
        <v>185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114</v>
      </c>
      <c r="AU142" s="6" t="s">
        <v>126</v>
      </c>
    </row>
    <row r="143" spans="2:65" s="6" customFormat="1" ht="15.75" customHeight="1">
      <c r="B143" s="23"/>
      <c r="C143" s="136" t="s">
        <v>261</v>
      </c>
      <c r="D143" s="136" t="s">
        <v>108</v>
      </c>
      <c r="E143" s="137" t="s">
        <v>187</v>
      </c>
      <c r="F143" s="138" t="s">
        <v>188</v>
      </c>
      <c r="G143" s="139" t="s">
        <v>183</v>
      </c>
      <c r="H143" s="140">
        <v>1</v>
      </c>
      <c r="I143" s="141"/>
      <c r="J143" s="142">
        <f>ROUND($I$143*$H$143,2)</f>
        <v>0</v>
      </c>
      <c r="K143" s="138"/>
      <c r="L143" s="43"/>
      <c r="M143" s="143"/>
      <c r="N143" s="144" t="s">
        <v>39</v>
      </c>
      <c r="O143" s="24"/>
      <c r="P143" s="24"/>
      <c r="Q143" s="145">
        <v>0</v>
      </c>
      <c r="R143" s="145">
        <f>$Q$143*$H$143</f>
        <v>0</v>
      </c>
      <c r="S143" s="145">
        <v>0</v>
      </c>
      <c r="T143" s="146">
        <f>$S$143*$H$143</f>
        <v>0</v>
      </c>
      <c r="AR143" s="89" t="s">
        <v>112</v>
      </c>
      <c r="AT143" s="89" t="s">
        <v>108</v>
      </c>
      <c r="AU143" s="89" t="s">
        <v>126</v>
      </c>
      <c r="AY143" s="6" t="s">
        <v>107</v>
      </c>
      <c r="BE143" s="147">
        <f>IF($N$143="základní",$J$143,0)</f>
        <v>0</v>
      </c>
      <c r="BF143" s="147">
        <f>IF($N$143="snížená",$J$143,0)</f>
        <v>0</v>
      </c>
      <c r="BG143" s="147">
        <f>IF($N$143="zákl. přenesená",$J$143,0)</f>
        <v>0</v>
      </c>
      <c r="BH143" s="147">
        <f>IF($N$143="sníž. přenesená",$J$143,0)</f>
        <v>0</v>
      </c>
      <c r="BI143" s="147">
        <f>IF($N$143="nulová",$J$143,0)</f>
        <v>0</v>
      </c>
      <c r="BJ143" s="89" t="s">
        <v>20</v>
      </c>
      <c r="BK143" s="147">
        <f>ROUND($I$143*$H$143,2)</f>
        <v>0</v>
      </c>
      <c r="BL143" s="89" t="s">
        <v>112</v>
      </c>
      <c r="BM143" s="89" t="s">
        <v>262</v>
      </c>
    </row>
    <row r="144" spans="2:47" s="6" customFormat="1" ht="44.25" customHeight="1">
      <c r="B144" s="23"/>
      <c r="C144" s="24"/>
      <c r="D144" s="148" t="s">
        <v>114</v>
      </c>
      <c r="E144" s="24"/>
      <c r="F144" s="149" t="s">
        <v>190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114</v>
      </c>
      <c r="AU144" s="6" t="s">
        <v>126</v>
      </c>
    </row>
    <row r="145" spans="2:65" s="6" customFormat="1" ht="15.75" customHeight="1">
      <c r="B145" s="23"/>
      <c r="C145" s="136" t="s">
        <v>263</v>
      </c>
      <c r="D145" s="136" t="s">
        <v>108</v>
      </c>
      <c r="E145" s="137" t="s">
        <v>191</v>
      </c>
      <c r="F145" s="138" t="s">
        <v>192</v>
      </c>
      <c r="G145" s="139" t="s">
        <v>183</v>
      </c>
      <c r="H145" s="140">
        <v>1</v>
      </c>
      <c r="I145" s="141"/>
      <c r="J145" s="142">
        <f>ROUND($I$145*$H$145,2)</f>
        <v>0</v>
      </c>
      <c r="K145" s="138"/>
      <c r="L145" s="43"/>
      <c r="M145" s="143"/>
      <c r="N145" s="144" t="s">
        <v>39</v>
      </c>
      <c r="O145" s="24"/>
      <c r="P145" s="24"/>
      <c r="Q145" s="145">
        <v>0</v>
      </c>
      <c r="R145" s="145">
        <f>$Q$145*$H$145</f>
        <v>0</v>
      </c>
      <c r="S145" s="145">
        <v>0</v>
      </c>
      <c r="T145" s="146">
        <f>$S$145*$H$145</f>
        <v>0</v>
      </c>
      <c r="AR145" s="89" t="s">
        <v>112</v>
      </c>
      <c r="AT145" s="89" t="s">
        <v>108</v>
      </c>
      <c r="AU145" s="89" t="s">
        <v>126</v>
      </c>
      <c r="AY145" s="6" t="s">
        <v>107</v>
      </c>
      <c r="BE145" s="147">
        <f>IF($N$145="základní",$J$145,0)</f>
        <v>0</v>
      </c>
      <c r="BF145" s="147">
        <f>IF($N$145="snížená",$J$145,0)</f>
        <v>0</v>
      </c>
      <c r="BG145" s="147">
        <f>IF($N$145="zákl. přenesená",$J$145,0)</f>
        <v>0</v>
      </c>
      <c r="BH145" s="147">
        <f>IF($N$145="sníž. přenesená",$J$145,0)</f>
        <v>0</v>
      </c>
      <c r="BI145" s="147">
        <f>IF($N$145="nulová",$J$145,0)</f>
        <v>0</v>
      </c>
      <c r="BJ145" s="89" t="s">
        <v>20</v>
      </c>
      <c r="BK145" s="147">
        <f>ROUND($I$145*$H$145,2)</f>
        <v>0</v>
      </c>
      <c r="BL145" s="89" t="s">
        <v>112</v>
      </c>
      <c r="BM145" s="89" t="s">
        <v>264</v>
      </c>
    </row>
    <row r="146" spans="2:47" s="6" customFormat="1" ht="30.75" customHeight="1">
      <c r="B146" s="23"/>
      <c r="C146" s="24"/>
      <c r="D146" s="148" t="s">
        <v>114</v>
      </c>
      <c r="E146" s="24"/>
      <c r="F146" s="149" t="s">
        <v>194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114</v>
      </c>
      <c r="AU146" s="6" t="s">
        <v>126</v>
      </c>
    </row>
    <row r="147" spans="2:65" s="6" customFormat="1" ht="15.75" customHeight="1">
      <c r="B147" s="23"/>
      <c r="C147" s="136" t="s">
        <v>265</v>
      </c>
      <c r="D147" s="136" t="s">
        <v>108</v>
      </c>
      <c r="E147" s="137" t="s">
        <v>196</v>
      </c>
      <c r="F147" s="138" t="s">
        <v>197</v>
      </c>
      <c r="G147" s="139" t="s">
        <v>198</v>
      </c>
      <c r="H147" s="140">
        <v>1</v>
      </c>
      <c r="I147" s="141"/>
      <c r="J147" s="142">
        <f>ROUND($I$147*$H$147,2)</f>
        <v>0</v>
      </c>
      <c r="K147" s="138"/>
      <c r="L147" s="43"/>
      <c r="M147" s="143"/>
      <c r="N147" s="144" t="s">
        <v>39</v>
      </c>
      <c r="O147" s="24"/>
      <c r="P147" s="24"/>
      <c r="Q147" s="145">
        <v>0.31108</v>
      </c>
      <c r="R147" s="145">
        <f>$Q$147*$H$147</f>
        <v>0.31108</v>
      </c>
      <c r="S147" s="145">
        <v>0</v>
      </c>
      <c r="T147" s="146">
        <f>$S$147*$H$147</f>
        <v>0</v>
      </c>
      <c r="AR147" s="89" t="s">
        <v>112</v>
      </c>
      <c r="AT147" s="89" t="s">
        <v>108</v>
      </c>
      <c r="AU147" s="89" t="s">
        <v>126</v>
      </c>
      <c r="AY147" s="6" t="s">
        <v>107</v>
      </c>
      <c r="BE147" s="147">
        <f>IF($N$147="základní",$J$147,0)</f>
        <v>0</v>
      </c>
      <c r="BF147" s="147">
        <f>IF($N$147="snížená",$J$147,0)</f>
        <v>0</v>
      </c>
      <c r="BG147" s="147">
        <f>IF($N$147="zákl. přenesená",$J$147,0)</f>
        <v>0</v>
      </c>
      <c r="BH147" s="147">
        <f>IF($N$147="sníž. přenesená",$J$147,0)</f>
        <v>0</v>
      </c>
      <c r="BI147" s="147">
        <f>IF($N$147="nulová",$J$147,0)</f>
        <v>0</v>
      </c>
      <c r="BJ147" s="89" t="s">
        <v>20</v>
      </c>
      <c r="BK147" s="147">
        <f>ROUND($I$147*$H$147,2)</f>
        <v>0</v>
      </c>
      <c r="BL147" s="89" t="s">
        <v>112</v>
      </c>
      <c r="BM147" s="89" t="s">
        <v>266</v>
      </c>
    </row>
    <row r="148" spans="2:47" s="6" customFormat="1" ht="30.75" customHeight="1">
      <c r="B148" s="23"/>
      <c r="C148" s="24"/>
      <c r="D148" s="148" t="s">
        <v>114</v>
      </c>
      <c r="E148" s="24"/>
      <c r="F148" s="149" t="s">
        <v>200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114</v>
      </c>
      <c r="AU148" s="6" t="s">
        <v>126</v>
      </c>
    </row>
    <row r="149" spans="2:65" s="6" customFormat="1" ht="15.75" customHeight="1">
      <c r="B149" s="23"/>
      <c r="C149" s="136" t="s">
        <v>267</v>
      </c>
      <c r="D149" s="136" t="s">
        <v>108</v>
      </c>
      <c r="E149" s="137" t="s">
        <v>202</v>
      </c>
      <c r="F149" s="138" t="s">
        <v>203</v>
      </c>
      <c r="G149" s="139" t="s">
        <v>198</v>
      </c>
      <c r="H149" s="140">
        <v>1</v>
      </c>
      <c r="I149" s="141"/>
      <c r="J149" s="142">
        <f>ROUND($I$149*$H$149,2)</f>
        <v>0</v>
      </c>
      <c r="K149" s="138"/>
      <c r="L149" s="43"/>
      <c r="M149" s="143"/>
      <c r="N149" s="144" t="s">
        <v>39</v>
      </c>
      <c r="O149" s="24"/>
      <c r="P149" s="24"/>
      <c r="Q149" s="145">
        <v>1.61679</v>
      </c>
      <c r="R149" s="145">
        <f>$Q$149*$H$149</f>
        <v>1.61679</v>
      </c>
      <c r="S149" s="145">
        <v>0</v>
      </c>
      <c r="T149" s="146">
        <f>$S$149*$H$149</f>
        <v>0</v>
      </c>
      <c r="AR149" s="89" t="s">
        <v>112</v>
      </c>
      <c r="AT149" s="89" t="s">
        <v>108</v>
      </c>
      <c r="AU149" s="89" t="s">
        <v>126</v>
      </c>
      <c r="AY149" s="6" t="s">
        <v>107</v>
      </c>
      <c r="BE149" s="147">
        <f>IF($N$149="základní",$J$149,0)</f>
        <v>0</v>
      </c>
      <c r="BF149" s="147">
        <f>IF($N$149="snížená",$J$149,0)</f>
        <v>0</v>
      </c>
      <c r="BG149" s="147">
        <f>IF($N$149="zákl. přenesená",$J$149,0)</f>
        <v>0</v>
      </c>
      <c r="BH149" s="147">
        <f>IF($N$149="sníž. přenesená",$J$149,0)</f>
        <v>0</v>
      </c>
      <c r="BI149" s="147">
        <f>IF($N$149="nulová",$J$149,0)</f>
        <v>0</v>
      </c>
      <c r="BJ149" s="89" t="s">
        <v>20</v>
      </c>
      <c r="BK149" s="147">
        <f>ROUND($I$149*$H$149,2)</f>
        <v>0</v>
      </c>
      <c r="BL149" s="89" t="s">
        <v>112</v>
      </c>
      <c r="BM149" s="89" t="s">
        <v>268</v>
      </c>
    </row>
    <row r="150" spans="2:47" s="6" customFormat="1" ht="44.25" customHeight="1">
      <c r="B150" s="23"/>
      <c r="C150" s="24"/>
      <c r="D150" s="148" t="s">
        <v>114</v>
      </c>
      <c r="E150" s="24"/>
      <c r="F150" s="149" t="s">
        <v>205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114</v>
      </c>
      <c r="AU150" s="6" t="s">
        <v>126</v>
      </c>
    </row>
    <row r="151" spans="2:65" s="6" customFormat="1" ht="15.75" customHeight="1">
      <c r="B151" s="23"/>
      <c r="C151" s="136" t="s">
        <v>269</v>
      </c>
      <c r="D151" s="136" t="s">
        <v>108</v>
      </c>
      <c r="E151" s="137" t="s">
        <v>207</v>
      </c>
      <c r="F151" s="138" t="s">
        <v>208</v>
      </c>
      <c r="G151" s="139" t="s">
        <v>146</v>
      </c>
      <c r="H151" s="140">
        <v>1</v>
      </c>
      <c r="I151" s="141"/>
      <c r="J151" s="142">
        <f>ROUND($I$151*$H$151,2)</f>
        <v>0</v>
      </c>
      <c r="K151" s="138"/>
      <c r="L151" s="43"/>
      <c r="M151" s="143"/>
      <c r="N151" s="144" t="s">
        <v>39</v>
      </c>
      <c r="O151" s="24"/>
      <c r="P151" s="24"/>
      <c r="Q151" s="145">
        <v>0.00071</v>
      </c>
      <c r="R151" s="145">
        <f>$Q$151*$H$151</f>
        <v>0.00071</v>
      </c>
      <c r="S151" s="145">
        <v>0</v>
      </c>
      <c r="T151" s="146">
        <f>$S$151*$H$151</f>
        <v>0</v>
      </c>
      <c r="AR151" s="89" t="s">
        <v>112</v>
      </c>
      <c r="AT151" s="89" t="s">
        <v>108</v>
      </c>
      <c r="AU151" s="89" t="s">
        <v>126</v>
      </c>
      <c r="AY151" s="6" t="s">
        <v>107</v>
      </c>
      <c r="BE151" s="147">
        <f>IF($N$151="základní",$J$151,0)</f>
        <v>0</v>
      </c>
      <c r="BF151" s="147">
        <f>IF($N$151="snížená",$J$151,0)</f>
        <v>0</v>
      </c>
      <c r="BG151" s="147">
        <f>IF($N$151="zákl. přenesená",$J$151,0)</f>
        <v>0</v>
      </c>
      <c r="BH151" s="147">
        <f>IF($N$151="sníž. přenesená",$J$151,0)</f>
        <v>0</v>
      </c>
      <c r="BI151" s="147">
        <f>IF($N$151="nulová",$J$151,0)</f>
        <v>0</v>
      </c>
      <c r="BJ151" s="89" t="s">
        <v>20</v>
      </c>
      <c r="BK151" s="147">
        <f>ROUND($I$151*$H$151,2)</f>
        <v>0</v>
      </c>
      <c r="BL151" s="89" t="s">
        <v>112</v>
      </c>
      <c r="BM151" s="89" t="s">
        <v>270</v>
      </c>
    </row>
    <row r="152" spans="2:47" s="6" customFormat="1" ht="30.75" customHeight="1">
      <c r="B152" s="23"/>
      <c r="C152" s="24"/>
      <c r="D152" s="148" t="s">
        <v>114</v>
      </c>
      <c r="E152" s="24"/>
      <c r="F152" s="149" t="s">
        <v>210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114</v>
      </c>
      <c r="AU152" s="6" t="s">
        <v>126</v>
      </c>
    </row>
    <row r="153" spans="2:65" s="6" customFormat="1" ht="15.75" customHeight="1">
      <c r="B153" s="23"/>
      <c r="C153" s="136" t="s">
        <v>271</v>
      </c>
      <c r="D153" s="136" t="s">
        <v>108</v>
      </c>
      <c r="E153" s="137" t="s">
        <v>212</v>
      </c>
      <c r="F153" s="138" t="s">
        <v>213</v>
      </c>
      <c r="G153" s="139" t="s">
        <v>146</v>
      </c>
      <c r="H153" s="140">
        <v>1</v>
      </c>
      <c r="I153" s="141"/>
      <c r="J153" s="142">
        <f>ROUND($I$153*$H$153,2)</f>
        <v>0</v>
      </c>
      <c r="K153" s="138" t="s">
        <v>119</v>
      </c>
      <c r="L153" s="43"/>
      <c r="M153" s="143"/>
      <c r="N153" s="144" t="s">
        <v>39</v>
      </c>
      <c r="O153" s="24"/>
      <c r="P153" s="24"/>
      <c r="Q153" s="145">
        <v>0</v>
      </c>
      <c r="R153" s="145">
        <f>$Q$153*$H$153</f>
        <v>0</v>
      </c>
      <c r="S153" s="145">
        <v>0</v>
      </c>
      <c r="T153" s="146">
        <f>$S$153*$H$153</f>
        <v>0</v>
      </c>
      <c r="AR153" s="89" t="s">
        <v>112</v>
      </c>
      <c r="AT153" s="89" t="s">
        <v>108</v>
      </c>
      <c r="AU153" s="89" t="s">
        <v>126</v>
      </c>
      <c r="AY153" s="6" t="s">
        <v>107</v>
      </c>
      <c r="BE153" s="147">
        <f>IF($N$153="základní",$J$153,0)</f>
        <v>0</v>
      </c>
      <c r="BF153" s="147">
        <f>IF($N$153="snížená",$J$153,0)</f>
        <v>0</v>
      </c>
      <c r="BG153" s="147">
        <f>IF($N$153="zákl. přenesená",$J$153,0)</f>
        <v>0</v>
      </c>
      <c r="BH153" s="147">
        <f>IF($N$153="sníž. přenesená",$J$153,0)</f>
        <v>0</v>
      </c>
      <c r="BI153" s="147">
        <f>IF($N$153="nulová",$J$153,0)</f>
        <v>0</v>
      </c>
      <c r="BJ153" s="89" t="s">
        <v>20</v>
      </c>
      <c r="BK153" s="147">
        <f>ROUND($I$153*$H$153,2)</f>
        <v>0</v>
      </c>
      <c r="BL153" s="89" t="s">
        <v>112</v>
      </c>
      <c r="BM153" s="89" t="s">
        <v>272</v>
      </c>
    </row>
    <row r="154" spans="2:47" s="6" customFormat="1" ht="27" customHeight="1">
      <c r="B154" s="23"/>
      <c r="C154" s="24"/>
      <c r="D154" s="148" t="s">
        <v>121</v>
      </c>
      <c r="E154" s="24"/>
      <c r="F154" s="150" t="s">
        <v>215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121</v>
      </c>
      <c r="AU154" s="6" t="s">
        <v>126</v>
      </c>
    </row>
    <row r="155" spans="2:47" s="6" customFormat="1" ht="44.25" customHeight="1">
      <c r="B155" s="23"/>
      <c r="C155" s="24"/>
      <c r="D155" s="164" t="s">
        <v>114</v>
      </c>
      <c r="E155" s="24"/>
      <c r="F155" s="149" t="s">
        <v>273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114</v>
      </c>
      <c r="AU155" s="6" t="s">
        <v>126</v>
      </c>
    </row>
    <row r="156" spans="2:65" s="6" customFormat="1" ht="15.75" customHeight="1">
      <c r="B156" s="23"/>
      <c r="C156" s="136" t="s">
        <v>274</v>
      </c>
      <c r="D156" s="136" t="s">
        <v>108</v>
      </c>
      <c r="E156" s="137" t="s">
        <v>217</v>
      </c>
      <c r="F156" s="138" t="s">
        <v>218</v>
      </c>
      <c r="G156" s="139" t="s">
        <v>153</v>
      </c>
      <c r="H156" s="140">
        <v>1</v>
      </c>
      <c r="I156" s="141"/>
      <c r="J156" s="142">
        <f>ROUND($I$156*$H$156,2)</f>
        <v>0</v>
      </c>
      <c r="K156" s="138" t="s">
        <v>119</v>
      </c>
      <c r="L156" s="43"/>
      <c r="M156" s="143"/>
      <c r="N156" s="144" t="s">
        <v>39</v>
      </c>
      <c r="O156" s="24"/>
      <c r="P156" s="24"/>
      <c r="Q156" s="145">
        <v>0.00046</v>
      </c>
      <c r="R156" s="145">
        <f>$Q$156*$H$156</f>
        <v>0.00046</v>
      </c>
      <c r="S156" s="145">
        <v>0</v>
      </c>
      <c r="T156" s="146">
        <f>$S$156*$H$156</f>
        <v>0</v>
      </c>
      <c r="AR156" s="89" t="s">
        <v>112</v>
      </c>
      <c r="AT156" s="89" t="s">
        <v>108</v>
      </c>
      <c r="AU156" s="89" t="s">
        <v>126</v>
      </c>
      <c r="AY156" s="6" t="s">
        <v>107</v>
      </c>
      <c r="BE156" s="147">
        <f>IF($N$156="základní",$J$156,0)</f>
        <v>0</v>
      </c>
      <c r="BF156" s="147">
        <f>IF($N$156="snížená",$J$156,0)</f>
        <v>0</v>
      </c>
      <c r="BG156" s="147">
        <f>IF($N$156="zákl. přenesená",$J$156,0)</f>
        <v>0</v>
      </c>
      <c r="BH156" s="147">
        <f>IF($N$156="sníž. přenesená",$J$156,0)</f>
        <v>0</v>
      </c>
      <c r="BI156" s="147">
        <f>IF($N$156="nulová",$J$156,0)</f>
        <v>0</v>
      </c>
      <c r="BJ156" s="89" t="s">
        <v>20</v>
      </c>
      <c r="BK156" s="147">
        <f>ROUND($I$156*$H$156,2)</f>
        <v>0</v>
      </c>
      <c r="BL156" s="89" t="s">
        <v>112</v>
      </c>
      <c r="BM156" s="89" t="s">
        <v>275</v>
      </c>
    </row>
    <row r="157" spans="2:47" s="6" customFormat="1" ht="16.5" customHeight="1">
      <c r="B157" s="23"/>
      <c r="C157" s="24"/>
      <c r="D157" s="148" t="s">
        <v>121</v>
      </c>
      <c r="E157" s="24"/>
      <c r="F157" s="150" t="s">
        <v>220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121</v>
      </c>
      <c r="AU157" s="6" t="s">
        <v>126</v>
      </c>
    </row>
    <row r="158" spans="2:47" s="6" customFormat="1" ht="30.75" customHeight="1">
      <c r="B158" s="23"/>
      <c r="C158" s="24"/>
      <c r="D158" s="164" t="s">
        <v>114</v>
      </c>
      <c r="E158" s="24"/>
      <c r="F158" s="149" t="s">
        <v>276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114</v>
      </c>
      <c r="AU158" s="6" t="s">
        <v>126</v>
      </c>
    </row>
    <row r="159" spans="2:65" s="6" customFormat="1" ht="15.75" customHeight="1">
      <c r="B159" s="23"/>
      <c r="C159" s="136" t="s">
        <v>277</v>
      </c>
      <c r="D159" s="136" t="s">
        <v>108</v>
      </c>
      <c r="E159" s="137" t="s">
        <v>222</v>
      </c>
      <c r="F159" s="138" t="s">
        <v>223</v>
      </c>
      <c r="G159" s="139" t="s">
        <v>153</v>
      </c>
      <c r="H159" s="140">
        <v>1</v>
      </c>
      <c r="I159" s="141"/>
      <c r="J159" s="142">
        <f>ROUND($I$159*$H$159,2)</f>
        <v>0</v>
      </c>
      <c r="K159" s="138" t="s">
        <v>119</v>
      </c>
      <c r="L159" s="43"/>
      <c r="M159" s="143"/>
      <c r="N159" s="144" t="s">
        <v>39</v>
      </c>
      <c r="O159" s="24"/>
      <c r="P159" s="24"/>
      <c r="Q159" s="145">
        <v>9E-05</v>
      </c>
      <c r="R159" s="145">
        <f>$Q$159*$H$159</f>
        <v>9E-05</v>
      </c>
      <c r="S159" s="145">
        <v>0</v>
      </c>
      <c r="T159" s="146">
        <f>$S$159*$H$159</f>
        <v>0</v>
      </c>
      <c r="AR159" s="89" t="s">
        <v>112</v>
      </c>
      <c r="AT159" s="89" t="s">
        <v>108</v>
      </c>
      <c r="AU159" s="89" t="s">
        <v>126</v>
      </c>
      <c r="AY159" s="6" t="s">
        <v>107</v>
      </c>
      <c r="BE159" s="147">
        <f>IF($N$159="základní",$J$159,0)</f>
        <v>0</v>
      </c>
      <c r="BF159" s="147">
        <f>IF($N$159="snížená",$J$159,0)</f>
        <v>0</v>
      </c>
      <c r="BG159" s="147">
        <f>IF($N$159="zákl. přenesená",$J$159,0)</f>
        <v>0</v>
      </c>
      <c r="BH159" s="147">
        <f>IF($N$159="sníž. přenesená",$J$159,0)</f>
        <v>0</v>
      </c>
      <c r="BI159" s="147">
        <f>IF($N$159="nulová",$J$159,0)</f>
        <v>0</v>
      </c>
      <c r="BJ159" s="89" t="s">
        <v>20</v>
      </c>
      <c r="BK159" s="147">
        <f>ROUND($I$159*$H$159,2)</f>
        <v>0</v>
      </c>
      <c r="BL159" s="89" t="s">
        <v>112</v>
      </c>
      <c r="BM159" s="89" t="s">
        <v>278</v>
      </c>
    </row>
    <row r="160" spans="2:47" s="6" customFormat="1" ht="27" customHeight="1">
      <c r="B160" s="23"/>
      <c r="C160" s="24"/>
      <c r="D160" s="148" t="s">
        <v>121</v>
      </c>
      <c r="E160" s="24"/>
      <c r="F160" s="150" t="s">
        <v>225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121</v>
      </c>
      <c r="AU160" s="6" t="s">
        <v>126</v>
      </c>
    </row>
    <row r="161" spans="2:65" s="6" customFormat="1" ht="15.75" customHeight="1">
      <c r="B161" s="23"/>
      <c r="C161" s="136" t="s">
        <v>279</v>
      </c>
      <c r="D161" s="136" t="s">
        <v>108</v>
      </c>
      <c r="E161" s="137" t="s">
        <v>227</v>
      </c>
      <c r="F161" s="138" t="s">
        <v>228</v>
      </c>
      <c r="G161" s="139" t="s">
        <v>146</v>
      </c>
      <c r="H161" s="140">
        <v>1</v>
      </c>
      <c r="I161" s="141"/>
      <c r="J161" s="142">
        <f>ROUND($I$161*$H$161,2)</f>
        <v>0</v>
      </c>
      <c r="K161" s="138"/>
      <c r="L161" s="43"/>
      <c r="M161" s="143"/>
      <c r="N161" s="144" t="s">
        <v>39</v>
      </c>
      <c r="O161" s="24"/>
      <c r="P161" s="24"/>
      <c r="Q161" s="145">
        <v>0.10434</v>
      </c>
      <c r="R161" s="145">
        <f>$Q$161*$H$161</f>
        <v>0.10434</v>
      </c>
      <c r="S161" s="145">
        <v>0</v>
      </c>
      <c r="T161" s="146">
        <f>$S$161*$H$161</f>
        <v>0</v>
      </c>
      <c r="AR161" s="89" t="s">
        <v>112</v>
      </c>
      <c r="AT161" s="89" t="s">
        <v>108</v>
      </c>
      <c r="AU161" s="89" t="s">
        <v>126</v>
      </c>
      <c r="AY161" s="6" t="s">
        <v>107</v>
      </c>
      <c r="BE161" s="147">
        <f>IF($N$161="základní",$J$161,0)</f>
        <v>0</v>
      </c>
      <c r="BF161" s="147">
        <f>IF($N$161="snížená",$J$161,0)</f>
        <v>0</v>
      </c>
      <c r="BG161" s="147">
        <f>IF($N$161="zákl. přenesená",$J$161,0)</f>
        <v>0</v>
      </c>
      <c r="BH161" s="147">
        <f>IF($N$161="sníž. přenesená",$J$161,0)</f>
        <v>0</v>
      </c>
      <c r="BI161" s="147">
        <f>IF($N$161="nulová",$J$161,0)</f>
        <v>0</v>
      </c>
      <c r="BJ161" s="89" t="s">
        <v>20</v>
      </c>
      <c r="BK161" s="147">
        <f>ROUND($I$161*$H$161,2)</f>
        <v>0</v>
      </c>
      <c r="BL161" s="89" t="s">
        <v>112</v>
      </c>
      <c r="BM161" s="89" t="s">
        <v>280</v>
      </c>
    </row>
    <row r="162" spans="2:47" s="6" customFormat="1" ht="30.75" customHeight="1">
      <c r="B162" s="23"/>
      <c r="C162" s="24"/>
      <c r="D162" s="148" t="s">
        <v>114</v>
      </c>
      <c r="E162" s="24"/>
      <c r="F162" s="149" t="s">
        <v>281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114</v>
      </c>
      <c r="AU162" s="6" t="s">
        <v>126</v>
      </c>
    </row>
    <row r="163" spans="2:65" s="6" customFormat="1" ht="15.75" customHeight="1">
      <c r="B163" s="23"/>
      <c r="C163" s="136" t="s">
        <v>282</v>
      </c>
      <c r="D163" s="136" t="s">
        <v>108</v>
      </c>
      <c r="E163" s="137" t="s">
        <v>234</v>
      </c>
      <c r="F163" s="138" t="s">
        <v>235</v>
      </c>
      <c r="G163" s="139" t="s">
        <v>146</v>
      </c>
      <c r="H163" s="140">
        <v>1</v>
      </c>
      <c r="I163" s="141"/>
      <c r="J163" s="142">
        <f>ROUND($I$163*$H$163,2)</f>
        <v>0</v>
      </c>
      <c r="K163" s="138"/>
      <c r="L163" s="43"/>
      <c r="M163" s="143"/>
      <c r="N163" s="144" t="s">
        <v>39</v>
      </c>
      <c r="O163" s="24"/>
      <c r="P163" s="24"/>
      <c r="Q163" s="145">
        <v>0</v>
      </c>
      <c r="R163" s="145">
        <f>$Q$163*$H$163</f>
        <v>0</v>
      </c>
      <c r="S163" s="145">
        <v>0</v>
      </c>
      <c r="T163" s="146">
        <f>$S$163*$H$163</f>
        <v>0</v>
      </c>
      <c r="AR163" s="89" t="s">
        <v>112</v>
      </c>
      <c r="AT163" s="89" t="s">
        <v>108</v>
      </c>
      <c r="AU163" s="89" t="s">
        <v>126</v>
      </c>
      <c r="AY163" s="6" t="s">
        <v>107</v>
      </c>
      <c r="BE163" s="147">
        <f>IF($N$163="základní",$J$163,0)</f>
        <v>0</v>
      </c>
      <c r="BF163" s="147">
        <f>IF($N$163="snížená",$J$163,0)</f>
        <v>0</v>
      </c>
      <c r="BG163" s="147">
        <f>IF($N$163="zákl. přenesená",$J$163,0)</f>
        <v>0</v>
      </c>
      <c r="BH163" s="147">
        <f>IF($N$163="sníž. přenesená",$J$163,0)</f>
        <v>0</v>
      </c>
      <c r="BI163" s="147">
        <f>IF($N$163="nulová",$J$163,0)</f>
        <v>0</v>
      </c>
      <c r="BJ163" s="89" t="s">
        <v>20</v>
      </c>
      <c r="BK163" s="147">
        <f>ROUND($I$163*$H$163,2)</f>
        <v>0</v>
      </c>
      <c r="BL163" s="89" t="s">
        <v>112</v>
      </c>
      <c r="BM163" s="89" t="s">
        <v>283</v>
      </c>
    </row>
    <row r="164" spans="2:47" s="6" customFormat="1" ht="44.25" customHeight="1">
      <c r="B164" s="23"/>
      <c r="C164" s="24"/>
      <c r="D164" s="148" t="s">
        <v>114</v>
      </c>
      <c r="E164" s="24"/>
      <c r="F164" s="149" t="s">
        <v>237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114</v>
      </c>
      <c r="AU164" s="6" t="s">
        <v>126</v>
      </c>
    </row>
    <row r="165" spans="2:65" s="6" customFormat="1" ht="15.75" customHeight="1">
      <c r="B165" s="23"/>
      <c r="C165" s="136" t="s">
        <v>284</v>
      </c>
      <c r="D165" s="136" t="s">
        <v>108</v>
      </c>
      <c r="E165" s="137" t="s">
        <v>285</v>
      </c>
      <c r="F165" s="138" t="s">
        <v>286</v>
      </c>
      <c r="G165" s="139" t="s">
        <v>146</v>
      </c>
      <c r="H165" s="140">
        <v>1</v>
      </c>
      <c r="I165" s="141"/>
      <c r="J165" s="142">
        <f>ROUND($I$165*$H$165,2)</f>
        <v>0</v>
      </c>
      <c r="K165" s="138"/>
      <c r="L165" s="43"/>
      <c r="M165" s="143"/>
      <c r="N165" s="144" t="s">
        <v>39</v>
      </c>
      <c r="O165" s="24"/>
      <c r="P165" s="24"/>
      <c r="Q165" s="145">
        <v>0</v>
      </c>
      <c r="R165" s="145">
        <f>$Q$165*$H$165</f>
        <v>0</v>
      </c>
      <c r="S165" s="145">
        <v>0</v>
      </c>
      <c r="T165" s="146">
        <f>$S$165*$H$165</f>
        <v>0</v>
      </c>
      <c r="AR165" s="89" t="s">
        <v>112</v>
      </c>
      <c r="AT165" s="89" t="s">
        <v>108</v>
      </c>
      <c r="AU165" s="89" t="s">
        <v>126</v>
      </c>
      <c r="AY165" s="6" t="s">
        <v>107</v>
      </c>
      <c r="BE165" s="147">
        <f>IF($N$165="základní",$J$165,0)</f>
        <v>0</v>
      </c>
      <c r="BF165" s="147">
        <f>IF($N$165="snížená",$J$165,0)</f>
        <v>0</v>
      </c>
      <c r="BG165" s="147">
        <f>IF($N$165="zákl. přenesená",$J$165,0)</f>
        <v>0</v>
      </c>
      <c r="BH165" s="147">
        <f>IF($N$165="sníž. přenesená",$J$165,0)</f>
        <v>0</v>
      </c>
      <c r="BI165" s="147">
        <f>IF($N$165="nulová",$J$165,0)</f>
        <v>0</v>
      </c>
      <c r="BJ165" s="89" t="s">
        <v>20</v>
      </c>
      <c r="BK165" s="147">
        <f>ROUND($I$165*$H$165,2)</f>
        <v>0</v>
      </c>
      <c r="BL165" s="89" t="s">
        <v>112</v>
      </c>
      <c r="BM165" s="89" t="s">
        <v>287</v>
      </c>
    </row>
    <row r="166" spans="2:47" s="6" customFormat="1" ht="44.25" customHeight="1">
      <c r="B166" s="23"/>
      <c r="C166" s="24"/>
      <c r="D166" s="148" t="s">
        <v>114</v>
      </c>
      <c r="E166" s="24"/>
      <c r="F166" s="149" t="s">
        <v>288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114</v>
      </c>
      <c r="AU166" s="6" t="s">
        <v>126</v>
      </c>
    </row>
    <row r="167" spans="2:65" s="6" customFormat="1" ht="15.75" customHeight="1">
      <c r="B167" s="23"/>
      <c r="C167" s="136" t="s">
        <v>289</v>
      </c>
      <c r="D167" s="136" t="s">
        <v>108</v>
      </c>
      <c r="E167" s="137" t="s">
        <v>239</v>
      </c>
      <c r="F167" s="138" t="s">
        <v>240</v>
      </c>
      <c r="G167" s="139" t="s">
        <v>146</v>
      </c>
      <c r="H167" s="140">
        <v>1</v>
      </c>
      <c r="I167" s="141"/>
      <c r="J167" s="142">
        <f>ROUND($I$167*$H$167,2)</f>
        <v>0</v>
      </c>
      <c r="K167" s="138"/>
      <c r="L167" s="43"/>
      <c r="M167" s="143"/>
      <c r="N167" s="144" t="s">
        <v>39</v>
      </c>
      <c r="O167" s="24"/>
      <c r="P167" s="24"/>
      <c r="Q167" s="145">
        <v>0</v>
      </c>
      <c r="R167" s="145">
        <f>$Q$167*$H$167</f>
        <v>0</v>
      </c>
      <c r="S167" s="145">
        <v>0</v>
      </c>
      <c r="T167" s="146">
        <f>$S$167*$H$167</f>
        <v>0</v>
      </c>
      <c r="AR167" s="89" t="s">
        <v>112</v>
      </c>
      <c r="AT167" s="89" t="s">
        <v>108</v>
      </c>
      <c r="AU167" s="89" t="s">
        <v>126</v>
      </c>
      <c r="AY167" s="6" t="s">
        <v>107</v>
      </c>
      <c r="BE167" s="147">
        <f>IF($N$167="základní",$J$167,0)</f>
        <v>0</v>
      </c>
      <c r="BF167" s="147">
        <f>IF($N$167="snížená",$J$167,0)</f>
        <v>0</v>
      </c>
      <c r="BG167" s="147">
        <f>IF($N$167="zákl. přenesená",$J$167,0)</f>
        <v>0</v>
      </c>
      <c r="BH167" s="147">
        <f>IF($N$167="sníž. přenesená",$J$167,0)</f>
        <v>0</v>
      </c>
      <c r="BI167" s="147">
        <f>IF($N$167="nulová",$J$167,0)</f>
        <v>0</v>
      </c>
      <c r="BJ167" s="89" t="s">
        <v>20</v>
      </c>
      <c r="BK167" s="147">
        <f>ROUND($I$167*$H$167,2)</f>
        <v>0</v>
      </c>
      <c r="BL167" s="89" t="s">
        <v>112</v>
      </c>
      <c r="BM167" s="89" t="s">
        <v>290</v>
      </c>
    </row>
    <row r="168" spans="2:47" s="6" customFormat="1" ht="44.25" customHeight="1">
      <c r="B168" s="23"/>
      <c r="C168" s="24"/>
      <c r="D168" s="148" t="s">
        <v>114</v>
      </c>
      <c r="E168" s="24"/>
      <c r="F168" s="149" t="s">
        <v>291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114</v>
      </c>
      <c r="AU168" s="6" t="s">
        <v>126</v>
      </c>
    </row>
    <row r="169" spans="2:65" s="6" customFormat="1" ht="15.75" customHeight="1">
      <c r="B169" s="23"/>
      <c r="C169" s="136" t="s">
        <v>292</v>
      </c>
      <c r="D169" s="136" t="s">
        <v>108</v>
      </c>
      <c r="E169" s="137" t="s">
        <v>293</v>
      </c>
      <c r="F169" s="138" t="s">
        <v>294</v>
      </c>
      <c r="G169" s="139" t="s">
        <v>153</v>
      </c>
      <c r="H169" s="140">
        <v>1</v>
      </c>
      <c r="I169" s="141"/>
      <c r="J169" s="142">
        <f>ROUND($I$169*$H$169,2)</f>
        <v>0</v>
      </c>
      <c r="K169" s="138"/>
      <c r="L169" s="43"/>
      <c r="M169" s="143"/>
      <c r="N169" s="144" t="s">
        <v>39</v>
      </c>
      <c r="O169" s="24"/>
      <c r="P169" s="24"/>
      <c r="Q169" s="145">
        <v>0</v>
      </c>
      <c r="R169" s="145">
        <f>$Q$169*$H$169</f>
        <v>0</v>
      </c>
      <c r="S169" s="145">
        <v>0.29</v>
      </c>
      <c r="T169" s="146">
        <f>$S$169*$H$169</f>
        <v>0.29</v>
      </c>
      <c r="AR169" s="89" t="s">
        <v>112</v>
      </c>
      <c r="AT169" s="89" t="s">
        <v>108</v>
      </c>
      <c r="AU169" s="89" t="s">
        <v>126</v>
      </c>
      <c r="AY169" s="6" t="s">
        <v>107</v>
      </c>
      <c r="BE169" s="147">
        <f>IF($N$169="základní",$J$169,0)</f>
        <v>0</v>
      </c>
      <c r="BF169" s="147">
        <f>IF($N$169="snížená",$J$169,0)</f>
        <v>0</v>
      </c>
      <c r="BG169" s="147">
        <f>IF($N$169="zákl. přenesená",$J$169,0)</f>
        <v>0</v>
      </c>
      <c r="BH169" s="147">
        <f>IF($N$169="sníž. přenesená",$J$169,0)</f>
        <v>0</v>
      </c>
      <c r="BI169" s="147">
        <f>IF($N$169="nulová",$J$169,0)</f>
        <v>0</v>
      </c>
      <c r="BJ169" s="89" t="s">
        <v>20</v>
      </c>
      <c r="BK169" s="147">
        <f>ROUND($I$169*$H$169,2)</f>
        <v>0</v>
      </c>
      <c r="BL169" s="89" t="s">
        <v>112</v>
      </c>
      <c r="BM169" s="89" t="s">
        <v>295</v>
      </c>
    </row>
    <row r="170" spans="2:47" s="6" customFormat="1" ht="44.25" customHeight="1">
      <c r="B170" s="23"/>
      <c r="C170" s="24"/>
      <c r="D170" s="148" t="s">
        <v>114</v>
      </c>
      <c r="E170" s="24"/>
      <c r="F170" s="149" t="s">
        <v>296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114</v>
      </c>
      <c r="AU170" s="6" t="s">
        <v>126</v>
      </c>
    </row>
    <row r="171" spans="2:65" s="6" customFormat="1" ht="15.75" customHeight="1">
      <c r="B171" s="23"/>
      <c r="C171" s="136" t="s">
        <v>297</v>
      </c>
      <c r="D171" s="136" t="s">
        <v>108</v>
      </c>
      <c r="E171" s="137" t="s">
        <v>298</v>
      </c>
      <c r="F171" s="138" t="s">
        <v>299</v>
      </c>
      <c r="G171" s="139" t="s">
        <v>153</v>
      </c>
      <c r="H171" s="140">
        <v>1</v>
      </c>
      <c r="I171" s="141"/>
      <c r="J171" s="142">
        <f>ROUND($I$171*$H$171,2)</f>
        <v>0</v>
      </c>
      <c r="K171" s="138"/>
      <c r="L171" s="43"/>
      <c r="M171" s="143"/>
      <c r="N171" s="144" t="s">
        <v>39</v>
      </c>
      <c r="O171" s="24"/>
      <c r="P171" s="24"/>
      <c r="Q171" s="145">
        <v>0.20219</v>
      </c>
      <c r="R171" s="145">
        <f>$Q$171*$H$171</f>
        <v>0.20219</v>
      </c>
      <c r="S171" s="145">
        <v>0</v>
      </c>
      <c r="T171" s="146">
        <f>$S$171*$H$171</f>
        <v>0</v>
      </c>
      <c r="AR171" s="89" t="s">
        <v>112</v>
      </c>
      <c r="AT171" s="89" t="s">
        <v>108</v>
      </c>
      <c r="AU171" s="89" t="s">
        <v>126</v>
      </c>
      <c r="AY171" s="6" t="s">
        <v>107</v>
      </c>
      <c r="BE171" s="147">
        <f>IF($N$171="základní",$J$171,0)</f>
        <v>0</v>
      </c>
      <c r="BF171" s="147">
        <f>IF($N$171="snížená",$J$171,0)</f>
        <v>0</v>
      </c>
      <c r="BG171" s="147">
        <f>IF($N$171="zákl. přenesená",$J$171,0)</f>
        <v>0</v>
      </c>
      <c r="BH171" s="147">
        <f>IF($N$171="sníž. přenesená",$J$171,0)</f>
        <v>0</v>
      </c>
      <c r="BI171" s="147">
        <f>IF($N$171="nulová",$J$171,0)</f>
        <v>0</v>
      </c>
      <c r="BJ171" s="89" t="s">
        <v>20</v>
      </c>
      <c r="BK171" s="147">
        <f>ROUND($I$171*$H$171,2)</f>
        <v>0</v>
      </c>
      <c r="BL171" s="89" t="s">
        <v>112</v>
      </c>
      <c r="BM171" s="89" t="s">
        <v>300</v>
      </c>
    </row>
    <row r="172" spans="2:47" s="6" customFormat="1" ht="44.25" customHeight="1">
      <c r="B172" s="23"/>
      <c r="C172" s="24"/>
      <c r="D172" s="148" t="s">
        <v>114</v>
      </c>
      <c r="E172" s="24"/>
      <c r="F172" s="149" t="s">
        <v>301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114</v>
      </c>
      <c r="AU172" s="6" t="s">
        <v>126</v>
      </c>
    </row>
    <row r="173" spans="2:65" s="6" customFormat="1" ht="15.75" customHeight="1">
      <c r="B173" s="23"/>
      <c r="C173" s="165" t="s">
        <v>302</v>
      </c>
      <c r="D173" s="165" t="s">
        <v>303</v>
      </c>
      <c r="E173" s="166" t="s">
        <v>304</v>
      </c>
      <c r="F173" s="167" t="s">
        <v>305</v>
      </c>
      <c r="G173" s="168" t="s">
        <v>198</v>
      </c>
      <c r="H173" s="169">
        <v>1</v>
      </c>
      <c r="I173" s="170"/>
      <c r="J173" s="171">
        <f>ROUND($I$173*$H$173,2)</f>
        <v>0</v>
      </c>
      <c r="K173" s="167"/>
      <c r="L173" s="172"/>
      <c r="M173" s="173"/>
      <c r="N173" s="174" t="s">
        <v>39</v>
      </c>
      <c r="O173" s="24"/>
      <c r="P173" s="24"/>
      <c r="Q173" s="145">
        <v>0.0821</v>
      </c>
      <c r="R173" s="145">
        <f>$Q$173*$H$173</f>
        <v>0.0821</v>
      </c>
      <c r="S173" s="145">
        <v>0</v>
      </c>
      <c r="T173" s="146">
        <f>$S$173*$H$173</f>
        <v>0</v>
      </c>
      <c r="AR173" s="89" t="s">
        <v>180</v>
      </c>
      <c r="AT173" s="89" t="s">
        <v>303</v>
      </c>
      <c r="AU173" s="89" t="s">
        <v>126</v>
      </c>
      <c r="AY173" s="6" t="s">
        <v>107</v>
      </c>
      <c r="BE173" s="147">
        <f>IF($N$173="základní",$J$173,0)</f>
        <v>0</v>
      </c>
      <c r="BF173" s="147">
        <f>IF($N$173="snížená",$J$173,0)</f>
        <v>0</v>
      </c>
      <c r="BG173" s="147">
        <f>IF($N$173="zákl. přenesená",$J$173,0)</f>
        <v>0</v>
      </c>
      <c r="BH173" s="147">
        <f>IF($N$173="sníž. přenesená",$J$173,0)</f>
        <v>0</v>
      </c>
      <c r="BI173" s="147">
        <f>IF($N$173="nulová",$J$173,0)</f>
        <v>0</v>
      </c>
      <c r="BJ173" s="89" t="s">
        <v>20</v>
      </c>
      <c r="BK173" s="147">
        <f>ROUND($I$173*$H$173,2)</f>
        <v>0</v>
      </c>
      <c r="BL173" s="89" t="s">
        <v>112</v>
      </c>
      <c r="BM173" s="89" t="s">
        <v>306</v>
      </c>
    </row>
    <row r="174" spans="2:47" s="6" customFormat="1" ht="30.75" customHeight="1">
      <c r="B174" s="23"/>
      <c r="C174" s="24"/>
      <c r="D174" s="148" t="s">
        <v>114</v>
      </c>
      <c r="E174" s="24"/>
      <c r="F174" s="149" t="s">
        <v>307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114</v>
      </c>
      <c r="AU174" s="6" t="s">
        <v>126</v>
      </c>
    </row>
    <row r="175" spans="2:65" s="6" customFormat="1" ht="15.75" customHeight="1">
      <c r="B175" s="23"/>
      <c r="C175" s="136" t="s">
        <v>308</v>
      </c>
      <c r="D175" s="136" t="s">
        <v>108</v>
      </c>
      <c r="E175" s="137" t="s">
        <v>309</v>
      </c>
      <c r="F175" s="138" t="s">
        <v>310</v>
      </c>
      <c r="G175" s="139" t="s">
        <v>153</v>
      </c>
      <c r="H175" s="140">
        <v>1</v>
      </c>
      <c r="I175" s="141"/>
      <c r="J175" s="142">
        <f>ROUND($I$175*$H$175,2)</f>
        <v>0</v>
      </c>
      <c r="K175" s="138" t="s">
        <v>119</v>
      </c>
      <c r="L175" s="43"/>
      <c r="M175" s="143"/>
      <c r="N175" s="144" t="s">
        <v>39</v>
      </c>
      <c r="O175" s="24"/>
      <c r="P175" s="24"/>
      <c r="Q175" s="145">
        <v>0.13945</v>
      </c>
      <c r="R175" s="145">
        <f>$Q$175*$H$175</f>
        <v>0.13945</v>
      </c>
      <c r="S175" s="145">
        <v>0</v>
      </c>
      <c r="T175" s="146">
        <f>$S$175*$H$175</f>
        <v>0</v>
      </c>
      <c r="AR175" s="89" t="s">
        <v>112</v>
      </c>
      <c r="AT175" s="89" t="s">
        <v>108</v>
      </c>
      <c r="AU175" s="89" t="s">
        <v>126</v>
      </c>
      <c r="AY175" s="6" t="s">
        <v>107</v>
      </c>
      <c r="BE175" s="147">
        <f>IF($N$175="základní",$J$175,0)</f>
        <v>0</v>
      </c>
      <c r="BF175" s="147">
        <f>IF($N$175="snížená",$J$175,0)</f>
        <v>0</v>
      </c>
      <c r="BG175" s="147">
        <f>IF($N$175="zákl. přenesená",$J$175,0)</f>
        <v>0</v>
      </c>
      <c r="BH175" s="147">
        <f>IF($N$175="sníž. přenesená",$J$175,0)</f>
        <v>0</v>
      </c>
      <c r="BI175" s="147">
        <f>IF($N$175="nulová",$J$175,0)</f>
        <v>0</v>
      </c>
      <c r="BJ175" s="89" t="s">
        <v>20</v>
      </c>
      <c r="BK175" s="147">
        <f>ROUND($I$175*$H$175,2)</f>
        <v>0</v>
      </c>
      <c r="BL175" s="89" t="s">
        <v>112</v>
      </c>
      <c r="BM175" s="89" t="s">
        <v>311</v>
      </c>
    </row>
    <row r="176" spans="2:47" s="6" customFormat="1" ht="27" customHeight="1">
      <c r="B176" s="23"/>
      <c r="C176" s="24"/>
      <c r="D176" s="148" t="s">
        <v>121</v>
      </c>
      <c r="E176" s="24"/>
      <c r="F176" s="150" t="s">
        <v>312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121</v>
      </c>
      <c r="AU176" s="6" t="s">
        <v>126</v>
      </c>
    </row>
    <row r="177" spans="2:47" s="6" customFormat="1" ht="44.25" customHeight="1">
      <c r="B177" s="23"/>
      <c r="C177" s="24"/>
      <c r="D177" s="164" t="s">
        <v>114</v>
      </c>
      <c r="E177" s="24"/>
      <c r="F177" s="149" t="s">
        <v>313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114</v>
      </c>
      <c r="AU177" s="6" t="s">
        <v>126</v>
      </c>
    </row>
    <row r="178" spans="2:65" s="6" customFormat="1" ht="15.75" customHeight="1">
      <c r="B178" s="23"/>
      <c r="C178" s="136" t="s">
        <v>314</v>
      </c>
      <c r="D178" s="136" t="s">
        <v>108</v>
      </c>
      <c r="E178" s="137" t="s">
        <v>243</v>
      </c>
      <c r="F178" s="138" t="s">
        <v>244</v>
      </c>
      <c r="G178" s="139" t="s">
        <v>183</v>
      </c>
      <c r="H178" s="140">
        <v>1</v>
      </c>
      <c r="I178" s="141"/>
      <c r="J178" s="142">
        <f>ROUND($I$178*$H$178,2)</f>
        <v>0</v>
      </c>
      <c r="K178" s="138"/>
      <c r="L178" s="43"/>
      <c r="M178" s="143"/>
      <c r="N178" s="144" t="s">
        <v>39</v>
      </c>
      <c r="O178" s="24"/>
      <c r="P178" s="24"/>
      <c r="Q178" s="145">
        <v>0</v>
      </c>
      <c r="R178" s="145">
        <f>$Q$178*$H$178</f>
        <v>0</v>
      </c>
      <c r="S178" s="145">
        <v>0</v>
      </c>
      <c r="T178" s="146">
        <f>$S$178*$H$178</f>
        <v>0</v>
      </c>
      <c r="AR178" s="89" t="s">
        <v>112</v>
      </c>
      <c r="AT178" s="89" t="s">
        <v>108</v>
      </c>
      <c r="AU178" s="89" t="s">
        <v>126</v>
      </c>
      <c r="AY178" s="6" t="s">
        <v>107</v>
      </c>
      <c r="BE178" s="147">
        <f>IF($N$178="základní",$J$178,0)</f>
        <v>0</v>
      </c>
      <c r="BF178" s="147">
        <f>IF($N$178="snížená",$J$178,0)</f>
        <v>0</v>
      </c>
      <c r="BG178" s="147">
        <f>IF($N$178="zákl. přenesená",$J$178,0)</f>
        <v>0</v>
      </c>
      <c r="BH178" s="147">
        <f>IF($N$178="sníž. přenesená",$J$178,0)</f>
        <v>0</v>
      </c>
      <c r="BI178" s="147">
        <f>IF($N$178="nulová",$J$178,0)</f>
        <v>0</v>
      </c>
      <c r="BJ178" s="89" t="s">
        <v>20</v>
      </c>
      <c r="BK178" s="147">
        <f>ROUND($I$178*$H$178,2)</f>
        <v>0</v>
      </c>
      <c r="BL178" s="89" t="s">
        <v>112</v>
      </c>
      <c r="BM178" s="89" t="s">
        <v>315</v>
      </c>
    </row>
    <row r="179" spans="2:47" s="6" customFormat="1" ht="44.25" customHeight="1">
      <c r="B179" s="23"/>
      <c r="C179" s="24"/>
      <c r="D179" s="148" t="s">
        <v>114</v>
      </c>
      <c r="E179" s="24"/>
      <c r="F179" s="149" t="s">
        <v>316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114</v>
      </c>
      <c r="AU179" s="6" t="s">
        <v>126</v>
      </c>
    </row>
    <row r="180" spans="2:63" s="125" customFormat="1" ht="23.25" customHeight="1">
      <c r="B180" s="126"/>
      <c r="C180" s="127"/>
      <c r="D180" s="127" t="s">
        <v>67</v>
      </c>
      <c r="E180" s="162" t="s">
        <v>317</v>
      </c>
      <c r="F180" s="162" t="s">
        <v>318</v>
      </c>
      <c r="G180" s="127"/>
      <c r="H180" s="127"/>
      <c r="J180" s="163">
        <f>$BK$180</f>
        <v>0</v>
      </c>
      <c r="K180" s="127"/>
      <c r="L180" s="130"/>
      <c r="M180" s="131"/>
      <c r="N180" s="127"/>
      <c r="O180" s="127"/>
      <c r="P180" s="132">
        <f>SUM($P$181:$P$221)</f>
        <v>0</v>
      </c>
      <c r="Q180" s="127"/>
      <c r="R180" s="132">
        <f>SUM($R$181:$R$221)</f>
        <v>3.8981700000000004</v>
      </c>
      <c r="S180" s="127"/>
      <c r="T180" s="133">
        <f>SUM($T$181:$T$221)</f>
        <v>0.098</v>
      </c>
      <c r="AR180" s="134" t="s">
        <v>20</v>
      </c>
      <c r="AT180" s="134" t="s">
        <v>67</v>
      </c>
      <c r="AU180" s="134" t="s">
        <v>76</v>
      </c>
      <c r="AY180" s="134" t="s">
        <v>107</v>
      </c>
      <c r="BK180" s="135">
        <f>SUM($BK$181:$BK$221)</f>
        <v>0</v>
      </c>
    </row>
    <row r="181" spans="2:65" s="6" customFormat="1" ht="15.75" customHeight="1">
      <c r="B181" s="23"/>
      <c r="C181" s="136" t="s">
        <v>319</v>
      </c>
      <c r="D181" s="136" t="s">
        <v>108</v>
      </c>
      <c r="E181" s="137" t="s">
        <v>320</v>
      </c>
      <c r="F181" s="138" t="s">
        <v>321</v>
      </c>
      <c r="G181" s="139" t="s">
        <v>198</v>
      </c>
      <c r="H181" s="140">
        <v>1</v>
      </c>
      <c r="I181" s="141"/>
      <c r="J181" s="142">
        <f>ROUND($I$181*$H$181,2)</f>
        <v>0</v>
      </c>
      <c r="K181" s="138"/>
      <c r="L181" s="43"/>
      <c r="M181" s="143"/>
      <c r="N181" s="144" t="s">
        <v>39</v>
      </c>
      <c r="O181" s="24"/>
      <c r="P181" s="24"/>
      <c r="Q181" s="145">
        <v>0.42368</v>
      </c>
      <c r="R181" s="145">
        <f>$Q$181*$H$181</f>
        <v>0.42368</v>
      </c>
      <c r="S181" s="145">
        <v>0</v>
      </c>
      <c r="T181" s="146">
        <f>$S$181*$H$181</f>
        <v>0</v>
      </c>
      <c r="AR181" s="89" t="s">
        <v>112</v>
      </c>
      <c r="AT181" s="89" t="s">
        <v>108</v>
      </c>
      <c r="AU181" s="89" t="s">
        <v>126</v>
      </c>
      <c r="AY181" s="6" t="s">
        <v>107</v>
      </c>
      <c r="BE181" s="147">
        <f>IF($N$181="základní",$J$181,0)</f>
        <v>0</v>
      </c>
      <c r="BF181" s="147">
        <f>IF($N$181="snížená",$J$181,0)</f>
        <v>0</v>
      </c>
      <c r="BG181" s="147">
        <f>IF($N$181="zákl. přenesená",$J$181,0)</f>
        <v>0</v>
      </c>
      <c r="BH181" s="147">
        <f>IF($N$181="sníž. přenesená",$J$181,0)</f>
        <v>0</v>
      </c>
      <c r="BI181" s="147">
        <f>IF($N$181="nulová",$J$181,0)</f>
        <v>0</v>
      </c>
      <c r="BJ181" s="89" t="s">
        <v>20</v>
      </c>
      <c r="BK181" s="147">
        <f>ROUND($I$181*$H$181,2)</f>
        <v>0</v>
      </c>
      <c r="BL181" s="89" t="s">
        <v>112</v>
      </c>
      <c r="BM181" s="89" t="s">
        <v>322</v>
      </c>
    </row>
    <row r="182" spans="2:47" s="6" customFormat="1" ht="30.75" customHeight="1">
      <c r="B182" s="23"/>
      <c r="C182" s="24"/>
      <c r="D182" s="148" t="s">
        <v>114</v>
      </c>
      <c r="E182" s="24"/>
      <c r="F182" s="149" t="s">
        <v>323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114</v>
      </c>
      <c r="AU182" s="6" t="s">
        <v>126</v>
      </c>
    </row>
    <row r="183" spans="2:65" s="6" customFormat="1" ht="15.75" customHeight="1">
      <c r="B183" s="23"/>
      <c r="C183" s="136" t="s">
        <v>324</v>
      </c>
      <c r="D183" s="136" t="s">
        <v>108</v>
      </c>
      <c r="E183" s="137" t="s">
        <v>325</v>
      </c>
      <c r="F183" s="138" t="s">
        <v>326</v>
      </c>
      <c r="G183" s="139" t="s">
        <v>198</v>
      </c>
      <c r="H183" s="140">
        <v>1</v>
      </c>
      <c r="I183" s="141"/>
      <c r="J183" s="142">
        <f>ROUND($I$183*$H$183,2)</f>
        <v>0</v>
      </c>
      <c r="K183" s="138"/>
      <c r="L183" s="43"/>
      <c r="M183" s="143"/>
      <c r="N183" s="144" t="s">
        <v>39</v>
      </c>
      <c r="O183" s="24"/>
      <c r="P183" s="24"/>
      <c r="Q183" s="145">
        <v>0.4208</v>
      </c>
      <c r="R183" s="145">
        <f>$Q$183*$H$183</f>
        <v>0.4208</v>
      </c>
      <c r="S183" s="145">
        <v>0</v>
      </c>
      <c r="T183" s="146">
        <f>$S$183*$H$183</f>
        <v>0</v>
      </c>
      <c r="AR183" s="89" t="s">
        <v>112</v>
      </c>
      <c r="AT183" s="89" t="s">
        <v>108</v>
      </c>
      <c r="AU183" s="89" t="s">
        <v>126</v>
      </c>
      <c r="AY183" s="6" t="s">
        <v>107</v>
      </c>
      <c r="BE183" s="147">
        <f>IF($N$183="základní",$J$183,0)</f>
        <v>0</v>
      </c>
      <c r="BF183" s="147">
        <f>IF($N$183="snížená",$J$183,0)</f>
        <v>0</v>
      </c>
      <c r="BG183" s="147">
        <f>IF($N$183="zákl. přenesená",$J$183,0)</f>
        <v>0</v>
      </c>
      <c r="BH183" s="147">
        <f>IF($N$183="sníž. přenesená",$J$183,0)</f>
        <v>0</v>
      </c>
      <c r="BI183" s="147">
        <f>IF($N$183="nulová",$J$183,0)</f>
        <v>0</v>
      </c>
      <c r="BJ183" s="89" t="s">
        <v>20</v>
      </c>
      <c r="BK183" s="147">
        <f>ROUND($I$183*$H$183,2)</f>
        <v>0</v>
      </c>
      <c r="BL183" s="89" t="s">
        <v>112</v>
      </c>
      <c r="BM183" s="89" t="s">
        <v>327</v>
      </c>
    </row>
    <row r="184" spans="2:47" s="6" customFormat="1" ht="30.75" customHeight="1">
      <c r="B184" s="23"/>
      <c r="C184" s="24"/>
      <c r="D184" s="148" t="s">
        <v>114</v>
      </c>
      <c r="E184" s="24"/>
      <c r="F184" s="149" t="s">
        <v>328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114</v>
      </c>
      <c r="AU184" s="6" t="s">
        <v>126</v>
      </c>
    </row>
    <row r="185" spans="2:65" s="6" customFormat="1" ht="15.75" customHeight="1">
      <c r="B185" s="23"/>
      <c r="C185" s="136" t="s">
        <v>329</v>
      </c>
      <c r="D185" s="136" t="s">
        <v>108</v>
      </c>
      <c r="E185" s="137" t="s">
        <v>176</v>
      </c>
      <c r="F185" s="138" t="s">
        <v>177</v>
      </c>
      <c r="G185" s="139" t="s">
        <v>146</v>
      </c>
      <c r="H185" s="140">
        <v>1</v>
      </c>
      <c r="I185" s="141"/>
      <c r="J185" s="142">
        <f>ROUND($I$185*$H$185,2)</f>
        <v>0</v>
      </c>
      <c r="K185" s="138"/>
      <c r="L185" s="43"/>
      <c r="M185" s="143"/>
      <c r="N185" s="144" t="s">
        <v>39</v>
      </c>
      <c r="O185" s="24"/>
      <c r="P185" s="24"/>
      <c r="Q185" s="145">
        <v>0</v>
      </c>
      <c r="R185" s="145">
        <f>$Q$185*$H$185</f>
        <v>0</v>
      </c>
      <c r="S185" s="145">
        <v>0.098</v>
      </c>
      <c r="T185" s="146">
        <f>$S$185*$H$185</f>
        <v>0.098</v>
      </c>
      <c r="AR185" s="89" t="s">
        <v>112</v>
      </c>
      <c r="AT185" s="89" t="s">
        <v>108</v>
      </c>
      <c r="AU185" s="89" t="s">
        <v>126</v>
      </c>
      <c r="AY185" s="6" t="s">
        <v>107</v>
      </c>
      <c r="BE185" s="147">
        <f>IF($N$185="základní",$J$185,0)</f>
        <v>0</v>
      </c>
      <c r="BF185" s="147">
        <f>IF($N$185="snížená",$J$185,0)</f>
        <v>0</v>
      </c>
      <c r="BG185" s="147">
        <f>IF($N$185="zákl. přenesená",$J$185,0)</f>
        <v>0</v>
      </c>
      <c r="BH185" s="147">
        <f>IF($N$185="sníž. přenesená",$J$185,0)</f>
        <v>0</v>
      </c>
      <c r="BI185" s="147">
        <f>IF($N$185="nulová",$J$185,0)</f>
        <v>0</v>
      </c>
      <c r="BJ185" s="89" t="s">
        <v>20</v>
      </c>
      <c r="BK185" s="147">
        <f>ROUND($I$185*$H$185,2)</f>
        <v>0</v>
      </c>
      <c r="BL185" s="89" t="s">
        <v>112</v>
      </c>
      <c r="BM185" s="89" t="s">
        <v>330</v>
      </c>
    </row>
    <row r="186" spans="2:65" s="6" customFormat="1" ht="15.75" customHeight="1">
      <c r="B186" s="23"/>
      <c r="C186" s="139" t="s">
        <v>331</v>
      </c>
      <c r="D186" s="139" t="s">
        <v>108</v>
      </c>
      <c r="E186" s="137" t="s">
        <v>332</v>
      </c>
      <c r="F186" s="138" t="s">
        <v>333</v>
      </c>
      <c r="G186" s="139" t="s">
        <v>334</v>
      </c>
      <c r="H186" s="140">
        <v>1</v>
      </c>
      <c r="I186" s="141"/>
      <c r="J186" s="142">
        <f>ROUND($I$186*$H$186,2)</f>
        <v>0</v>
      </c>
      <c r="K186" s="138" t="s">
        <v>119</v>
      </c>
      <c r="L186" s="43"/>
      <c r="M186" s="143"/>
      <c r="N186" s="144" t="s">
        <v>39</v>
      </c>
      <c r="O186" s="24"/>
      <c r="P186" s="24"/>
      <c r="Q186" s="145">
        <v>0</v>
      </c>
      <c r="R186" s="145">
        <f>$Q$186*$H$186</f>
        <v>0</v>
      </c>
      <c r="S186" s="145">
        <v>0</v>
      </c>
      <c r="T186" s="146">
        <f>$S$186*$H$186</f>
        <v>0</v>
      </c>
      <c r="AR186" s="89" t="s">
        <v>112</v>
      </c>
      <c r="AT186" s="89" t="s">
        <v>108</v>
      </c>
      <c r="AU186" s="89" t="s">
        <v>126</v>
      </c>
      <c r="AY186" s="89" t="s">
        <v>107</v>
      </c>
      <c r="BE186" s="147">
        <f>IF($N$186="základní",$J$186,0)</f>
        <v>0</v>
      </c>
      <c r="BF186" s="147">
        <f>IF($N$186="snížená",$J$186,0)</f>
        <v>0</v>
      </c>
      <c r="BG186" s="147">
        <f>IF($N$186="zákl. přenesená",$J$186,0)</f>
        <v>0</v>
      </c>
      <c r="BH186" s="147">
        <f>IF($N$186="sníž. přenesená",$J$186,0)</f>
        <v>0</v>
      </c>
      <c r="BI186" s="147">
        <f>IF($N$186="nulová",$J$186,0)</f>
        <v>0</v>
      </c>
      <c r="BJ186" s="89" t="s">
        <v>20</v>
      </c>
      <c r="BK186" s="147">
        <f>ROUND($I$186*$H$186,2)</f>
        <v>0</v>
      </c>
      <c r="BL186" s="89" t="s">
        <v>112</v>
      </c>
      <c r="BM186" s="89" t="s">
        <v>335</v>
      </c>
    </row>
    <row r="187" spans="2:47" s="6" customFormat="1" ht="27" customHeight="1">
      <c r="B187" s="23"/>
      <c r="C187" s="24"/>
      <c r="D187" s="148" t="s">
        <v>121</v>
      </c>
      <c r="E187" s="24"/>
      <c r="F187" s="150" t="s">
        <v>336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121</v>
      </c>
      <c r="AU187" s="6" t="s">
        <v>126</v>
      </c>
    </row>
    <row r="188" spans="2:65" s="6" customFormat="1" ht="15.75" customHeight="1">
      <c r="B188" s="23"/>
      <c r="C188" s="136" t="s">
        <v>337</v>
      </c>
      <c r="D188" s="136" t="s">
        <v>108</v>
      </c>
      <c r="E188" s="137" t="s">
        <v>181</v>
      </c>
      <c r="F188" s="138" t="s">
        <v>182</v>
      </c>
      <c r="G188" s="139" t="s">
        <v>183</v>
      </c>
      <c r="H188" s="140">
        <v>1</v>
      </c>
      <c r="I188" s="141"/>
      <c r="J188" s="142">
        <f>ROUND($I$188*$H$188,2)</f>
        <v>0</v>
      </c>
      <c r="K188" s="138"/>
      <c r="L188" s="43"/>
      <c r="M188" s="143"/>
      <c r="N188" s="144" t="s">
        <v>39</v>
      </c>
      <c r="O188" s="24"/>
      <c r="P188" s="24"/>
      <c r="Q188" s="145">
        <v>0</v>
      </c>
      <c r="R188" s="145">
        <f>$Q$188*$H$188</f>
        <v>0</v>
      </c>
      <c r="S188" s="145">
        <v>0</v>
      </c>
      <c r="T188" s="146">
        <f>$S$188*$H$188</f>
        <v>0</v>
      </c>
      <c r="AR188" s="89" t="s">
        <v>112</v>
      </c>
      <c r="AT188" s="89" t="s">
        <v>108</v>
      </c>
      <c r="AU188" s="89" t="s">
        <v>126</v>
      </c>
      <c r="AY188" s="6" t="s">
        <v>107</v>
      </c>
      <c r="BE188" s="147">
        <f>IF($N$188="základní",$J$188,0)</f>
        <v>0</v>
      </c>
      <c r="BF188" s="147">
        <f>IF($N$188="snížená",$J$188,0)</f>
        <v>0</v>
      </c>
      <c r="BG188" s="147">
        <f>IF($N$188="zákl. přenesená",$J$188,0)</f>
        <v>0</v>
      </c>
      <c r="BH188" s="147">
        <f>IF($N$188="sníž. přenesená",$J$188,0)</f>
        <v>0</v>
      </c>
      <c r="BI188" s="147">
        <f>IF($N$188="nulová",$J$188,0)</f>
        <v>0</v>
      </c>
      <c r="BJ188" s="89" t="s">
        <v>20</v>
      </c>
      <c r="BK188" s="147">
        <f>ROUND($I$188*$H$188,2)</f>
        <v>0</v>
      </c>
      <c r="BL188" s="89" t="s">
        <v>112</v>
      </c>
      <c r="BM188" s="89" t="s">
        <v>338</v>
      </c>
    </row>
    <row r="189" spans="2:65" s="6" customFormat="1" ht="15.75" customHeight="1">
      <c r="B189" s="23"/>
      <c r="C189" s="139" t="s">
        <v>339</v>
      </c>
      <c r="D189" s="139" t="s">
        <v>108</v>
      </c>
      <c r="E189" s="137" t="s">
        <v>187</v>
      </c>
      <c r="F189" s="138" t="s">
        <v>188</v>
      </c>
      <c r="G189" s="139" t="s">
        <v>183</v>
      </c>
      <c r="H189" s="140">
        <v>1</v>
      </c>
      <c r="I189" s="141"/>
      <c r="J189" s="142">
        <f>ROUND($I$189*$H$189,2)</f>
        <v>0</v>
      </c>
      <c r="K189" s="138"/>
      <c r="L189" s="43"/>
      <c r="M189" s="143"/>
      <c r="N189" s="144" t="s">
        <v>39</v>
      </c>
      <c r="O189" s="24"/>
      <c r="P189" s="24"/>
      <c r="Q189" s="145">
        <v>0</v>
      </c>
      <c r="R189" s="145">
        <f>$Q$189*$H$189</f>
        <v>0</v>
      </c>
      <c r="S189" s="145">
        <v>0</v>
      </c>
      <c r="T189" s="146">
        <f>$S$189*$H$189</f>
        <v>0</v>
      </c>
      <c r="AR189" s="89" t="s">
        <v>112</v>
      </c>
      <c r="AT189" s="89" t="s">
        <v>108</v>
      </c>
      <c r="AU189" s="89" t="s">
        <v>126</v>
      </c>
      <c r="AY189" s="89" t="s">
        <v>107</v>
      </c>
      <c r="BE189" s="147">
        <f>IF($N$189="základní",$J$189,0)</f>
        <v>0</v>
      </c>
      <c r="BF189" s="147">
        <f>IF($N$189="snížená",$J$189,0)</f>
        <v>0</v>
      </c>
      <c r="BG189" s="147">
        <f>IF($N$189="zákl. přenesená",$J$189,0)</f>
        <v>0</v>
      </c>
      <c r="BH189" s="147">
        <f>IF($N$189="sníž. přenesená",$J$189,0)</f>
        <v>0</v>
      </c>
      <c r="BI189" s="147">
        <f>IF($N$189="nulová",$J$189,0)</f>
        <v>0</v>
      </c>
      <c r="BJ189" s="89" t="s">
        <v>20</v>
      </c>
      <c r="BK189" s="147">
        <f>ROUND($I$189*$H$189,2)</f>
        <v>0</v>
      </c>
      <c r="BL189" s="89" t="s">
        <v>112</v>
      </c>
      <c r="BM189" s="89" t="s">
        <v>340</v>
      </c>
    </row>
    <row r="190" spans="2:65" s="6" customFormat="1" ht="15.75" customHeight="1">
      <c r="B190" s="23"/>
      <c r="C190" s="139" t="s">
        <v>341</v>
      </c>
      <c r="D190" s="139" t="s">
        <v>108</v>
      </c>
      <c r="E190" s="137" t="s">
        <v>342</v>
      </c>
      <c r="F190" s="138" t="s">
        <v>343</v>
      </c>
      <c r="G190" s="139" t="s">
        <v>183</v>
      </c>
      <c r="H190" s="140">
        <v>1</v>
      </c>
      <c r="I190" s="141"/>
      <c r="J190" s="142">
        <f>ROUND($I$190*$H$190,2)</f>
        <v>0</v>
      </c>
      <c r="K190" s="138" t="s">
        <v>119</v>
      </c>
      <c r="L190" s="43"/>
      <c r="M190" s="143"/>
      <c r="N190" s="144" t="s">
        <v>39</v>
      </c>
      <c r="O190" s="24"/>
      <c r="P190" s="24"/>
      <c r="Q190" s="145">
        <v>0</v>
      </c>
      <c r="R190" s="145">
        <f>$Q$190*$H$190</f>
        <v>0</v>
      </c>
      <c r="S190" s="145">
        <v>0</v>
      </c>
      <c r="T190" s="146">
        <f>$S$190*$H$190</f>
        <v>0</v>
      </c>
      <c r="AR190" s="89" t="s">
        <v>112</v>
      </c>
      <c r="AT190" s="89" t="s">
        <v>108</v>
      </c>
      <c r="AU190" s="89" t="s">
        <v>126</v>
      </c>
      <c r="AY190" s="89" t="s">
        <v>107</v>
      </c>
      <c r="BE190" s="147">
        <f>IF($N$190="základní",$J$190,0)</f>
        <v>0</v>
      </c>
      <c r="BF190" s="147">
        <f>IF($N$190="snížená",$J$190,0)</f>
        <v>0</v>
      </c>
      <c r="BG190" s="147">
        <f>IF($N$190="zákl. přenesená",$J$190,0)</f>
        <v>0</v>
      </c>
      <c r="BH190" s="147">
        <f>IF($N$190="sníž. přenesená",$J$190,0)</f>
        <v>0</v>
      </c>
      <c r="BI190" s="147">
        <f>IF($N$190="nulová",$J$190,0)</f>
        <v>0</v>
      </c>
      <c r="BJ190" s="89" t="s">
        <v>20</v>
      </c>
      <c r="BK190" s="147">
        <f>ROUND($I$190*$H$190,2)</f>
        <v>0</v>
      </c>
      <c r="BL190" s="89" t="s">
        <v>112</v>
      </c>
      <c r="BM190" s="89" t="s">
        <v>344</v>
      </c>
    </row>
    <row r="191" spans="2:47" s="6" customFormat="1" ht="16.5" customHeight="1">
      <c r="B191" s="23"/>
      <c r="C191" s="24"/>
      <c r="D191" s="148" t="s">
        <v>121</v>
      </c>
      <c r="E191" s="24"/>
      <c r="F191" s="150" t="s">
        <v>345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121</v>
      </c>
      <c r="AU191" s="6" t="s">
        <v>126</v>
      </c>
    </row>
    <row r="192" spans="2:65" s="6" customFormat="1" ht="15.75" customHeight="1">
      <c r="B192" s="23"/>
      <c r="C192" s="136" t="s">
        <v>346</v>
      </c>
      <c r="D192" s="136" t="s">
        <v>108</v>
      </c>
      <c r="E192" s="137" t="s">
        <v>347</v>
      </c>
      <c r="F192" s="138" t="s">
        <v>348</v>
      </c>
      <c r="G192" s="139" t="s">
        <v>146</v>
      </c>
      <c r="H192" s="140">
        <v>1</v>
      </c>
      <c r="I192" s="141"/>
      <c r="J192" s="142">
        <f>ROUND($I$192*$H$192,2)</f>
        <v>0</v>
      </c>
      <c r="K192" s="138" t="s">
        <v>119</v>
      </c>
      <c r="L192" s="43"/>
      <c r="M192" s="143"/>
      <c r="N192" s="144" t="s">
        <v>39</v>
      </c>
      <c r="O192" s="24"/>
      <c r="P192" s="24"/>
      <c r="Q192" s="145">
        <v>0</v>
      </c>
      <c r="R192" s="145">
        <f>$Q$192*$H$192</f>
        <v>0</v>
      </c>
      <c r="S192" s="145">
        <v>0</v>
      </c>
      <c r="T192" s="146">
        <f>$S$192*$H$192</f>
        <v>0</v>
      </c>
      <c r="AR192" s="89" t="s">
        <v>112</v>
      </c>
      <c r="AT192" s="89" t="s">
        <v>108</v>
      </c>
      <c r="AU192" s="89" t="s">
        <v>126</v>
      </c>
      <c r="AY192" s="6" t="s">
        <v>107</v>
      </c>
      <c r="BE192" s="147">
        <f>IF($N$192="základní",$J$192,0)</f>
        <v>0</v>
      </c>
      <c r="BF192" s="147">
        <f>IF($N$192="snížená",$J$192,0)</f>
        <v>0</v>
      </c>
      <c r="BG192" s="147">
        <f>IF($N$192="zákl. přenesená",$J$192,0)</f>
        <v>0</v>
      </c>
      <c r="BH192" s="147">
        <f>IF($N$192="sníž. přenesená",$J$192,0)</f>
        <v>0</v>
      </c>
      <c r="BI192" s="147">
        <f>IF($N$192="nulová",$J$192,0)</f>
        <v>0</v>
      </c>
      <c r="BJ192" s="89" t="s">
        <v>20</v>
      </c>
      <c r="BK192" s="147">
        <f>ROUND($I$192*$H$192,2)</f>
        <v>0</v>
      </c>
      <c r="BL192" s="89" t="s">
        <v>112</v>
      </c>
      <c r="BM192" s="89" t="s">
        <v>349</v>
      </c>
    </row>
    <row r="193" spans="2:47" s="6" customFormat="1" ht="16.5" customHeight="1">
      <c r="B193" s="23"/>
      <c r="C193" s="24"/>
      <c r="D193" s="148" t="s">
        <v>121</v>
      </c>
      <c r="E193" s="24"/>
      <c r="F193" s="150" t="s">
        <v>350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121</v>
      </c>
      <c r="AU193" s="6" t="s">
        <v>126</v>
      </c>
    </row>
    <row r="194" spans="2:65" s="6" customFormat="1" ht="15.75" customHeight="1">
      <c r="B194" s="23"/>
      <c r="C194" s="136" t="s">
        <v>351</v>
      </c>
      <c r="D194" s="136" t="s">
        <v>108</v>
      </c>
      <c r="E194" s="137" t="s">
        <v>352</v>
      </c>
      <c r="F194" s="138" t="s">
        <v>353</v>
      </c>
      <c r="G194" s="139" t="s">
        <v>146</v>
      </c>
      <c r="H194" s="140">
        <v>1</v>
      </c>
      <c r="I194" s="141"/>
      <c r="J194" s="142">
        <f>ROUND($I$194*$H$194,2)</f>
        <v>0</v>
      </c>
      <c r="K194" s="138" t="s">
        <v>119</v>
      </c>
      <c r="L194" s="43"/>
      <c r="M194" s="143"/>
      <c r="N194" s="144" t="s">
        <v>39</v>
      </c>
      <c r="O194" s="24"/>
      <c r="P194" s="24"/>
      <c r="Q194" s="145">
        <v>0</v>
      </c>
      <c r="R194" s="145">
        <f>$Q$194*$H$194</f>
        <v>0</v>
      </c>
      <c r="S194" s="145">
        <v>0</v>
      </c>
      <c r="T194" s="146">
        <f>$S$194*$H$194</f>
        <v>0</v>
      </c>
      <c r="AR194" s="89" t="s">
        <v>112</v>
      </c>
      <c r="AT194" s="89" t="s">
        <v>108</v>
      </c>
      <c r="AU194" s="89" t="s">
        <v>126</v>
      </c>
      <c r="AY194" s="6" t="s">
        <v>107</v>
      </c>
      <c r="BE194" s="147">
        <f>IF($N$194="základní",$J$194,0)</f>
        <v>0</v>
      </c>
      <c r="BF194" s="147">
        <f>IF($N$194="snížená",$J$194,0)</f>
        <v>0</v>
      </c>
      <c r="BG194" s="147">
        <f>IF($N$194="zákl. přenesená",$J$194,0)</f>
        <v>0</v>
      </c>
      <c r="BH194" s="147">
        <f>IF($N$194="sníž. přenesená",$J$194,0)</f>
        <v>0</v>
      </c>
      <c r="BI194" s="147">
        <f>IF($N$194="nulová",$J$194,0)</f>
        <v>0</v>
      </c>
      <c r="BJ194" s="89" t="s">
        <v>20</v>
      </c>
      <c r="BK194" s="147">
        <f>ROUND($I$194*$H$194,2)</f>
        <v>0</v>
      </c>
      <c r="BL194" s="89" t="s">
        <v>112</v>
      </c>
      <c r="BM194" s="89" t="s">
        <v>354</v>
      </c>
    </row>
    <row r="195" spans="2:47" s="6" customFormat="1" ht="16.5" customHeight="1">
      <c r="B195" s="23"/>
      <c r="C195" s="24"/>
      <c r="D195" s="148" t="s">
        <v>121</v>
      </c>
      <c r="E195" s="24"/>
      <c r="F195" s="150" t="s">
        <v>355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121</v>
      </c>
      <c r="AU195" s="6" t="s">
        <v>126</v>
      </c>
    </row>
    <row r="196" spans="2:65" s="6" customFormat="1" ht="15.75" customHeight="1">
      <c r="B196" s="23"/>
      <c r="C196" s="136" t="s">
        <v>356</v>
      </c>
      <c r="D196" s="136" t="s">
        <v>108</v>
      </c>
      <c r="E196" s="137" t="s">
        <v>202</v>
      </c>
      <c r="F196" s="138" t="s">
        <v>203</v>
      </c>
      <c r="G196" s="139" t="s">
        <v>198</v>
      </c>
      <c r="H196" s="140">
        <v>1</v>
      </c>
      <c r="I196" s="141"/>
      <c r="J196" s="142">
        <f>ROUND($I$196*$H$196,2)</f>
        <v>0</v>
      </c>
      <c r="K196" s="138"/>
      <c r="L196" s="43"/>
      <c r="M196" s="143"/>
      <c r="N196" s="144" t="s">
        <v>39</v>
      </c>
      <c r="O196" s="24"/>
      <c r="P196" s="24"/>
      <c r="Q196" s="145">
        <v>1.61679</v>
      </c>
      <c r="R196" s="145">
        <f>$Q$196*$H$196</f>
        <v>1.61679</v>
      </c>
      <c r="S196" s="145">
        <v>0</v>
      </c>
      <c r="T196" s="146">
        <f>$S$196*$H$196</f>
        <v>0</v>
      </c>
      <c r="AR196" s="89" t="s">
        <v>112</v>
      </c>
      <c r="AT196" s="89" t="s">
        <v>108</v>
      </c>
      <c r="AU196" s="89" t="s">
        <v>126</v>
      </c>
      <c r="AY196" s="6" t="s">
        <v>107</v>
      </c>
      <c r="BE196" s="147">
        <f>IF($N$196="základní",$J$196,0)</f>
        <v>0</v>
      </c>
      <c r="BF196" s="147">
        <f>IF($N$196="snížená",$J$196,0)</f>
        <v>0</v>
      </c>
      <c r="BG196" s="147">
        <f>IF($N$196="zákl. přenesená",$J$196,0)</f>
        <v>0</v>
      </c>
      <c r="BH196" s="147">
        <f>IF($N$196="sníž. přenesená",$J$196,0)</f>
        <v>0</v>
      </c>
      <c r="BI196" s="147">
        <f>IF($N$196="nulová",$J$196,0)</f>
        <v>0</v>
      </c>
      <c r="BJ196" s="89" t="s">
        <v>20</v>
      </c>
      <c r="BK196" s="147">
        <f>ROUND($I$196*$H$196,2)</f>
        <v>0</v>
      </c>
      <c r="BL196" s="89" t="s">
        <v>112</v>
      </c>
      <c r="BM196" s="89" t="s">
        <v>357</v>
      </c>
    </row>
    <row r="197" spans="2:65" s="6" customFormat="1" ht="15.75" customHeight="1">
      <c r="B197" s="23"/>
      <c r="C197" s="139" t="s">
        <v>358</v>
      </c>
      <c r="D197" s="139" t="s">
        <v>108</v>
      </c>
      <c r="E197" s="137" t="s">
        <v>359</v>
      </c>
      <c r="F197" s="138" t="s">
        <v>360</v>
      </c>
      <c r="G197" s="139" t="s">
        <v>198</v>
      </c>
      <c r="H197" s="140">
        <v>1</v>
      </c>
      <c r="I197" s="141"/>
      <c r="J197" s="142">
        <f>ROUND($I$197*$H$197,2)</f>
        <v>0</v>
      </c>
      <c r="K197" s="138"/>
      <c r="L197" s="43"/>
      <c r="M197" s="143"/>
      <c r="N197" s="144" t="s">
        <v>39</v>
      </c>
      <c r="O197" s="24"/>
      <c r="P197" s="24"/>
      <c r="Q197" s="145">
        <v>0.3409</v>
      </c>
      <c r="R197" s="145">
        <f>$Q$197*$H$197</f>
        <v>0.3409</v>
      </c>
      <c r="S197" s="145">
        <v>0</v>
      </c>
      <c r="T197" s="146">
        <f>$S$197*$H$197</f>
        <v>0</v>
      </c>
      <c r="AR197" s="89" t="s">
        <v>112</v>
      </c>
      <c r="AT197" s="89" t="s">
        <v>108</v>
      </c>
      <c r="AU197" s="89" t="s">
        <v>126</v>
      </c>
      <c r="AY197" s="89" t="s">
        <v>107</v>
      </c>
      <c r="BE197" s="147">
        <f>IF($N$197="základní",$J$197,0)</f>
        <v>0</v>
      </c>
      <c r="BF197" s="147">
        <f>IF($N$197="snížená",$J$197,0)</f>
        <v>0</v>
      </c>
      <c r="BG197" s="147">
        <f>IF($N$197="zákl. přenesená",$J$197,0)</f>
        <v>0</v>
      </c>
      <c r="BH197" s="147">
        <f>IF($N$197="sníž. přenesená",$J$197,0)</f>
        <v>0</v>
      </c>
      <c r="BI197" s="147">
        <f>IF($N$197="nulová",$J$197,0)</f>
        <v>0</v>
      </c>
      <c r="BJ197" s="89" t="s">
        <v>20</v>
      </c>
      <c r="BK197" s="147">
        <f>ROUND($I$197*$H$197,2)</f>
        <v>0</v>
      </c>
      <c r="BL197" s="89" t="s">
        <v>112</v>
      </c>
      <c r="BM197" s="89" t="s">
        <v>361</v>
      </c>
    </row>
    <row r="198" spans="2:47" s="6" customFormat="1" ht="30.75" customHeight="1">
      <c r="B198" s="23"/>
      <c r="C198" s="24"/>
      <c r="D198" s="148" t="s">
        <v>114</v>
      </c>
      <c r="E198" s="24"/>
      <c r="F198" s="149" t="s">
        <v>362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114</v>
      </c>
      <c r="AU198" s="6" t="s">
        <v>126</v>
      </c>
    </row>
    <row r="199" spans="2:65" s="6" customFormat="1" ht="15.75" customHeight="1">
      <c r="B199" s="23"/>
      <c r="C199" s="165" t="s">
        <v>363</v>
      </c>
      <c r="D199" s="165" t="s">
        <v>303</v>
      </c>
      <c r="E199" s="166" t="s">
        <v>364</v>
      </c>
      <c r="F199" s="167" t="s">
        <v>365</v>
      </c>
      <c r="G199" s="168" t="s">
        <v>198</v>
      </c>
      <c r="H199" s="169">
        <v>1</v>
      </c>
      <c r="I199" s="170"/>
      <c r="J199" s="171">
        <f>ROUND($I$199*$H$199,2)</f>
        <v>0</v>
      </c>
      <c r="K199" s="167"/>
      <c r="L199" s="172"/>
      <c r="M199" s="173"/>
      <c r="N199" s="174" t="s">
        <v>39</v>
      </c>
      <c r="O199" s="24"/>
      <c r="P199" s="24"/>
      <c r="Q199" s="145">
        <v>0.087</v>
      </c>
      <c r="R199" s="145">
        <f>$Q$199*$H$199</f>
        <v>0.087</v>
      </c>
      <c r="S199" s="145">
        <v>0</v>
      </c>
      <c r="T199" s="146">
        <f>$S$199*$H$199</f>
        <v>0</v>
      </c>
      <c r="AR199" s="89" t="s">
        <v>180</v>
      </c>
      <c r="AT199" s="89" t="s">
        <v>303</v>
      </c>
      <c r="AU199" s="89" t="s">
        <v>126</v>
      </c>
      <c r="AY199" s="6" t="s">
        <v>107</v>
      </c>
      <c r="BE199" s="147">
        <f>IF($N$199="základní",$J$199,0)</f>
        <v>0</v>
      </c>
      <c r="BF199" s="147">
        <f>IF($N$199="snížená",$J$199,0)</f>
        <v>0</v>
      </c>
      <c r="BG199" s="147">
        <f>IF($N$199="zákl. přenesená",$J$199,0)</f>
        <v>0</v>
      </c>
      <c r="BH199" s="147">
        <f>IF($N$199="sníž. přenesená",$J$199,0)</f>
        <v>0</v>
      </c>
      <c r="BI199" s="147">
        <f>IF($N$199="nulová",$J$199,0)</f>
        <v>0</v>
      </c>
      <c r="BJ199" s="89" t="s">
        <v>20</v>
      </c>
      <c r="BK199" s="147">
        <f>ROUND($I$199*$H$199,2)</f>
        <v>0</v>
      </c>
      <c r="BL199" s="89" t="s">
        <v>112</v>
      </c>
      <c r="BM199" s="89" t="s">
        <v>366</v>
      </c>
    </row>
    <row r="200" spans="2:65" s="6" customFormat="1" ht="15.75" customHeight="1">
      <c r="B200" s="23"/>
      <c r="C200" s="168" t="s">
        <v>367</v>
      </c>
      <c r="D200" s="168" t="s">
        <v>303</v>
      </c>
      <c r="E200" s="166" t="s">
        <v>368</v>
      </c>
      <c r="F200" s="167" t="s">
        <v>369</v>
      </c>
      <c r="G200" s="168" t="s">
        <v>198</v>
      </c>
      <c r="H200" s="169">
        <v>1</v>
      </c>
      <c r="I200" s="170"/>
      <c r="J200" s="171">
        <f>ROUND($I$200*$H$200,2)</f>
        <v>0</v>
      </c>
      <c r="K200" s="167" t="s">
        <v>119</v>
      </c>
      <c r="L200" s="172"/>
      <c r="M200" s="173"/>
      <c r="N200" s="174" t="s">
        <v>39</v>
      </c>
      <c r="O200" s="24"/>
      <c r="P200" s="24"/>
      <c r="Q200" s="145">
        <v>0.17</v>
      </c>
      <c r="R200" s="145">
        <f>$Q$200*$H$200</f>
        <v>0.17</v>
      </c>
      <c r="S200" s="145">
        <v>0</v>
      </c>
      <c r="T200" s="146">
        <f>$S$200*$H$200</f>
        <v>0</v>
      </c>
      <c r="AR200" s="89" t="s">
        <v>180</v>
      </c>
      <c r="AT200" s="89" t="s">
        <v>303</v>
      </c>
      <c r="AU200" s="89" t="s">
        <v>126</v>
      </c>
      <c r="AY200" s="89" t="s">
        <v>107</v>
      </c>
      <c r="BE200" s="147">
        <f>IF($N$200="základní",$J$200,0)</f>
        <v>0</v>
      </c>
      <c r="BF200" s="147">
        <f>IF($N$200="snížená",$J$200,0)</f>
        <v>0</v>
      </c>
      <c r="BG200" s="147">
        <f>IF($N$200="zákl. přenesená",$J$200,0)</f>
        <v>0</v>
      </c>
      <c r="BH200" s="147">
        <f>IF($N$200="sníž. přenesená",$J$200,0)</f>
        <v>0</v>
      </c>
      <c r="BI200" s="147">
        <f>IF($N$200="nulová",$J$200,0)</f>
        <v>0</v>
      </c>
      <c r="BJ200" s="89" t="s">
        <v>20</v>
      </c>
      <c r="BK200" s="147">
        <f>ROUND($I$200*$H$200,2)</f>
        <v>0</v>
      </c>
      <c r="BL200" s="89" t="s">
        <v>112</v>
      </c>
      <c r="BM200" s="89" t="s">
        <v>370</v>
      </c>
    </row>
    <row r="201" spans="2:47" s="6" customFormat="1" ht="16.5" customHeight="1">
      <c r="B201" s="23"/>
      <c r="C201" s="24"/>
      <c r="D201" s="148" t="s">
        <v>121</v>
      </c>
      <c r="E201" s="24"/>
      <c r="F201" s="150" t="s">
        <v>371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121</v>
      </c>
      <c r="AU201" s="6" t="s">
        <v>126</v>
      </c>
    </row>
    <row r="202" spans="2:65" s="6" customFormat="1" ht="15.75" customHeight="1">
      <c r="B202" s="23"/>
      <c r="C202" s="165" t="s">
        <v>372</v>
      </c>
      <c r="D202" s="165" t="s">
        <v>303</v>
      </c>
      <c r="E202" s="166" t="s">
        <v>373</v>
      </c>
      <c r="F202" s="167" t="s">
        <v>374</v>
      </c>
      <c r="G202" s="168" t="s">
        <v>198</v>
      </c>
      <c r="H202" s="169">
        <v>1</v>
      </c>
      <c r="I202" s="170"/>
      <c r="J202" s="171">
        <f>ROUND($I$202*$H$202,2)</f>
        <v>0</v>
      </c>
      <c r="K202" s="167" t="s">
        <v>119</v>
      </c>
      <c r="L202" s="172"/>
      <c r="M202" s="173"/>
      <c r="N202" s="174" t="s">
        <v>39</v>
      </c>
      <c r="O202" s="24"/>
      <c r="P202" s="24"/>
      <c r="Q202" s="145">
        <v>0.06</v>
      </c>
      <c r="R202" s="145">
        <f>$Q$202*$H$202</f>
        <v>0.06</v>
      </c>
      <c r="S202" s="145">
        <v>0</v>
      </c>
      <c r="T202" s="146">
        <f>$S$202*$H$202</f>
        <v>0</v>
      </c>
      <c r="AR202" s="89" t="s">
        <v>180</v>
      </c>
      <c r="AT202" s="89" t="s">
        <v>303</v>
      </c>
      <c r="AU202" s="89" t="s">
        <v>126</v>
      </c>
      <c r="AY202" s="6" t="s">
        <v>107</v>
      </c>
      <c r="BE202" s="147">
        <f>IF($N$202="základní",$J$202,0)</f>
        <v>0</v>
      </c>
      <c r="BF202" s="147">
        <f>IF($N$202="snížená",$J$202,0)</f>
        <v>0</v>
      </c>
      <c r="BG202" s="147">
        <f>IF($N$202="zákl. přenesená",$J$202,0)</f>
        <v>0</v>
      </c>
      <c r="BH202" s="147">
        <f>IF($N$202="sníž. přenesená",$J$202,0)</f>
        <v>0</v>
      </c>
      <c r="BI202" s="147">
        <f>IF($N$202="nulová",$J$202,0)</f>
        <v>0</v>
      </c>
      <c r="BJ202" s="89" t="s">
        <v>20</v>
      </c>
      <c r="BK202" s="147">
        <f>ROUND($I$202*$H$202,2)</f>
        <v>0</v>
      </c>
      <c r="BL202" s="89" t="s">
        <v>112</v>
      </c>
      <c r="BM202" s="89" t="s">
        <v>375</v>
      </c>
    </row>
    <row r="203" spans="2:47" s="6" customFormat="1" ht="16.5" customHeight="1">
      <c r="B203" s="23"/>
      <c r="C203" s="24"/>
      <c r="D203" s="148" t="s">
        <v>121</v>
      </c>
      <c r="E203" s="24"/>
      <c r="F203" s="150" t="s">
        <v>376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121</v>
      </c>
      <c r="AU203" s="6" t="s">
        <v>126</v>
      </c>
    </row>
    <row r="204" spans="2:65" s="6" customFormat="1" ht="15.75" customHeight="1">
      <c r="B204" s="23"/>
      <c r="C204" s="165" t="s">
        <v>377</v>
      </c>
      <c r="D204" s="165" t="s">
        <v>303</v>
      </c>
      <c r="E204" s="166" t="s">
        <v>378</v>
      </c>
      <c r="F204" s="167" t="s">
        <v>379</v>
      </c>
      <c r="G204" s="168" t="s">
        <v>198</v>
      </c>
      <c r="H204" s="169">
        <v>1</v>
      </c>
      <c r="I204" s="170"/>
      <c r="J204" s="171">
        <f>ROUND($I$204*$H$204,2)</f>
        <v>0</v>
      </c>
      <c r="K204" s="167" t="s">
        <v>119</v>
      </c>
      <c r="L204" s="172"/>
      <c r="M204" s="173"/>
      <c r="N204" s="174" t="s">
        <v>39</v>
      </c>
      <c r="O204" s="24"/>
      <c r="P204" s="24"/>
      <c r="Q204" s="145">
        <v>0.12</v>
      </c>
      <c r="R204" s="145">
        <f>$Q$204*$H$204</f>
        <v>0.12</v>
      </c>
      <c r="S204" s="145">
        <v>0</v>
      </c>
      <c r="T204" s="146">
        <f>$S$204*$H$204</f>
        <v>0</v>
      </c>
      <c r="AR204" s="89" t="s">
        <v>180</v>
      </c>
      <c r="AT204" s="89" t="s">
        <v>303</v>
      </c>
      <c r="AU204" s="89" t="s">
        <v>126</v>
      </c>
      <c r="AY204" s="6" t="s">
        <v>107</v>
      </c>
      <c r="BE204" s="147">
        <f>IF($N$204="základní",$J$204,0)</f>
        <v>0</v>
      </c>
      <c r="BF204" s="147">
        <f>IF($N$204="snížená",$J$204,0)</f>
        <v>0</v>
      </c>
      <c r="BG204" s="147">
        <f>IF($N$204="zákl. přenesená",$J$204,0)</f>
        <v>0</v>
      </c>
      <c r="BH204" s="147">
        <f>IF($N$204="sníž. přenesená",$J$204,0)</f>
        <v>0</v>
      </c>
      <c r="BI204" s="147">
        <f>IF($N$204="nulová",$J$204,0)</f>
        <v>0</v>
      </c>
      <c r="BJ204" s="89" t="s">
        <v>20</v>
      </c>
      <c r="BK204" s="147">
        <f>ROUND($I$204*$H$204,2)</f>
        <v>0</v>
      </c>
      <c r="BL204" s="89" t="s">
        <v>112</v>
      </c>
      <c r="BM204" s="89" t="s">
        <v>380</v>
      </c>
    </row>
    <row r="205" spans="2:47" s="6" customFormat="1" ht="16.5" customHeight="1">
      <c r="B205" s="23"/>
      <c r="C205" s="24"/>
      <c r="D205" s="148" t="s">
        <v>121</v>
      </c>
      <c r="E205" s="24"/>
      <c r="F205" s="150" t="s">
        <v>381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121</v>
      </c>
      <c r="AU205" s="6" t="s">
        <v>126</v>
      </c>
    </row>
    <row r="206" spans="2:65" s="6" customFormat="1" ht="15.75" customHeight="1">
      <c r="B206" s="23"/>
      <c r="C206" s="165" t="s">
        <v>382</v>
      </c>
      <c r="D206" s="165" t="s">
        <v>303</v>
      </c>
      <c r="E206" s="166" t="s">
        <v>383</v>
      </c>
      <c r="F206" s="167" t="s">
        <v>384</v>
      </c>
      <c r="G206" s="168" t="s">
        <v>198</v>
      </c>
      <c r="H206" s="169">
        <v>1</v>
      </c>
      <c r="I206" s="170"/>
      <c r="J206" s="171">
        <f>ROUND($I$206*$H$206,2)</f>
        <v>0</v>
      </c>
      <c r="K206" s="167" t="s">
        <v>119</v>
      </c>
      <c r="L206" s="172"/>
      <c r="M206" s="173"/>
      <c r="N206" s="174" t="s">
        <v>39</v>
      </c>
      <c r="O206" s="24"/>
      <c r="P206" s="24"/>
      <c r="Q206" s="145">
        <v>0.027</v>
      </c>
      <c r="R206" s="145">
        <f>$Q$206*$H$206</f>
        <v>0.027</v>
      </c>
      <c r="S206" s="145">
        <v>0</v>
      </c>
      <c r="T206" s="146">
        <f>$S$206*$H$206</f>
        <v>0</v>
      </c>
      <c r="AR206" s="89" t="s">
        <v>180</v>
      </c>
      <c r="AT206" s="89" t="s">
        <v>303</v>
      </c>
      <c r="AU206" s="89" t="s">
        <v>126</v>
      </c>
      <c r="AY206" s="6" t="s">
        <v>107</v>
      </c>
      <c r="BE206" s="147">
        <f>IF($N$206="základní",$J$206,0)</f>
        <v>0</v>
      </c>
      <c r="BF206" s="147">
        <f>IF($N$206="snížená",$J$206,0)</f>
        <v>0</v>
      </c>
      <c r="BG206" s="147">
        <f>IF($N$206="zákl. přenesená",$J$206,0)</f>
        <v>0</v>
      </c>
      <c r="BH206" s="147">
        <f>IF($N$206="sníž. přenesená",$J$206,0)</f>
        <v>0</v>
      </c>
      <c r="BI206" s="147">
        <f>IF($N$206="nulová",$J$206,0)</f>
        <v>0</v>
      </c>
      <c r="BJ206" s="89" t="s">
        <v>20</v>
      </c>
      <c r="BK206" s="147">
        <f>ROUND($I$206*$H$206,2)</f>
        <v>0</v>
      </c>
      <c r="BL206" s="89" t="s">
        <v>112</v>
      </c>
      <c r="BM206" s="89" t="s">
        <v>385</v>
      </c>
    </row>
    <row r="207" spans="2:47" s="6" customFormat="1" ht="16.5" customHeight="1">
      <c r="B207" s="23"/>
      <c r="C207" s="24"/>
      <c r="D207" s="148" t="s">
        <v>121</v>
      </c>
      <c r="E207" s="24"/>
      <c r="F207" s="150" t="s">
        <v>386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121</v>
      </c>
      <c r="AU207" s="6" t="s">
        <v>126</v>
      </c>
    </row>
    <row r="208" spans="2:65" s="6" customFormat="1" ht="15.75" customHeight="1">
      <c r="B208" s="23"/>
      <c r="C208" s="165" t="s">
        <v>387</v>
      </c>
      <c r="D208" s="165" t="s">
        <v>303</v>
      </c>
      <c r="E208" s="166" t="s">
        <v>388</v>
      </c>
      <c r="F208" s="167" t="s">
        <v>389</v>
      </c>
      <c r="G208" s="168" t="s">
        <v>198</v>
      </c>
      <c r="H208" s="169">
        <v>1</v>
      </c>
      <c r="I208" s="170"/>
      <c r="J208" s="171">
        <f>ROUND($I$208*$H$208,2)</f>
        <v>0</v>
      </c>
      <c r="K208" s="167"/>
      <c r="L208" s="172"/>
      <c r="M208" s="173"/>
      <c r="N208" s="174" t="s">
        <v>39</v>
      </c>
      <c r="O208" s="24"/>
      <c r="P208" s="24"/>
      <c r="Q208" s="145">
        <v>0.103</v>
      </c>
      <c r="R208" s="145">
        <f>$Q$208*$H$208</f>
        <v>0.103</v>
      </c>
      <c r="S208" s="145">
        <v>0</v>
      </c>
      <c r="T208" s="146">
        <f>$S$208*$H$208</f>
        <v>0</v>
      </c>
      <c r="AR208" s="89" t="s">
        <v>180</v>
      </c>
      <c r="AT208" s="89" t="s">
        <v>303</v>
      </c>
      <c r="AU208" s="89" t="s">
        <v>126</v>
      </c>
      <c r="AY208" s="6" t="s">
        <v>107</v>
      </c>
      <c r="BE208" s="147">
        <f>IF($N$208="základní",$J$208,0)</f>
        <v>0</v>
      </c>
      <c r="BF208" s="147">
        <f>IF($N$208="snížená",$J$208,0)</f>
        <v>0</v>
      </c>
      <c r="BG208" s="147">
        <f>IF($N$208="zákl. přenesená",$J$208,0)</f>
        <v>0</v>
      </c>
      <c r="BH208" s="147">
        <f>IF($N$208="sníž. přenesená",$J$208,0)</f>
        <v>0</v>
      </c>
      <c r="BI208" s="147">
        <f>IF($N$208="nulová",$J$208,0)</f>
        <v>0</v>
      </c>
      <c r="BJ208" s="89" t="s">
        <v>20</v>
      </c>
      <c r="BK208" s="147">
        <f>ROUND($I$208*$H$208,2)</f>
        <v>0</v>
      </c>
      <c r="BL208" s="89" t="s">
        <v>112</v>
      </c>
      <c r="BM208" s="89" t="s">
        <v>390</v>
      </c>
    </row>
    <row r="209" spans="2:65" s="6" customFormat="1" ht="15.75" customHeight="1">
      <c r="B209" s="23"/>
      <c r="C209" s="168" t="s">
        <v>391</v>
      </c>
      <c r="D209" s="168" t="s">
        <v>303</v>
      </c>
      <c r="E209" s="166" t="s">
        <v>392</v>
      </c>
      <c r="F209" s="167" t="s">
        <v>393</v>
      </c>
      <c r="G209" s="168" t="s">
        <v>198</v>
      </c>
      <c r="H209" s="169">
        <v>1</v>
      </c>
      <c r="I209" s="170"/>
      <c r="J209" s="171">
        <f>ROUND($I$209*$H$209,2)</f>
        <v>0</v>
      </c>
      <c r="K209" s="167"/>
      <c r="L209" s="172"/>
      <c r="M209" s="173"/>
      <c r="N209" s="174" t="s">
        <v>39</v>
      </c>
      <c r="O209" s="24"/>
      <c r="P209" s="24"/>
      <c r="Q209" s="145">
        <v>0.232</v>
      </c>
      <c r="R209" s="145">
        <f>$Q$209*$H$209</f>
        <v>0.232</v>
      </c>
      <c r="S209" s="145">
        <v>0</v>
      </c>
      <c r="T209" s="146">
        <f>$S$209*$H$209</f>
        <v>0</v>
      </c>
      <c r="AR209" s="89" t="s">
        <v>180</v>
      </c>
      <c r="AT209" s="89" t="s">
        <v>303</v>
      </c>
      <c r="AU209" s="89" t="s">
        <v>126</v>
      </c>
      <c r="AY209" s="89" t="s">
        <v>107</v>
      </c>
      <c r="BE209" s="147">
        <f>IF($N$209="základní",$J$209,0)</f>
        <v>0</v>
      </c>
      <c r="BF209" s="147">
        <f>IF($N$209="snížená",$J$209,0)</f>
        <v>0</v>
      </c>
      <c r="BG209" s="147">
        <f>IF($N$209="zákl. přenesená",$J$209,0)</f>
        <v>0</v>
      </c>
      <c r="BH209" s="147">
        <f>IF($N$209="sníž. přenesená",$J$209,0)</f>
        <v>0</v>
      </c>
      <c r="BI209" s="147">
        <f>IF($N$209="nulová",$J$209,0)</f>
        <v>0</v>
      </c>
      <c r="BJ209" s="89" t="s">
        <v>20</v>
      </c>
      <c r="BK209" s="147">
        <f>ROUND($I$209*$H$209,2)</f>
        <v>0</v>
      </c>
      <c r="BL209" s="89" t="s">
        <v>112</v>
      </c>
      <c r="BM209" s="89" t="s">
        <v>394</v>
      </c>
    </row>
    <row r="210" spans="2:65" s="6" customFormat="1" ht="15.75" customHeight="1">
      <c r="B210" s="23"/>
      <c r="C210" s="168" t="s">
        <v>395</v>
      </c>
      <c r="D210" s="168" t="s">
        <v>303</v>
      </c>
      <c r="E210" s="166" t="s">
        <v>396</v>
      </c>
      <c r="F210" s="167" t="s">
        <v>397</v>
      </c>
      <c r="G210" s="168" t="s">
        <v>198</v>
      </c>
      <c r="H210" s="169">
        <v>1</v>
      </c>
      <c r="I210" s="170"/>
      <c r="J210" s="171">
        <f>ROUND($I$210*$H$210,2)</f>
        <v>0</v>
      </c>
      <c r="K210" s="167" t="s">
        <v>119</v>
      </c>
      <c r="L210" s="172"/>
      <c r="M210" s="173"/>
      <c r="N210" s="174" t="s">
        <v>39</v>
      </c>
      <c r="O210" s="24"/>
      <c r="P210" s="24"/>
      <c r="Q210" s="145">
        <v>0.097</v>
      </c>
      <c r="R210" s="145">
        <f>$Q$210*$H$210</f>
        <v>0.097</v>
      </c>
      <c r="S210" s="145">
        <v>0</v>
      </c>
      <c r="T210" s="146">
        <f>$S$210*$H$210</f>
        <v>0</v>
      </c>
      <c r="AR210" s="89" t="s">
        <v>180</v>
      </c>
      <c r="AT210" s="89" t="s">
        <v>303</v>
      </c>
      <c r="AU210" s="89" t="s">
        <v>126</v>
      </c>
      <c r="AY210" s="89" t="s">
        <v>107</v>
      </c>
      <c r="BE210" s="147">
        <f>IF($N$210="základní",$J$210,0)</f>
        <v>0</v>
      </c>
      <c r="BF210" s="147">
        <f>IF($N$210="snížená",$J$210,0)</f>
        <v>0</v>
      </c>
      <c r="BG210" s="147">
        <f>IF($N$210="zákl. přenesená",$J$210,0)</f>
        <v>0</v>
      </c>
      <c r="BH210" s="147">
        <f>IF($N$210="sníž. přenesená",$J$210,0)</f>
        <v>0</v>
      </c>
      <c r="BI210" s="147">
        <f>IF($N$210="nulová",$J$210,0)</f>
        <v>0</v>
      </c>
      <c r="BJ210" s="89" t="s">
        <v>20</v>
      </c>
      <c r="BK210" s="147">
        <f>ROUND($I$210*$H$210,2)</f>
        <v>0</v>
      </c>
      <c r="BL210" s="89" t="s">
        <v>112</v>
      </c>
      <c r="BM210" s="89" t="s">
        <v>398</v>
      </c>
    </row>
    <row r="211" spans="2:47" s="6" customFormat="1" ht="16.5" customHeight="1">
      <c r="B211" s="23"/>
      <c r="C211" s="24"/>
      <c r="D211" s="148" t="s">
        <v>121</v>
      </c>
      <c r="E211" s="24"/>
      <c r="F211" s="150" t="s">
        <v>399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121</v>
      </c>
      <c r="AU211" s="6" t="s">
        <v>126</v>
      </c>
    </row>
    <row r="212" spans="2:65" s="6" customFormat="1" ht="15.75" customHeight="1">
      <c r="B212" s="23"/>
      <c r="C212" s="165" t="s">
        <v>400</v>
      </c>
      <c r="D212" s="165" t="s">
        <v>303</v>
      </c>
      <c r="E212" s="166" t="s">
        <v>401</v>
      </c>
      <c r="F212" s="167" t="s">
        <v>402</v>
      </c>
      <c r="G212" s="168" t="s">
        <v>198</v>
      </c>
      <c r="H212" s="169">
        <v>1</v>
      </c>
      <c r="I212" s="170"/>
      <c r="J212" s="171">
        <f>ROUND($I$212*$H$212,2)</f>
        <v>0</v>
      </c>
      <c r="K212" s="167" t="s">
        <v>119</v>
      </c>
      <c r="L212" s="172"/>
      <c r="M212" s="173"/>
      <c r="N212" s="174" t="s">
        <v>39</v>
      </c>
      <c r="O212" s="24"/>
      <c r="P212" s="24"/>
      <c r="Q212" s="145">
        <v>0.072</v>
      </c>
      <c r="R212" s="145">
        <f>$Q$212*$H$212</f>
        <v>0.072</v>
      </c>
      <c r="S212" s="145">
        <v>0</v>
      </c>
      <c r="T212" s="146">
        <f>$S$212*$H$212</f>
        <v>0</v>
      </c>
      <c r="AR212" s="89" t="s">
        <v>180</v>
      </c>
      <c r="AT212" s="89" t="s">
        <v>303</v>
      </c>
      <c r="AU212" s="89" t="s">
        <v>126</v>
      </c>
      <c r="AY212" s="6" t="s">
        <v>107</v>
      </c>
      <c r="BE212" s="147">
        <f>IF($N$212="základní",$J$212,0)</f>
        <v>0</v>
      </c>
      <c r="BF212" s="147">
        <f>IF($N$212="snížená",$J$212,0)</f>
        <v>0</v>
      </c>
      <c r="BG212" s="147">
        <f>IF($N$212="zákl. přenesená",$J$212,0)</f>
        <v>0</v>
      </c>
      <c r="BH212" s="147">
        <f>IF($N$212="sníž. přenesená",$J$212,0)</f>
        <v>0</v>
      </c>
      <c r="BI212" s="147">
        <f>IF($N$212="nulová",$J$212,0)</f>
        <v>0</v>
      </c>
      <c r="BJ212" s="89" t="s">
        <v>20</v>
      </c>
      <c r="BK212" s="147">
        <f>ROUND($I$212*$H$212,2)</f>
        <v>0</v>
      </c>
      <c r="BL212" s="89" t="s">
        <v>112</v>
      </c>
      <c r="BM212" s="89" t="s">
        <v>403</v>
      </c>
    </row>
    <row r="213" spans="2:47" s="6" customFormat="1" ht="16.5" customHeight="1">
      <c r="B213" s="23"/>
      <c r="C213" s="24"/>
      <c r="D213" s="148" t="s">
        <v>121</v>
      </c>
      <c r="E213" s="24"/>
      <c r="F213" s="150" t="s">
        <v>404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121</v>
      </c>
      <c r="AU213" s="6" t="s">
        <v>126</v>
      </c>
    </row>
    <row r="214" spans="2:65" s="6" customFormat="1" ht="15.75" customHeight="1">
      <c r="B214" s="23"/>
      <c r="C214" s="165" t="s">
        <v>405</v>
      </c>
      <c r="D214" s="165" t="s">
        <v>303</v>
      </c>
      <c r="E214" s="166" t="s">
        <v>406</v>
      </c>
      <c r="F214" s="167" t="s">
        <v>407</v>
      </c>
      <c r="G214" s="168" t="s">
        <v>198</v>
      </c>
      <c r="H214" s="169">
        <v>1</v>
      </c>
      <c r="I214" s="170"/>
      <c r="J214" s="171">
        <f>ROUND($I$214*$H$214,2)</f>
        <v>0</v>
      </c>
      <c r="K214" s="167" t="s">
        <v>119</v>
      </c>
      <c r="L214" s="172"/>
      <c r="M214" s="173"/>
      <c r="N214" s="174" t="s">
        <v>39</v>
      </c>
      <c r="O214" s="24"/>
      <c r="P214" s="24"/>
      <c r="Q214" s="145">
        <v>0.058</v>
      </c>
      <c r="R214" s="145">
        <f>$Q$214*$H$214</f>
        <v>0.058</v>
      </c>
      <c r="S214" s="145">
        <v>0</v>
      </c>
      <c r="T214" s="146">
        <f>$S$214*$H$214</f>
        <v>0</v>
      </c>
      <c r="AR214" s="89" t="s">
        <v>180</v>
      </c>
      <c r="AT214" s="89" t="s">
        <v>303</v>
      </c>
      <c r="AU214" s="89" t="s">
        <v>126</v>
      </c>
      <c r="AY214" s="6" t="s">
        <v>107</v>
      </c>
      <c r="BE214" s="147">
        <f>IF($N$214="základní",$J$214,0)</f>
        <v>0</v>
      </c>
      <c r="BF214" s="147">
        <f>IF($N$214="snížená",$J$214,0)</f>
        <v>0</v>
      </c>
      <c r="BG214" s="147">
        <f>IF($N$214="zákl. přenesená",$J$214,0)</f>
        <v>0</v>
      </c>
      <c r="BH214" s="147">
        <f>IF($N$214="sníž. přenesená",$J$214,0)</f>
        <v>0</v>
      </c>
      <c r="BI214" s="147">
        <f>IF($N$214="nulová",$J$214,0)</f>
        <v>0</v>
      </c>
      <c r="BJ214" s="89" t="s">
        <v>20</v>
      </c>
      <c r="BK214" s="147">
        <f>ROUND($I$214*$H$214,2)</f>
        <v>0</v>
      </c>
      <c r="BL214" s="89" t="s">
        <v>112</v>
      </c>
      <c r="BM214" s="89" t="s">
        <v>408</v>
      </c>
    </row>
    <row r="215" spans="2:47" s="6" customFormat="1" ht="27" customHeight="1">
      <c r="B215" s="23"/>
      <c r="C215" s="24"/>
      <c r="D215" s="148" t="s">
        <v>121</v>
      </c>
      <c r="E215" s="24"/>
      <c r="F215" s="150" t="s">
        <v>409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121</v>
      </c>
      <c r="AU215" s="6" t="s">
        <v>126</v>
      </c>
    </row>
    <row r="216" spans="2:65" s="6" customFormat="1" ht="15.75" customHeight="1">
      <c r="B216" s="23"/>
      <c r="C216" s="165" t="s">
        <v>410</v>
      </c>
      <c r="D216" s="165" t="s">
        <v>303</v>
      </c>
      <c r="E216" s="166" t="s">
        <v>411</v>
      </c>
      <c r="F216" s="167" t="s">
        <v>412</v>
      </c>
      <c r="G216" s="168" t="s">
        <v>198</v>
      </c>
      <c r="H216" s="169">
        <v>1</v>
      </c>
      <c r="I216" s="170"/>
      <c r="J216" s="171">
        <f>ROUND($I$216*$H$216,2)</f>
        <v>0</v>
      </c>
      <c r="K216" s="167" t="s">
        <v>119</v>
      </c>
      <c r="L216" s="172"/>
      <c r="M216" s="173"/>
      <c r="N216" s="174" t="s">
        <v>39</v>
      </c>
      <c r="O216" s="24"/>
      <c r="P216" s="24"/>
      <c r="Q216" s="145">
        <v>0.06</v>
      </c>
      <c r="R216" s="145">
        <f>$Q$216*$H$216</f>
        <v>0.06</v>
      </c>
      <c r="S216" s="145">
        <v>0</v>
      </c>
      <c r="T216" s="146">
        <f>$S$216*$H$216</f>
        <v>0</v>
      </c>
      <c r="AR216" s="89" t="s">
        <v>180</v>
      </c>
      <c r="AT216" s="89" t="s">
        <v>303</v>
      </c>
      <c r="AU216" s="89" t="s">
        <v>126</v>
      </c>
      <c r="AY216" s="6" t="s">
        <v>107</v>
      </c>
      <c r="BE216" s="147">
        <f>IF($N$216="základní",$J$216,0)</f>
        <v>0</v>
      </c>
      <c r="BF216" s="147">
        <f>IF($N$216="snížená",$J$216,0)</f>
        <v>0</v>
      </c>
      <c r="BG216" s="147">
        <f>IF($N$216="zákl. přenesená",$J$216,0)</f>
        <v>0</v>
      </c>
      <c r="BH216" s="147">
        <f>IF($N$216="sníž. přenesená",$J$216,0)</f>
        <v>0</v>
      </c>
      <c r="BI216" s="147">
        <f>IF($N$216="nulová",$J$216,0)</f>
        <v>0</v>
      </c>
      <c r="BJ216" s="89" t="s">
        <v>20</v>
      </c>
      <c r="BK216" s="147">
        <f>ROUND($I$216*$H$216,2)</f>
        <v>0</v>
      </c>
      <c r="BL216" s="89" t="s">
        <v>112</v>
      </c>
      <c r="BM216" s="89" t="s">
        <v>413</v>
      </c>
    </row>
    <row r="217" spans="2:47" s="6" customFormat="1" ht="27" customHeight="1">
      <c r="B217" s="23"/>
      <c r="C217" s="24"/>
      <c r="D217" s="148" t="s">
        <v>121</v>
      </c>
      <c r="E217" s="24"/>
      <c r="F217" s="150" t="s">
        <v>414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121</v>
      </c>
      <c r="AU217" s="6" t="s">
        <v>126</v>
      </c>
    </row>
    <row r="218" spans="2:65" s="6" customFormat="1" ht="15.75" customHeight="1">
      <c r="B218" s="23"/>
      <c r="C218" s="165" t="s">
        <v>415</v>
      </c>
      <c r="D218" s="165" t="s">
        <v>303</v>
      </c>
      <c r="E218" s="166" t="s">
        <v>416</v>
      </c>
      <c r="F218" s="167" t="s">
        <v>417</v>
      </c>
      <c r="G218" s="168" t="s">
        <v>198</v>
      </c>
      <c r="H218" s="169">
        <v>1</v>
      </c>
      <c r="I218" s="170"/>
      <c r="J218" s="171">
        <f>ROUND($I$218*$H$218,2)</f>
        <v>0</v>
      </c>
      <c r="K218" s="167" t="s">
        <v>119</v>
      </c>
      <c r="L218" s="172"/>
      <c r="M218" s="173"/>
      <c r="N218" s="174" t="s">
        <v>39</v>
      </c>
      <c r="O218" s="24"/>
      <c r="P218" s="24"/>
      <c r="Q218" s="145">
        <v>0.006</v>
      </c>
      <c r="R218" s="145">
        <f>$Q$218*$H$218</f>
        <v>0.006</v>
      </c>
      <c r="S218" s="145">
        <v>0</v>
      </c>
      <c r="T218" s="146">
        <f>$S$218*$H$218</f>
        <v>0</v>
      </c>
      <c r="AR218" s="89" t="s">
        <v>180</v>
      </c>
      <c r="AT218" s="89" t="s">
        <v>303</v>
      </c>
      <c r="AU218" s="89" t="s">
        <v>126</v>
      </c>
      <c r="AY218" s="6" t="s">
        <v>107</v>
      </c>
      <c r="BE218" s="147">
        <f>IF($N$218="základní",$J$218,0)</f>
        <v>0</v>
      </c>
      <c r="BF218" s="147">
        <f>IF($N$218="snížená",$J$218,0)</f>
        <v>0</v>
      </c>
      <c r="BG218" s="147">
        <f>IF($N$218="zákl. přenesená",$J$218,0)</f>
        <v>0</v>
      </c>
      <c r="BH218" s="147">
        <f>IF($N$218="sníž. přenesená",$J$218,0)</f>
        <v>0</v>
      </c>
      <c r="BI218" s="147">
        <f>IF($N$218="nulová",$J$218,0)</f>
        <v>0</v>
      </c>
      <c r="BJ218" s="89" t="s">
        <v>20</v>
      </c>
      <c r="BK218" s="147">
        <f>ROUND($I$218*$H$218,2)</f>
        <v>0</v>
      </c>
      <c r="BL218" s="89" t="s">
        <v>112</v>
      </c>
      <c r="BM218" s="89" t="s">
        <v>418</v>
      </c>
    </row>
    <row r="219" spans="2:47" s="6" customFormat="1" ht="27" customHeight="1">
      <c r="B219" s="23"/>
      <c r="C219" s="24"/>
      <c r="D219" s="148" t="s">
        <v>121</v>
      </c>
      <c r="E219" s="24"/>
      <c r="F219" s="150" t="s">
        <v>419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121</v>
      </c>
      <c r="AU219" s="6" t="s">
        <v>126</v>
      </c>
    </row>
    <row r="220" spans="2:65" s="6" customFormat="1" ht="15.75" customHeight="1">
      <c r="B220" s="23"/>
      <c r="C220" s="165" t="s">
        <v>420</v>
      </c>
      <c r="D220" s="165" t="s">
        <v>303</v>
      </c>
      <c r="E220" s="166" t="s">
        <v>421</v>
      </c>
      <c r="F220" s="167" t="s">
        <v>422</v>
      </c>
      <c r="G220" s="168" t="s">
        <v>198</v>
      </c>
      <c r="H220" s="169">
        <v>1</v>
      </c>
      <c r="I220" s="170"/>
      <c r="J220" s="171">
        <f>ROUND($I$220*$H$220,2)</f>
        <v>0</v>
      </c>
      <c r="K220" s="167" t="s">
        <v>119</v>
      </c>
      <c r="L220" s="172"/>
      <c r="M220" s="173"/>
      <c r="N220" s="174" t="s">
        <v>39</v>
      </c>
      <c r="O220" s="24"/>
      <c r="P220" s="24"/>
      <c r="Q220" s="145">
        <v>0.004</v>
      </c>
      <c r="R220" s="145">
        <f>$Q$220*$H$220</f>
        <v>0.004</v>
      </c>
      <c r="S220" s="145">
        <v>0</v>
      </c>
      <c r="T220" s="146">
        <f>$S$220*$H$220</f>
        <v>0</v>
      </c>
      <c r="AR220" s="89" t="s">
        <v>180</v>
      </c>
      <c r="AT220" s="89" t="s">
        <v>303</v>
      </c>
      <c r="AU220" s="89" t="s">
        <v>126</v>
      </c>
      <c r="AY220" s="6" t="s">
        <v>107</v>
      </c>
      <c r="BE220" s="147">
        <f>IF($N$220="základní",$J$220,0)</f>
        <v>0</v>
      </c>
      <c r="BF220" s="147">
        <f>IF($N$220="snížená",$J$220,0)</f>
        <v>0</v>
      </c>
      <c r="BG220" s="147">
        <f>IF($N$220="zákl. přenesená",$J$220,0)</f>
        <v>0</v>
      </c>
      <c r="BH220" s="147">
        <f>IF($N$220="sníž. přenesená",$J$220,0)</f>
        <v>0</v>
      </c>
      <c r="BI220" s="147">
        <f>IF($N$220="nulová",$J$220,0)</f>
        <v>0</v>
      </c>
      <c r="BJ220" s="89" t="s">
        <v>20</v>
      </c>
      <c r="BK220" s="147">
        <f>ROUND($I$220*$H$220,2)</f>
        <v>0</v>
      </c>
      <c r="BL220" s="89" t="s">
        <v>112</v>
      </c>
      <c r="BM220" s="89" t="s">
        <v>423</v>
      </c>
    </row>
    <row r="221" spans="2:47" s="6" customFormat="1" ht="27" customHeight="1">
      <c r="B221" s="23"/>
      <c r="C221" s="24"/>
      <c r="D221" s="148" t="s">
        <v>121</v>
      </c>
      <c r="E221" s="24"/>
      <c r="F221" s="150" t="s">
        <v>424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121</v>
      </c>
      <c r="AU221" s="6" t="s">
        <v>126</v>
      </c>
    </row>
    <row r="222" spans="2:63" s="125" customFormat="1" ht="23.25" customHeight="1">
      <c r="B222" s="126"/>
      <c r="C222" s="127"/>
      <c r="D222" s="127" t="s">
        <v>67</v>
      </c>
      <c r="E222" s="162" t="s">
        <v>425</v>
      </c>
      <c r="F222" s="162" t="s">
        <v>426</v>
      </c>
      <c r="G222" s="127"/>
      <c r="H222" s="127"/>
      <c r="J222" s="163">
        <f>$BK$222</f>
        <v>0</v>
      </c>
      <c r="K222" s="127"/>
      <c r="L222" s="130"/>
      <c r="M222" s="131"/>
      <c r="N222" s="127"/>
      <c r="O222" s="127"/>
      <c r="P222" s="132">
        <f>SUM($P$223:$P$284)</f>
        <v>0</v>
      </c>
      <c r="Q222" s="127"/>
      <c r="R222" s="132">
        <f>SUM($R$223:$R$284)</f>
        <v>2.8569800000000005</v>
      </c>
      <c r="S222" s="127"/>
      <c r="T222" s="133">
        <f>SUM($T$223:$T$284)</f>
        <v>2.3657200000000005</v>
      </c>
      <c r="AR222" s="134" t="s">
        <v>20</v>
      </c>
      <c r="AT222" s="134" t="s">
        <v>67</v>
      </c>
      <c r="AU222" s="134" t="s">
        <v>76</v>
      </c>
      <c r="AY222" s="134" t="s">
        <v>107</v>
      </c>
      <c r="BK222" s="135">
        <f>SUM($BK$223:$BK$284)</f>
        <v>0</v>
      </c>
    </row>
    <row r="223" spans="2:65" s="6" customFormat="1" ht="15.75" customHeight="1">
      <c r="B223" s="23"/>
      <c r="C223" s="136" t="s">
        <v>427</v>
      </c>
      <c r="D223" s="136" t="s">
        <v>108</v>
      </c>
      <c r="E223" s="137" t="s">
        <v>428</v>
      </c>
      <c r="F223" s="138" t="s">
        <v>429</v>
      </c>
      <c r="G223" s="139" t="s">
        <v>146</v>
      </c>
      <c r="H223" s="140">
        <v>1</v>
      </c>
      <c r="I223" s="141"/>
      <c r="J223" s="142">
        <f>ROUND($I$223*$H$223,2)</f>
        <v>0</v>
      </c>
      <c r="K223" s="138" t="s">
        <v>119</v>
      </c>
      <c r="L223" s="43"/>
      <c r="M223" s="143"/>
      <c r="N223" s="144" t="s">
        <v>39</v>
      </c>
      <c r="O223" s="24"/>
      <c r="P223" s="24"/>
      <c r="Q223" s="145">
        <v>0</v>
      </c>
      <c r="R223" s="145">
        <f>$Q$223*$H$223</f>
        <v>0</v>
      </c>
      <c r="S223" s="145">
        <v>0.098</v>
      </c>
      <c r="T223" s="146">
        <f>$S$223*$H$223</f>
        <v>0.098</v>
      </c>
      <c r="AR223" s="89" t="s">
        <v>112</v>
      </c>
      <c r="AT223" s="89" t="s">
        <v>108</v>
      </c>
      <c r="AU223" s="89" t="s">
        <v>126</v>
      </c>
      <c r="AY223" s="6" t="s">
        <v>107</v>
      </c>
      <c r="BE223" s="147">
        <f>IF($N$223="základní",$J$223,0)</f>
        <v>0</v>
      </c>
      <c r="BF223" s="147">
        <f>IF($N$223="snížená",$J$223,0)</f>
        <v>0</v>
      </c>
      <c r="BG223" s="147">
        <f>IF($N$223="zákl. přenesená",$J$223,0)</f>
        <v>0</v>
      </c>
      <c r="BH223" s="147">
        <f>IF($N$223="sníž. přenesená",$J$223,0)</f>
        <v>0</v>
      </c>
      <c r="BI223" s="147">
        <f>IF($N$223="nulová",$J$223,0)</f>
        <v>0</v>
      </c>
      <c r="BJ223" s="89" t="s">
        <v>20</v>
      </c>
      <c r="BK223" s="147">
        <f>ROUND($I$223*$H$223,2)</f>
        <v>0</v>
      </c>
      <c r="BL223" s="89" t="s">
        <v>112</v>
      </c>
      <c r="BM223" s="89" t="s">
        <v>430</v>
      </c>
    </row>
    <row r="224" spans="2:47" s="6" customFormat="1" ht="27" customHeight="1">
      <c r="B224" s="23"/>
      <c r="C224" s="24"/>
      <c r="D224" s="148" t="s">
        <v>121</v>
      </c>
      <c r="E224" s="24"/>
      <c r="F224" s="150" t="s">
        <v>431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121</v>
      </c>
      <c r="AU224" s="6" t="s">
        <v>126</v>
      </c>
    </row>
    <row r="225" spans="2:65" s="6" customFormat="1" ht="15.75" customHeight="1">
      <c r="B225" s="23"/>
      <c r="C225" s="136" t="s">
        <v>432</v>
      </c>
      <c r="D225" s="136" t="s">
        <v>108</v>
      </c>
      <c r="E225" s="137" t="s">
        <v>433</v>
      </c>
      <c r="F225" s="138" t="s">
        <v>434</v>
      </c>
      <c r="G225" s="139" t="s">
        <v>146</v>
      </c>
      <c r="H225" s="140">
        <v>1</v>
      </c>
      <c r="I225" s="141"/>
      <c r="J225" s="142">
        <f>ROUND($I$225*$H$225,2)</f>
        <v>0</v>
      </c>
      <c r="K225" s="138" t="s">
        <v>119</v>
      </c>
      <c r="L225" s="43"/>
      <c r="M225" s="143"/>
      <c r="N225" s="144" t="s">
        <v>39</v>
      </c>
      <c r="O225" s="24"/>
      <c r="P225" s="24"/>
      <c r="Q225" s="145">
        <v>0</v>
      </c>
      <c r="R225" s="145">
        <f>$Q$225*$H$225</f>
        <v>0</v>
      </c>
      <c r="S225" s="145">
        <v>0.098</v>
      </c>
      <c r="T225" s="146">
        <f>$S$225*$H$225</f>
        <v>0.098</v>
      </c>
      <c r="AR225" s="89" t="s">
        <v>112</v>
      </c>
      <c r="AT225" s="89" t="s">
        <v>108</v>
      </c>
      <c r="AU225" s="89" t="s">
        <v>126</v>
      </c>
      <c r="AY225" s="6" t="s">
        <v>107</v>
      </c>
      <c r="BE225" s="147">
        <f>IF($N$225="základní",$J$225,0)</f>
        <v>0</v>
      </c>
      <c r="BF225" s="147">
        <f>IF($N$225="snížená",$J$225,0)</f>
        <v>0</v>
      </c>
      <c r="BG225" s="147">
        <f>IF($N$225="zákl. přenesená",$J$225,0)</f>
        <v>0</v>
      </c>
      <c r="BH225" s="147">
        <f>IF($N$225="sníž. přenesená",$J$225,0)</f>
        <v>0</v>
      </c>
      <c r="BI225" s="147">
        <f>IF($N$225="nulová",$J$225,0)</f>
        <v>0</v>
      </c>
      <c r="BJ225" s="89" t="s">
        <v>20</v>
      </c>
      <c r="BK225" s="147">
        <f>ROUND($I$225*$H$225,2)</f>
        <v>0</v>
      </c>
      <c r="BL225" s="89" t="s">
        <v>112</v>
      </c>
      <c r="BM225" s="89" t="s">
        <v>435</v>
      </c>
    </row>
    <row r="226" spans="2:47" s="6" customFormat="1" ht="27" customHeight="1">
      <c r="B226" s="23"/>
      <c r="C226" s="24"/>
      <c r="D226" s="148" t="s">
        <v>121</v>
      </c>
      <c r="E226" s="24"/>
      <c r="F226" s="150" t="s">
        <v>436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121</v>
      </c>
      <c r="AU226" s="6" t="s">
        <v>126</v>
      </c>
    </row>
    <row r="227" spans="2:47" s="6" customFormat="1" ht="44.25" customHeight="1">
      <c r="B227" s="23"/>
      <c r="C227" s="24"/>
      <c r="D227" s="164" t="s">
        <v>114</v>
      </c>
      <c r="E227" s="24"/>
      <c r="F227" s="149" t="s">
        <v>437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114</v>
      </c>
      <c r="AU227" s="6" t="s">
        <v>126</v>
      </c>
    </row>
    <row r="228" spans="2:65" s="6" customFormat="1" ht="15.75" customHeight="1">
      <c r="B228" s="23"/>
      <c r="C228" s="136" t="s">
        <v>438</v>
      </c>
      <c r="D228" s="136" t="s">
        <v>108</v>
      </c>
      <c r="E228" s="137" t="s">
        <v>439</v>
      </c>
      <c r="F228" s="138" t="s">
        <v>440</v>
      </c>
      <c r="G228" s="139" t="s">
        <v>146</v>
      </c>
      <c r="H228" s="140">
        <v>1</v>
      </c>
      <c r="I228" s="141"/>
      <c r="J228" s="142">
        <f>ROUND($I$228*$H$228,2)</f>
        <v>0</v>
      </c>
      <c r="K228" s="138"/>
      <c r="L228" s="43"/>
      <c r="M228" s="143"/>
      <c r="N228" s="144" t="s">
        <v>39</v>
      </c>
      <c r="O228" s="24"/>
      <c r="P228" s="24"/>
      <c r="Q228" s="145">
        <v>0</v>
      </c>
      <c r="R228" s="145">
        <f>$Q$228*$H$228</f>
        <v>0</v>
      </c>
      <c r="S228" s="145">
        <v>0.281</v>
      </c>
      <c r="T228" s="146">
        <f>$S$228*$H$228</f>
        <v>0.281</v>
      </c>
      <c r="AR228" s="89" t="s">
        <v>112</v>
      </c>
      <c r="AT228" s="89" t="s">
        <v>108</v>
      </c>
      <c r="AU228" s="89" t="s">
        <v>126</v>
      </c>
      <c r="AY228" s="6" t="s">
        <v>107</v>
      </c>
      <c r="BE228" s="147">
        <f>IF($N$228="základní",$J$228,0)</f>
        <v>0</v>
      </c>
      <c r="BF228" s="147">
        <f>IF($N$228="snížená",$J$228,0)</f>
        <v>0</v>
      </c>
      <c r="BG228" s="147">
        <f>IF($N$228="zákl. přenesená",$J$228,0)</f>
        <v>0</v>
      </c>
      <c r="BH228" s="147">
        <f>IF($N$228="sníž. přenesená",$J$228,0)</f>
        <v>0</v>
      </c>
      <c r="BI228" s="147">
        <f>IF($N$228="nulová",$J$228,0)</f>
        <v>0</v>
      </c>
      <c r="BJ228" s="89" t="s">
        <v>20</v>
      </c>
      <c r="BK228" s="147">
        <f>ROUND($I$228*$H$228,2)</f>
        <v>0</v>
      </c>
      <c r="BL228" s="89" t="s">
        <v>112</v>
      </c>
      <c r="BM228" s="89" t="s">
        <v>441</v>
      </c>
    </row>
    <row r="229" spans="2:47" s="6" customFormat="1" ht="44.25" customHeight="1">
      <c r="B229" s="23"/>
      <c r="C229" s="24"/>
      <c r="D229" s="148" t="s">
        <v>114</v>
      </c>
      <c r="E229" s="24"/>
      <c r="F229" s="149" t="s">
        <v>442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114</v>
      </c>
      <c r="AU229" s="6" t="s">
        <v>126</v>
      </c>
    </row>
    <row r="230" spans="2:65" s="6" customFormat="1" ht="15.75" customHeight="1">
      <c r="B230" s="23"/>
      <c r="C230" s="136" t="s">
        <v>443</v>
      </c>
      <c r="D230" s="136" t="s">
        <v>108</v>
      </c>
      <c r="E230" s="137" t="s">
        <v>444</v>
      </c>
      <c r="F230" s="138" t="s">
        <v>445</v>
      </c>
      <c r="G230" s="139" t="s">
        <v>146</v>
      </c>
      <c r="H230" s="140">
        <v>1</v>
      </c>
      <c r="I230" s="141"/>
      <c r="J230" s="142">
        <f>ROUND($I$230*$H$230,2)</f>
        <v>0</v>
      </c>
      <c r="K230" s="138"/>
      <c r="L230" s="43"/>
      <c r="M230" s="143"/>
      <c r="N230" s="144" t="s">
        <v>39</v>
      </c>
      <c r="O230" s="24"/>
      <c r="P230" s="24"/>
      <c r="Q230" s="145">
        <v>0</v>
      </c>
      <c r="R230" s="145">
        <f>$Q$230*$H$230</f>
        <v>0</v>
      </c>
      <c r="S230" s="145">
        <v>0.26</v>
      </c>
      <c r="T230" s="146">
        <f>$S$230*$H$230</f>
        <v>0.26</v>
      </c>
      <c r="AR230" s="89" t="s">
        <v>112</v>
      </c>
      <c r="AT230" s="89" t="s">
        <v>108</v>
      </c>
      <c r="AU230" s="89" t="s">
        <v>126</v>
      </c>
      <c r="AY230" s="6" t="s">
        <v>107</v>
      </c>
      <c r="BE230" s="147">
        <f>IF($N$230="základní",$J$230,0)</f>
        <v>0</v>
      </c>
      <c r="BF230" s="147">
        <f>IF($N$230="snížená",$J$230,0)</f>
        <v>0</v>
      </c>
      <c r="BG230" s="147">
        <f>IF($N$230="zákl. přenesená",$J$230,0)</f>
        <v>0</v>
      </c>
      <c r="BH230" s="147">
        <f>IF($N$230="sníž. přenesená",$J$230,0)</f>
        <v>0</v>
      </c>
      <c r="BI230" s="147">
        <f>IF($N$230="nulová",$J$230,0)</f>
        <v>0</v>
      </c>
      <c r="BJ230" s="89" t="s">
        <v>20</v>
      </c>
      <c r="BK230" s="147">
        <f>ROUND($I$230*$H$230,2)</f>
        <v>0</v>
      </c>
      <c r="BL230" s="89" t="s">
        <v>112</v>
      </c>
      <c r="BM230" s="89" t="s">
        <v>446</v>
      </c>
    </row>
    <row r="231" spans="2:47" s="6" customFormat="1" ht="44.25" customHeight="1">
      <c r="B231" s="23"/>
      <c r="C231" s="24"/>
      <c r="D231" s="148" t="s">
        <v>114</v>
      </c>
      <c r="E231" s="24"/>
      <c r="F231" s="149" t="s">
        <v>447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114</v>
      </c>
      <c r="AU231" s="6" t="s">
        <v>126</v>
      </c>
    </row>
    <row r="232" spans="2:65" s="6" customFormat="1" ht="15.75" customHeight="1">
      <c r="B232" s="23"/>
      <c r="C232" s="136" t="s">
        <v>448</v>
      </c>
      <c r="D232" s="136" t="s">
        <v>108</v>
      </c>
      <c r="E232" s="137" t="s">
        <v>449</v>
      </c>
      <c r="F232" s="138" t="s">
        <v>450</v>
      </c>
      <c r="G232" s="139" t="s">
        <v>153</v>
      </c>
      <c r="H232" s="140">
        <v>1</v>
      </c>
      <c r="I232" s="141"/>
      <c r="J232" s="142">
        <f>ROUND($I$232*$H$232,2)</f>
        <v>0</v>
      </c>
      <c r="K232" s="138"/>
      <c r="L232" s="43"/>
      <c r="M232" s="143"/>
      <c r="N232" s="144" t="s">
        <v>39</v>
      </c>
      <c r="O232" s="24"/>
      <c r="P232" s="24"/>
      <c r="Q232" s="145">
        <v>0</v>
      </c>
      <c r="R232" s="145">
        <f>$Q$232*$H$232</f>
        <v>0</v>
      </c>
      <c r="S232" s="145">
        <v>0.23</v>
      </c>
      <c r="T232" s="146">
        <f>$S$232*$H$232</f>
        <v>0.23</v>
      </c>
      <c r="AR232" s="89" t="s">
        <v>112</v>
      </c>
      <c r="AT232" s="89" t="s">
        <v>108</v>
      </c>
      <c r="AU232" s="89" t="s">
        <v>126</v>
      </c>
      <c r="AY232" s="6" t="s">
        <v>107</v>
      </c>
      <c r="BE232" s="147">
        <f>IF($N$232="základní",$J$232,0)</f>
        <v>0</v>
      </c>
      <c r="BF232" s="147">
        <f>IF($N$232="snížená",$J$232,0)</f>
        <v>0</v>
      </c>
      <c r="BG232" s="147">
        <f>IF($N$232="zákl. přenesená",$J$232,0)</f>
        <v>0</v>
      </c>
      <c r="BH232" s="147">
        <f>IF($N$232="sníž. přenesená",$J$232,0)</f>
        <v>0</v>
      </c>
      <c r="BI232" s="147">
        <f>IF($N$232="nulová",$J$232,0)</f>
        <v>0</v>
      </c>
      <c r="BJ232" s="89" t="s">
        <v>20</v>
      </c>
      <c r="BK232" s="147">
        <f>ROUND($I$232*$H$232,2)</f>
        <v>0</v>
      </c>
      <c r="BL232" s="89" t="s">
        <v>112</v>
      </c>
      <c r="BM232" s="89" t="s">
        <v>451</v>
      </c>
    </row>
    <row r="233" spans="2:47" s="6" customFormat="1" ht="44.25" customHeight="1">
      <c r="B233" s="23"/>
      <c r="C233" s="24"/>
      <c r="D233" s="148" t="s">
        <v>114</v>
      </c>
      <c r="E233" s="24"/>
      <c r="F233" s="149" t="s">
        <v>452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114</v>
      </c>
      <c r="AU233" s="6" t="s">
        <v>126</v>
      </c>
    </row>
    <row r="234" spans="2:65" s="6" customFormat="1" ht="15.75" customHeight="1">
      <c r="B234" s="23"/>
      <c r="C234" s="136" t="s">
        <v>453</v>
      </c>
      <c r="D234" s="136" t="s">
        <v>108</v>
      </c>
      <c r="E234" s="137" t="s">
        <v>293</v>
      </c>
      <c r="F234" s="138" t="s">
        <v>294</v>
      </c>
      <c r="G234" s="139" t="s">
        <v>153</v>
      </c>
      <c r="H234" s="140">
        <v>1</v>
      </c>
      <c r="I234" s="141"/>
      <c r="J234" s="142">
        <f>ROUND($I$234*$H$234,2)</f>
        <v>0</v>
      </c>
      <c r="K234" s="138"/>
      <c r="L234" s="43"/>
      <c r="M234" s="143"/>
      <c r="N234" s="144" t="s">
        <v>39</v>
      </c>
      <c r="O234" s="24"/>
      <c r="P234" s="24"/>
      <c r="Q234" s="145">
        <v>0</v>
      </c>
      <c r="R234" s="145">
        <f>$Q$234*$H$234</f>
        <v>0</v>
      </c>
      <c r="S234" s="145">
        <v>0.29</v>
      </c>
      <c r="T234" s="146">
        <f>$S$234*$H$234</f>
        <v>0.29</v>
      </c>
      <c r="AR234" s="89" t="s">
        <v>112</v>
      </c>
      <c r="AT234" s="89" t="s">
        <v>108</v>
      </c>
      <c r="AU234" s="89" t="s">
        <v>126</v>
      </c>
      <c r="AY234" s="6" t="s">
        <v>107</v>
      </c>
      <c r="BE234" s="147">
        <f>IF($N$234="základní",$J$234,0)</f>
        <v>0</v>
      </c>
      <c r="BF234" s="147">
        <f>IF($N$234="snížená",$J$234,0)</f>
        <v>0</v>
      </c>
      <c r="BG234" s="147">
        <f>IF($N$234="zákl. přenesená",$J$234,0)</f>
        <v>0</v>
      </c>
      <c r="BH234" s="147">
        <f>IF($N$234="sníž. přenesená",$J$234,0)</f>
        <v>0</v>
      </c>
      <c r="BI234" s="147">
        <f>IF($N$234="nulová",$J$234,0)</f>
        <v>0</v>
      </c>
      <c r="BJ234" s="89" t="s">
        <v>20</v>
      </c>
      <c r="BK234" s="147">
        <f>ROUND($I$234*$H$234,2)</f>
        <v>0</v>
      </c>
      <c r="BL234" s="89" t="s">
        <v>112</v>
      </c>
      <c r="BM234" s="89" t="s">
        <v>454</v>
      </c>
    </row>
    <row r="235" spans="2:47" s="6" customFormat="1" ht="44.25" customHeight="1">
      <c r="B235" s="23"/>
      <c r="C235" s="24"/>
      <c r="D235" s="148" t="s">
        <v>114</v>
      </c>
      <c r="E235" s="24"/>
      <c r="F235" s="149" t="s">
        <v>455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114</v>
      </c>
      <c r="AU235" s="6" t="s">
        <v>126</v>
      </c>
    </row>
    <row r="236" spans="2:65" s="6" customFormat="1" ht="15.75" customHeight="1">
      <c r="B236" s="23"/>
      <c r="C236" s="136" t="s">
        <v>456</v>
      </c>
      <c r="D236" s="136" t="s">
        <v>108</v>
      </c>
      <c r="E236" s="137" t="s">
        <v>457</v>
      </c>
      <c r="F236" s="138" t="s">
        <v>458</v>
      </c>
      <c r="G236" s="139" t="s">
        <v>153</v>
      </c>
      <c r="H236" s="140">
        <v>1</v>
      </c>
      <c r="I236" s="141"/>
      <c r="J236" s="142">
        <f>ROUND($I$236*$H$236,2)</f>
        <v>0</v>
      </c>
      <c r="K236" s="138"/>
      <c r="L236" s="43"/>
      <c r="M236" s="143"/>
      <c r="N236" s="144" t="s">
        <v>39</v>
      </c>
      <c r="O236" s="24"/>
      <c r="P236" s="24"/>
      <c r="Q236" s="145">
        <v>0</v>
      </c>
      <c r="R236" s="145">
        <f>$Q$236*$H$236</f>
        <v>0</v>
      </c>
      <c r="S236" s="145">
        <v>0.04</v>
      </c>
      <c r="T236" s="146">
        <f>$S$236*$H$236</f>
        <v>0.04</v>
      </c>
      <c r="AR236" s="89" t="s">
        <v>112</v>
      </c>
      <c r="AT236" s="89" t="s">
        <v>108</v>
      </c>
      <c r="AU236" s="89" t="s">
        <v>126</v>
      </c>
      <c r="AY236" s="6" t="s">
        <v>107</v>
      </c>
      <c r="BE236" s="147">
        <f>IF($N$236="základní",$J$236,0)</f>
        <v>0</v>
      </c>
      <c r="BF236" s="147">
        <f>IF($N$236="snížená",$J$236,0)</f>
        <v>0</v>
      </c>
      <c r="BG236" s="147">
        <f>IF($N$236="zákl. přenesená",$J$236,0)</f>
        <v>0</v>
      </c>
      <c r="BH236" s="147">
        <f>IF($N$236="sníž. přenesená",$J$236,0)</f>
        <v>0</v>
      </c>
      <c r="BI236" s="147">
        <f>IF($N$236="nulová",$J$236,0)</f>
        <v>0</v>
      </c>
      <c r="BJ236" s="89" t="s">
        <v>20</v>
      </c>
      <c r="BK236" s="147">
        <f>ROUND($I$236*$H$236,2)</f>
        <v>0</v>
      </c>
      <c r="BL236" s="89" t="s">
        <v>112</v>
      </c>
      <c r="BM236" s="89" t="s">
        <v>459</v>
      </c>
    </row>
    <row r="237" spans="2:47" s="6" customFormat="1" ht="44.25" customHeight="1">
      <c r="B237" s="23"/>
      <c r="C237" s="24"/>
      <c r="D237" s="148" t="s">
        <v>114</v>
      </c>
      <c r="E237" s="24"/>
      <c r="F237" s="149" t="s">
        <v>460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114</v>
      </c>
      <c r="AU237" s="6" t="s">
        <v>126</v>
      </c>
    </row>
    <row r="238" spans="2:65" s="6" customFormat="1" ht="15.75" customHeight="1">
      <c r="B238" s="23"/>
      <c r="C238" s="136" t="s">
        <v>461</v>
      </c>
      <c r="D238" s="136" t="s">
        <v>108</v>
      </c>
      <c r="E238" s="137" t="s">
        <v>462</v>
      </c>
      <c r="F238" s="138" t="s">
        <v>463</v>
      </c>
      <c r="G238" s="139" t="s">
        <v>146</v>
      </c>
      <c r="H238" s="140">
        <v>2.453</v>
      </c>
      <c r="I238" s="141"/>
      <c r="J238" s="142">
        <f>ROUND($I$238*$H$238,2)</f>
        <v>0</v>
      </c>
      <c r="K238" s="138" t="s">
        <v>119</v>
      </c>
      <c r="L238" s="43"/>
      <c r="M238" s="143"/>
      <c r="N238" s="144" t="s">
        <v>39</v>
      </c>
      <c r="O238" s="24"/>
      <c r="P238" s="24"/>
      <c r="Q238" s="145">
        <v>0</v>
      </c>
      <c r="R238" s="145">
        <f>$Q$238*$H$238</f>
        <v>0</v>
      </c>
      <c r="S238" s="145">
        <v>0.24</v>
      </c>
      <c r="T238" s="146">
        <f>$S$238*$H$238</f>
        <v>0.5887199999999999</v>
      </c>
      <c r="AR238" s="89" t="s">
        <v>112</v>
      </c>
      <c r="AT238" s="89" t="s">
        <v>108</v>
      </c>
      <c r="AU238" s="89" t="s">
        <v>126</v>
      </c>
      <c r="AY238" s="6" t="s">
        <v>107</v>
      </c>
      <c r="BE238" s="147">
        <f>IF($N$238="základní",$J$238,0)</f>
        <v>0</v>
      </c>
      <c r="BF238" s="147">
        <f>IF($N$238="snížená",$J$238,0)</f>
        <v>0</v>
      </c>
      <c r="BG238" s="147">
        <f>IF($N$238="zákl. přenesená",$J$238,0)</f>
        <v>0</v>
      </c>
      <c r="BH238" s="147">
        <f>IF($N$238="sníž. přenesená",$J$238,0)</f>
        <v>0</v>
      </c>
      <c r="BI238" s="147">
        <f>IF($N$238="nulová",$J$238,0)</f>
        <v>0</v>
      </c>
      <c r="BJ238" s="89" t="s">
        <v>20</v>
      </c>
      <c r="BK238" s="147">
        <f>ROUND($I$238*$H$238,2)</f>
        <v>0</v>
      </c>
      <c r="BL238" s="89" t="s">
        <v>112</v>
      </c>
      <c r="BM238" s="89" t="s">
        <v>464</v>
      </c>
    </row>
    <row r="239" spans="2:47" s="6" customFormat="1" ht="27" customHeight="1">
      <c r="B239" s="23"/>
      <c r="C239" s="24"/>
      <c r="D239" s="148" t="s">
        <v>121</v>
      </c>
      <c r="E239" s="24"/>
      <c r="F239" s="150" t="s">
        <v>465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121</v>
      </c>
      <c r="AU239" s="6" t="s">
        <v>126</v>
      </c>
    </row>
    <row r="240" spans="2:47" s="6" customFormat="1" ht="44.25" customHeight="1">
      <c r="B240" s="23"/>
      <c r="C240" s="24"/>
      <c r="D240" s="164" t="s">
        <v>114</v>
      </c>
      <c r="E240" s="24"/>
      <c r="F240" s="149" t="s">
        <v>466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114</v>
      </c>
      <c r="AU240" s="6" t="s">
        <v>126</v>
      </c>
    </row>
    <row r="241" spans="2:65" s="6" customFormat="1" ht="15.75" customHeight="1">
      <c r="B241" s="23"/>
      <c r="C241" s="136" t="s">
        <v>467</v>
      </c>
      <c r="D241" s="136" t="s">
        <v>108</v>
      </c>
      <c r="E241" s="137" t="s">
        <v>468</v>
      </c>
      <c r="F241" s="138" t="s">
        <v>469</v>
      </c>
      <c r="G241" s="139" t="s">
        <v>146</v>
      </c>
      <c r="H241" s="140">
        <v>1</v>
      </c>
      <c r="I241" s="141"/>
      <c r="J241" s="142">
        <f>ROUND($I$241*$H$241,2)</f>
        <v>0</v>
      </c>
      <c r="K241" s="138" t="s">
        <v>119</v>
      </c>
      <c r="L241" s="43"/>
      <c r="M241" s="143"/>
      <c r="N241" s="144" t="s">
        <v>39</v>
      </c>
      <c r="O241" s="24"/>
      <c r="P241" s="24"/>
      <c r="Q241" s="145">
        <v>0</v>
      </c>
      <c r="R241" s="145">
        <f>$Q$241*$H$241</f>
        <v>0</v>
      </c>
      <c r="S241" s="145">
        <v>0.24</v>
      </c>
      <c r="T241" s="146">
        <f>$S$241*$H$241</f>
        <v>0.24</v>
      </c>
      <c r="AR241" s="89" t="s">
        <v>112</v>
      </c>
      <c r="AT241" s="89" t="s">
        <v>108</v>
      </c>
      <c r="AU241" s="89" t="s">
        <v>126</v>
      </c>
      <c r="AY241" s="6" t="s">
        <v>107</v>
      </c>
      <c r="BE241" s="147">
        <f>IF($N$241="základní",$J$241,0)</f>
        <v>0</v>
      </c>
      <c r="BF241" s="147">
        <f>IF($N$241="snížená",$J$241,0)</f>
        <v>0</v>
      </c>
      <c r="BG241" s="147">
        <f>IF($N$241="zákl. přenesená",$J$241,0)</f>
        <v>0</v>
      </c>
      <c r="BH241" s="147">
        <f>IF($N$241="sníž. přenesená",$J$241,0)</f>
        <v>0</v>
      </c>
      <c r="BI241" s="147">
        <f>IF($N$241="nulová",$J$241,0)</f>
        <v>0</v>
      </c>
      <c r="BJ241" s="89" t="s">
        <v>20</v>
      </c>
      <c r="BK241" s="147">
        <f>ROUND($I$241*$H$241,2)</f>
        <v>0</v>
      </c>
      <c r="BL241" s="89" t="s">
        <v>112</v>
      </c>
      <c r="BM241" s="89" t="s">
        <v>470</v>
      </c>
    </row>
    <row r="242" spans="2:47" s="6" customFormat="1" ht="27" customHeight="1">
      <c r="B242" s="23"/>
      <c r="C242" s="24"/>
      <c r="D242" s="148" t="s">
        <v>121</v>
      </c>
      <c r="E242" s="24"/>
      <c r="F242" s="150" t="s">
        <v>471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121</v>
      </c>
      <c r="AU242" s="6" t="s">
        <v>126</v>
      </c>
    </row>
    <row r="243" spans="2:65" s="6" customFormat="1" ht="15.75" customHeight="1">
      <c r="B243" s="23"/>
      <c r="C243" s="136" t="s">
        <v>472</v>
      </c>
      <c r="D243" s="136" t="s">
        <v>108</v>
      </c>
      <c r="E243" s="137" t="s">
        <v>473</v>
      </c>
      <c r="F243" s="138" t="s">
        <v>474</v>
      </c>
      <c r="G243" s="139" t="s">
        <v>146</v>
      </c>
      <c r="H243" s="140">
        <v>1</v>
      </c>
      <c r="I243" s="141"/>
      <c r="J243" s="142">
        <f>ROUND($I$243*$H$243,2)</f>
        <v>0</v>
      </c>
      <c r="K243" s="138" t="s">
        <v>119</v>
      </c>
      <c r="L243" s="43"/>
      <c r="M243" s="143"/>
      <c r="N243" s="144" t="s">
        <v>39</v>
      </c>
      <c r="O243" s="24"/>
      <c r="P243" s="24"/>
      <c r="Q243" s="145">
        <v>0</v>
      </c>
      <c r="R243" s="145">
        <f>$Q$243*$H$243</f>
        <v>0</v>
      </c>
      <c r="S243" s="145">
        <v>0.24</v>
      </c>
      <c r="T243" s="146">
        <f>$S$243*$H$243</f>
        <v>0.24</v>
      </c>
      <c r="AR243" s="89" t="s">
        <v>112</v>
      </c>
      <c r="AT243" s="89" t="s">
        <v>108</v>
      </c>
      <c r="AU243" s="89" t="s">
        <v>126</v>
      </c>
      <c r="AY243" s="6" t="s">
        <v>107</v>
      </c>
      <c r="BE243" s="147">
        <f>IF($N$243="základní",$J$243,0)</f>
        <v>0</v>
      </c>
      <c r="BF243" s="147">
        <f>IF($N$243="snížená",$J$243,0)</f>
        <v>0</v>
      </c>
      <c r="BG243" s="147">
        <f>IF($N$243="zákl. přenesená",$J$243,0)</f>
        <v>0</v>
      </c>
      <c r="BH243" s="147">
        <f>IF($N$243="sníž. přenesená",$J$243,0)</f>
        <v>0</v>
      </c>
      <c r="BI243" s="147">
        <f>IF($N$243="nulová",$J$243,0)</f>
        <v>0</v>
      </c>
      <c r="BJ243" s="89" t="s">
        <v>20</v>
      </c>
      <c r="BK243" s="147">
        <f>ROUND($I$243*$H$243,2)</f>
        <v>0</v>
      </c>
      <c r="BL243" s="89" t="s">
        <v>112</v>
      </c>
      <c r="BM243" s="89" t="s">
        <v>475</v>
      </c>
    </row>
    <row r="244" spans="2:47" s="6" customFormat="1" ht="27" customHeight="1">
      <c r="B244" s="23"/>
      <c r="C244" s="24"/>
      <c r="D244" s="148" t="s">
        <v>121</v>
      </c>
      <c r="E244" s="24"/>
      <c r="F244" s="150" t="s">
        <v>476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121</v>
      </c>
      <c r="AU244" s="6" t="s">
        <v>126</v>
      </c>
    </row>
    <row r="245" spans="2:65" s="6" customFormat="1" ht="15.75" customHeight="1">
      <c r="B245" s="23"/>
      <c r="C245" s="136" t="s">
        <v>477</v>
      </c>
      <c r="D245" s="136" t="s">
        <v>108</v>
      </c>
      <c r="E245" s="137" t="s">
        <v>352</v>
      </c>
      <c r="F245" s="138" t="s">
        <v>353</v>
      </c>
      <c r="G245" s="139" t="s">
        <v>146</v>
      </c>
      <c r="H245" s="140">
        <v>1</v>
      </c>
      <c r="I245" s="141"/>
      <c r="J245" s="142">
        <f>ROUND($I$245*$H$245,2)</f>
        <v>0</v>
      </c>
      <c r="K245" s="138" t="s">
        <v>119</v>
      </c>
      <c r="L245" s="43"/>
      <c r="M245" s="143"/>
      <c r="N245" s="144" t="s">
        <v>39</v>
      </c>
      <c r="O245" s="24"/>
      <c r="P245" s="24"/>
      <c r="Q245" s="145">
        <v>0</v>
      </c>
      <c r="R245" s="145">
        <f>$Q$245*$H$245</f>
        <v>0</v>
      </c>
      <c r="S245" s="145">
        <v>0</v>
      </c>
      <c r="T245" s="146">
        <f>$S$245*$H$245</f>
        <v>0</v>
      </c>
      <c r="AR245" s="89" t="s">
        <v>112</v>
      </c>
      <c r="AT245" s="89" t="s">
        <v>108</v>
      </c>
      <c r="AU245" s="89" t="s">
        <v>126</v>
      </c>
      <c r="AY245" s="6" t="s">
        <v>107</v>
      </c>
      <c r="BE245" s="147">
        <f>IF($N$245="základní",$J$245,0)</f>
        <v>0</v>
      </c>
      <c r="BF245" s="147">
        <f>IF($N$245="snížená",$J$245,0)</f>
        <v>0</v>
      </c>
      <c r="BG245" s="147">
        <f>IF($N$245="zákl. přenesená",$J$245,0)</f>
        <v>0</v>
      </c>
      <c r="BH245" s="147">
        <f>IF($N$245="sníž. přenesená",$J$245,0)</f>
        <v>0</v>
      </c>
      <c r="BI245" s="147">
        <f>IF($N$245="nulová",$J$245,0)</f>
        <v>0</v>
      </c>
      <c r="BJ245" s="89" t="s">
        <v>20</v>
      </c>
      <c r="BK245" s="147">
        <f>ROUND($I$245*$H$245,2)</f>
        <v>0</v>
      </c>
      <c r="BL245" s="89" t="s">
        <v>112</v>
      </c>
      <c r="BM245" s="89" t="s">
        <v>478</v>
      </c>
    </row>
    <row r="246" spans="2:47" s="6" customFormat="1" ht="16.5" customHeight="1">
      <c r="B246" s="23"/>
      <c r="C246" s="24"/>
      <c r="D246" s="148" t="s">
        <v>121</v>
      </c>
      <c r="E246" s="24"/>
      <c r="F246" s="150" t="s">
        <v>355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121</v>
      </c>
      <c r="AU246" s="6" t="s">
        <v>126</v>
      </c>
    </row>
    <row r="247" spans="2:47" s="6" customFormat="1" ht="30.75" customHeight="1">
      <c r="B247" s="23"/>
      <c r="C247" s="24"/>
      <c r="D247" s="164" t="s">
        <v>114</v>
      </c>
      <c r="E247" s="24"/>
      <c r="F247" s="149" t="s">
        <v>479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114</v>
      </c>
      <c r="AU247" s="6" t="s">
        <v>126</v>
      </c>
    </row>
    <row r="248" spans="2:65" s="6" customFormat="1" ht="15.75" customHeight="1">
      <c r="B248" s="23"/>
      <c r="C248" s="136" t="s">
        <v>480</v>
      </c>
      <c r="D248" s="136" t="s">
        <v>108</v>
      </c>
      <c r="E248" s="137" t="s">
        <v>181</v>
      </c>
      <c r="F248" s="138" t="s">
        <v>182</v>
      </c>
      <c r="G248" s="139" t="s">
        <v>183</v>
      </c>
      <c r="H248" s="140">
        <v>1</v>
      </c>
      <c r="I248" s="141"/>
      <c r="J248" s="142">
        <f>ROUND($I$248*$H$248,2)</f>
        <v>0</v>
      </c>
      <c r="K248" s="138"/>
      <c r="L248" s="43"/>
      <c r="M248" s="143"/>
      <c r="N248" s="144" t="s">
        <v>39</v>
      </c>
      <c r="O248" s="24"/>
      <c r="P248" s="24"/>
      <c r="Q248" s="145">
        <v>0</v>
      </c>
      <c r="R248" s="145">
        <f>$Q$248*$H$248</f>
        <v>0</v>
      </c>
      <c r="S248" s="145">
        <v>0</v>
      </c>
      <c r="T248" s="146">
        <f>$S$248*$H$248</f>
        <v>0</v>
      </c>
      <c r="AR248" s="89" t="s">
        <v>112</v>
      </c>
      <c r="AT248" s="89" t="s">
        <v>108</v>
      </c>
      <c r="AU248" s="89" t="s">
        <v>126</v>
      </c>
      <c r="AY248" s="6" t="s">
        <v>107</v>
      </c>
      <c r="BE248" s="147">
        <f>IF($N$248="základní",$J$248,0)</f>
        <v>0</v>
      </c>
      <c r="BF248" s="147">
        <f>IF($N$248="snížená",$J$248,0)</f>
        <v>0</v>
      </c>
      <c r="BG248" s="147">
        <f>IF($N$248="zákl. přenesená",$J$248,0)</f>
        <v>0</v>
      </c>
      <c r="BH248" s="147">
        <f>IF($N$248="sníž. přenesená",$J$248,0)</f>
        <v>0</v>
      </c>
      <c r="BI248" s="147">
        <f>IF($N$248="nulová",$J$248,0)</f>
        <v>0</v>
      </c>
      <c r="BJ248" s="89" t="s">
        <v>20</v>
      </c>
      <c r="BK248" s="147">
        <f>ROUND($I$248*$H$248,2)</f>
        <v>0</v>
      </c>
      <c r="BL248" s="89" t="s">
        <v>112</v>
      </c>
      <c r="BM248" s="89" t="s">
        <v>481</v>
      </c>
    </row>
    <row r="249" spans="2:47" s="6" customFormat="1" ht="30.75" customHeight="1">
      <c r="B249" s="23"/>
      <c r="C249" s="24"/>
      <c r="D249" s="148" t="s">
        <v>114</v>
      </c>
      <c r="E249" s="24"/>
      <c r="F249" s="149" t="s">
        <v>185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114</v>
      </c>
      <c r="AU249" s="6" t="s">
        <v>126</v>
      </c>
    </row>
    <row r="250" spans="2:65" s="6" customFormat="1" ht="15.75" customHeight="1">
      <c r="B250" s="23"/>
      <c r="C250" s="136" t="s">
        <v>482</v>
      </c>
      <c r="D250" s="136" t="s">
        <v>108</v>
      </c>
      <c r="E250" s="137" t="s">
        <v>187</v>
      </c>
      <c r="F250" s="138" t="s">
        <v>188</v>
      </c>
      <c r="G250" s="139" t="s">
        <v>183</v>
      </c>
      <c r="H250" s="140">
        <v>1</v>
      </c>
      <c r="I250" s="141"/>
      <c r="J250" s="142">
        <f>ROUND($I$250*$H$250,2)</f>
        <v>0</v>
      </c>
      <c r="K250" s="138"/>
      <c r="L250" s="43"/>
      <c r="M250" s="143"/>
      <c r="N250" s="144" t="s">
        <v>39</v>
      </c>
      <c r="O250" s="24"/>
      <c r="P250" s="24"/>
      <c r="Q250" s="145">
        <v>0</v>
      </c>
      <c r="R250" s="145">
        <f>$Q$250*$H$250</f>
        <v>0</v>
      </c>
      <c r="S250" s="145">
        <v>0</v>
      </c>
      <c r="T250" s="146">
        <f>$S$250*$H$250</f>
        <v>0</v>
      </c>
      <c r="AR250" s="89" t="s">
        <v>112</v>
      </c>
      <c r="AT250" s="89" t="s">
        <v>108</v>
      </c>
      <c r="AU250" s="89" t="s">
        <v>126</v>
      </c>
      <c r="AY250" s="6" t="s">
        <v>107</v>
      </c>
      <c r="BE250" s="147">
        <f>IF($N$250="základní",$J$250,0)</f>
        <v>0</v>
      </c>
      <c r="BF250" s="147">
        <f>IF($N$250="snížená",$J$250,0)</f>
        <v>0</v>
      </c>
      <c r="BG250" s="147">
        <f>IF($N$250="zákl. přenesená",$J$250,0)</f>
        <v>0</v>
      </c>
      <c r="BH250" s="147">
        <f>IF($N$250="sníž. přenesená",$J$250,0)</f>
        <v>0</v>
      </c>
      <c r="BI250" s="147">
        <f>IF($N$250="nulová",$J$250,0)</f>
        <v>0</v>
      </c>
      <c r="BJ250" s="89" t="s">
        <v>20</v>
      </c>
      <c r="BK250" s="147">
        <f>ROUND($I$250*$H$250,2)</f>
        <v>0</v>
      </c>
      <c r="BL250" s="89" t="s">
        <v>112</v>
      </c>
      <c r="BM250" s="89" t="s">
        <v>483</v>
      </c>
    </row>
    <row r="251" spans="2:47" s="6" customFormat="1" ht="30.75" customHeight="1">
      <c r="B251" s="23"/>
      <c r="C251" s="24"/>
      <c r="D251" s="148" t="s">
        <v>114</v>
      </c>
      <c r="E251" s="24"/>
      <c r="F251" s="149" t="s">
        <v>484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114</v>
      </c>
      <c r="AU251" s="6" t="s">
        <v>126</v>
      </c>
    </row>
    <row r="252" spans="2:65" s="6" customFormat="1" ht="15.75" customHeight="1">
      <c r="B252" s="23"/>
      <c r="C252" s="136" t="s">
        <v>485</v>
      </c>
      <c r="D252" s="136" t="s">
        <v>108</v>
      </c>
      <c r="E252" s="137" t="s">
        <v>191</v>
      </c>
      <c r="F252" s="138" t="s">
        <v>192</v>
      </c>
      <c r="G252" s="139" t="s">
        <v>183</v>
      </c>
      <c r="H252" s="140">
        <v>1</v>
      </c>
      <c r="I252" s="141"/>
      <c r="J252" s="142">
        <f>ROUND($I$252*$H$252,2)</f>
        <v>0</v>
      </c>
      <c r="K252" s="138"/>
      <c r="L252" s="43"/>
      <c r="M252" s="143"/>
      <c r="N252" s="144" t="s">
        <v>39</v>
      </c>
      <c r="O252" s="24"/>
      <c r="P252" s="24"/>
      <c r="Q252" s="145">
        <v>0</v>
      </c>
      <c r="R252" s="145">
        <f>$Q$252*$H$252</f>
        <v>0</v>
      </c>
      <c r="S252" s="145">
        <v>0</v>
      </c>
      <c r="T252" s="146">
        <f>$S$252*$H$252</f>
        <v>0</v>
      </c>
      <c r="AR252" s="89" t="s">
        <v>112</v>
      </c>
      <c r="AT252" s="89" t="s">
        <v>108</v>
      </c>
      <c r="AU252" s="89" t="s">
        <v>126</v>
      </c>
      <c r="AY252" s="6" t="s">
        <v>107</v>
      </c>
      <c r="BE252" s="147">
        <f>IF($N$252="základní",$J$252,0)</f>
        <v>0</v>
      </c>
      <c r="BF252" s="147">
        <f>IF($N$252="snížená",$J$252,0)</f>
        <v>0</v>
      </c>
      <c r="BG252" s="147">
        <f>IF($N$252="zákl. přenesená",$J$252,0)</f>
        <v>0</v>
      </c>
      <c r="BH252" s="147">
        <f>IF($N$252="sníž. přenesená",$J$252,0)</f>
        <v>0</v>
      </c>
      <c r="BI252" s="147">
        <f>IF($N$252="nulová",$J$252,0)</f>
        <v>0</v>
      </c>
      <c r="BJ252" s="89" t="s">
        <v>20</v>
      </c>
      <c r="BK252" s="147">
        <f>ROUND($I$252*$H$252,2)</f>
        <v>0</v>
      </c>
      <c r="BL252" s="89" t="s">
        <v>112</v>
      </c>
      <c r="BM252" s="89" t="s">
        <v>486</v>
      </c>
    </row>
    <row r="253" spans="2:47" s="6" customFormat="1" ht="30.75" customHeight="1">
      <c r="B253" s="23"/>
      <c r="C253" s="24"/>
      <c r="D253" s="148" t="s">
        <v>114</v>
      </c>
      <c r="E253" s="24"/>
      <c r="F253" s="149" t="s">
        <v>487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114</v>
      </c>
      <c r="AU253" s="6" t="s">
        <v>126</v>
      </c>
    </row>
    <row r="254" spans="2:65" s="6" customFormat="1" ht="15.75" customHeight="1">
      <c r="B254" s="23"/>
      <c r="C254" s="136" t="s">
        <v>488</v>
      </c>
      <c r="D254" s="136" t="s">
        <v>108</v>
      </c>
      <c r="E254" s="137" t="s">
        <v>489</v>
      </c>
      <c r="F254" s="138" t="s">
        <v>490</v>
      </c>
      <c r="G254" s="139" t="s">
        <v>183</v>
      </c>
      <c r="H254" s="140">
        <v>1</v>
      </c>
      <c r="I254" s="141"/>
      <c r="J254" s="142">
        <f>ROUND($I$254*$H$254,2)</f>
        <v>0</v>
      </c>
      <c r="K254" s="138" t="s">
        <v>119</v>
      </c>
      <c r="L254" s="43"/>
      <c r="M254" s="143"/>
      <c r="N254" s="144" t="s">
        <v>39</v>
      </c>
      <c r="O254" s="24"/>
      <c r="P254" s="24"/>
      <c r="Q254" s="145">
        <v>0</v>
      </c>
      <c r="R254" s="145">
        <f>$Q$254*$H$254</f>
        <v>0</v>
      </c>
      <c r="S254" s="145">
        <v>0</v>
      </c>
      <c r="T254" s="146">
        <f>$S$254*$H$254</f>
        <v>0</v>
      </c>
      <c r="AR254" s="89" t="s">
        <v>112</v>
      </c>
      <c r="AT254" s="89" t="s">
        <v>108</v>
      </c>
      <c r="AU254" s="89" t="s">
        <v>126</v>
      </c>
      <c r="AY254" s="6" t="s">
        <v>107</v>
      </c>
      <c r="BE254" s="147">
        <f>IF($N$254="základní",$J$254,0)</f>
        <v>0</v>
      </c>
      <c r="BF254" s="147">
        <f>IF($N$254="snížená",$J$254,0)</f>
        <v>0</v>
      </c>
      <c r="BG254" s="147">
        <f>IF($N$254="zákl. přenesená",$J$254,0)</f>
        <v>0</v>
      </c>
      <c r="BH254" s="147">
        <f>IF($N$254="sníž. přenesená",$J$254,0)</f>
        <v>0</v>
      </c>
      <c r="BI254" s="147">
        <f>IF($N$254="nulová",$J$254,0)</f>
        <v>0</v>
      </c>
      <c r="BJ254" s="89" t="s">
        <v>20</v>
      </c>
      <c r="BK254" s="147">
        <f>ROUND($I$254*$H$254,2)</f>
        <v>0</v>
      </c>
      <c r="BL254" s="89" t="s">
        <v>112</v>
      </c>
      <c r="BM254" s="89" t="s">
        <v>491</v>
      </c>
    </row>
    <row r="255" spans="2:47" s="6" customFormat="1" ht="16.5" customHeight="1">
      <c r="B255" s="23"/>
      <c r="C255" s="24"/>
      <c r="D255" s="148" t="s">
        <v>121</v>
      </c>
      <c r="E255" s="24"/>
      <c r="F255" s="150" t="s">
        <v>492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121</v>
      </c>
      <c r="AU255" s="6" t="s">
        <v>126</v>
      </c>
    </row>
    <row r="256" spans="2:47" s="6" customFormat="1" ht="30.75" customHeight="1">
      <c r="B256" s="23"/>
      <c r="C256" s="24"/>
      <c r="D256" s="164" t="s">
        <v>114</v>
      </c>
      <c r="E256" s="24"/>
      <c r="F256" s="149" t="s">
        <v>493</v>
      </c>
      <c r="G256" s="24"/>
      <c r="H256" s="24"/>
      <c r="J256" s="24"/>
      <c r="K256" s="24"/>
      <c r="L256" s="43"/>
      <c r="M256" s="56"/>
      <c r="N256" s="24"/>
      <c r="O256" s="24"/>
      <c r="P256" s="24"/>
      <c r="Q256" s="24"/>
      <c r="R256" s="24"/>
      <c r="S256" s="24"/>
      <c r="T256" s="57"/>
      <c r="AT256" s="6" t="s">
        <v>114</v>
      </c>
      <c r="AU256" s="6" t="s">
        <v>126</v>
      </c>
    </row>
    <row r="257" spans="2:65" s="6" customFormat="1" ht="15.75" customHeight="1">
      <c r="B257" s="23"/>
      <c r="C257" s="136" t="s">
        <v>494</v>
      </c>
      <c r="D257" s="136" t="s">
        <v>108</v>
      </c>
      <c r="E257" s="137" t="s">
        <v>298</v>
      </c>
      <c r="F257" s="138" t="s">
        <v>299</v>
      </c>
      <c r="G257" s="139" t="s">
        <v>153</v>
      </c>
      <c r="H257" s="140">
        <v>1</v>
      </c>
      <c r="I257" s="141"/>
      <c r="J257" s="142">
        <f>ROUND($I$257*$H$257,2)</f>
        <v>0</v>
      </c>
      <c r="K257" s="138"/>
      <c r="L257" s="43"/>
      <c r="M257" s="143"/>
      <c r="N257" s="144" t="s">
        <v>39</v>
      </c>
      <c r="O257" s="24"/>
      <c r="P257" s="24"/>
      <c r="Q257" s="145">
        <v>0.20219</v>
      </c>
      <c r="R257" s="145">
        <f>$Q$257*$H$257</f>
        <v>0.20219</v>
      </c>
      <c r="S257" s="145">
        <v>0</v>
      </c>
      <c r="T257" s="146">
        <f>$S$257*$H$257</f>
        <v>0</v>
      </c>
      <c r="AR257" s="89" t="s">
        <v>112</v>
      </c>
      <c r="AT257" s="89" t="s">
        <v>108</v>
      </c>
      <c r="AU257" s="89" t="s">
        <v>126</v>
      </c>
      <c r="AY257" s="6" t="s">
        <v>107</v>
      </c>
      <c r="BE257" s="147">
        <f>IF($N$257="základní",$J$257,0)</f>
        <v>0</v>
      </c>
      <c r="BF257" s="147">
        <f>IF($N$257="snížená",$J$257,0)</f>
        <v>0</v>
      </c>
      <c r="BG257" s="147">
        <f>IF($N$257="zákl. přenesená",$J$257,0)</f>
        <v>0</v>
      </c>
      <c r="BH257" s="147">
        <f>IF($N$257="sníž. přenesená",$J$257,0)</f>
        <v>0</v>
      </c>
      <c r="BI257" s="147">
        <f>IF($N$257="nulová",$J$257,0)</f>
        <v>0</v>
      </c>
      <c r="BJ257" s="89" t="s">
        <v>20</v>
      </c>
      <c r="BK257" s="147">
        <f>ROUND($I$257*$H$257,2)</f>
        <v>0</v>
      </c>
      <c r="BL257" s="89" t="s">
        <v>112</v>
      </c>
      <c r="BM257" s="89" t="s">
        <v>495</v>
      </c>
    </row>
    <row r="258" spans="2:47" s="6" customFormat="1" ht="44.25" customHeight="1">
      <c r="B258" s="23"/>
      <c r="C258" s="24"/>
      <c r="D258" s="148" t="s">
        <v>114</v>
      </c>
      <c r="E258" s="24"/>
      <c r="F258" s="149" t="s">
        <v>301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114</v>
      </c>
      <c r="AU258" s="6" t="s">
        <v>126</v>
      </c>
    </row>
    <row r="259" spans="2:65" s="6" customFormat="1" ht="15.75" customHeight="1">
      <c r="B259" s="23"/>
      <c r="C259" s="165" t="s">
        <v>496</v>
      </c>
      <c r="D259" s="165" t="s">
        <v>303</v>
      </c>
      <c r="E259" s="166" t="s">
        <v>304</v>
      </c>
      <c r="F259" s="167" t="s">
        <v>305</v>
      </c>
      <c r="G259" s="168" t="s">
        <v>198</v>
      </c>
      <c r="H259" s="169">
        <v>1</v>
      </c>
      <c r="I259" s="170"/>
      <c r="J259" s="171">
        <f>ROUND($I$259*$H$259,2)</f>
        <v>0</v>
      </c>
      <c r="K259" s="167"/>
      <c r="L259" s="172"/>
      <c r="M259" s="173"/>
      <c r="N259" s="174" t="s">
        <v>39</v>
      </c>
      <c r="O259" s="24"/>
      <c r="P259" s="24"/>
      <c r="Q259" s="145">
        <v>0.0821</v>
      </c>
      <c r="R259" s="145">
        <f>$Q$259*$H$259</f>
        <v>0.0821</v>
      </c>
      <c r="S259" s="145">
        <v>0</v>
      </c>
      <c r="T259" s="146">
        <f>$S$259*$H$259</f>
        <v>0</v>
      </c>
      <c r="AR259" s="89" t="s">
        <v>180</v>
      </c>
      <c r="AT259" s="89" t="s">
        <v>303</v>
      </c>
      <c r="AU259" s="89" t="s">
        <v>126</v>
      </c>
      <c r="AY259" s="6" t="s">
        <v>107</v>
      </c>
      <c r="BE259" s="147">
        <f>IF($N$259="základní",$J$259,0)</f>
        <v>0</v>
      </c>
      <c r="BF259" s="147">
        <f>IF($N$259="snížená",$J$259,0)</f>
        <v>0</v>
      </c>
      <c r="BG259" s="147">
        <f>IF($N$259="zákl. přenesená",$J$259,0)</f>
        <v>0</v>
      </c>
      <c r="BH259" s="147">
        <f>IF($N$259="sníž. přenesená",$J$259,0)</f>
        <v>0</v>
      </c>
      <c r="BI259" s="147">
        <f>IF($N$259="nulová",$J$259,0)</f>
        <v>0</v>
      </c>
      <c r="BJ259" s="89" t="s">
        <v>20</v>
      </c>
      <c r="BK259" s="147">
        <f>ROUND($I$259*$H$259,2)</f>
        <v>0</v>
      </c>
      <c r="BL259" s="89" t="s">
        <v>112</v>
      </c>
      <c r="BM259" s="89" t="s">
        <v>497</v>
      </c>
    </row>
    <row r="260" spans="2:65" s="6" customFormat="1" ht="15.75" customHeight="1">
      <c r="B260" s="23"/>
      <c r="C260" s="139" t="s">
        <v>498</v>
      </c>
      <c r="D260" s="139" t="s">
        <v>108</v>
      </c>
      <c r="E260" s="137" t="s">
        <v>499</v>
      </c>
      <c r="F260" s="138" t="s">
        <v>500</v>
      </c>
      <c r="G260" s="139" t="s">
        <v>153</v>
      </c>
      <c r="H260" s="140">
        <v>1</v>
      </c>
      <c r="I260" s="141"/>
      <c r="J260" s="142">
        <f>ROUND($I$260*$H$260,2)</f>
        <v>0</v>
      </c>
      <c r="K260" s="138"/>
      <c r="L260" s="43"/>
      <c r="M260" s="143"/>
      <c r="N260" s="144" t="s">
        <v>39</v>
      </c>
      <c r="O260" s="24"/>
      <c r="P260" s="24"/>
      <c r="Q260" s="145">
        <v>0.16849</v>
      </c>
      <c r="R260" s="145">
        <f>$Q$260*$H$260</f>
        <v>0.16849</v>
      </c>
      <c r="S260" s="145">
        <v>0</v>
      </c>
      <c r="T260" s="146">
        <f>$S$260*$H$260</f>
        <v>0</v>
      </c>
      <c r="AR260" s="89" t="s">
        <v>112</v>
      </c>
      <c r="AT260" s="89" t="s">
        <v>108</v>
      </c>
      <c r="AU260" s="89" t="s">
        <v>126</v>
      </c>
      <c r="AY260" s="89" t="s">
        <v>107</v>
      </c>
      <c r="BE260" s="147">
        <f>IF($N$260="základní",$J$260,0)</f>
        <v>0</v>
      </c>
      <c r="BF260" s="147">
        <f>IF($N$260="snížená",$J$260,0)</f>
        <v>0</v>
      </c>
      <c r="BG260" s="147">
        <f>IF($N$260="zákl. přenesená",$J$260,0)</f>
        <v>0</v>
      </c>
      <c r="BH260" s="147">
        <f>IF($N$260="sníž. přenesená",$J$260,0)</f>
        <v>0</v>
      </c>
      <c r="BI260" s="147">
        <f>IF($N$260="nulová",$J$260,0)</f>
        <v>0</v>
      </c>
      <c r="BJ260" s="89" t="s">
        <v>20</v>
      </c>
      <c r="BK260" s="147">
        <f>ROUND($I$260*$H$260,2)</f>
        <v>0</v>
      </c>
      <c r="BL260" s="89" t="s">
        <v>112</v>
      </c>
      <c r="BM260" s="89" t="s">
        <v>501</v>
      </c>
    </row>
    <row r="261" spans="2:47" s="6" customFormat="1" ht="44.25" customHeight="1">
      <c r="B261" s="23"/>
      <c r="C261" s="24"/>
      <c r="D261" s="148" t="s">
        <v>114</v>
      </c>
      <c r="E261" s="24"/>
      <c r="F261" s="149" t="s">
        <v>502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114</v>
      </c>
      <c r="AU261" s="6" t="s">
        <v>126</v>
      </c>
    </row>
    <row r="262" spans="2:65" s="6" customFormat="1" ht="15.75" customHeight="1">
      <c r="B262" s="23"/>
      <c r="C262" s="165" t="s">
        <v>503</v>
      </c>
      <c r="D262" s="165" t="s">
        <v>303</v>
      </c>
      <c r="E262" s="166" t="s">
        <v>504</v>
      </c>
      <c r="F262" s="167" t="s">
        <v>505</v>
      </c>
      <c r="G262" s="168" t="s">
        <v>198</v>
      </c>
      <c r="H262" s="169">
        <v>1</v>
      </c>
      <c r="I262" s="170"/>
      <c r="J262" s="171">
        <f>ROUND($I$262*$H$262,2)</f>
        <v>0</v>
      </c>
      <c r="K262" s="167"/>
      <c r="L262" s="172"/>
      <c r="M262" s="173"/>
      <c r="N262" s="174" t="s">
        <v>39</v>
      </c>
      <c r="O262" s="24"/>
      <c r="P262" s="24"/>
      <c r="Q262" s="145">
        <v>0.058</v>
      </c>
      <c r="R262" s="145">
        <f>$Q$262*$H$262</f>
        <v>0.058</v>
      </c>
      <c r="S262" s="145">
        <v>0</v>
      </c>
      <c r="T262" s="146">
        <f>$S$262*$H$262</f>
        <v>0</v>
      </c>
      <c r="AR262" s="89" t="s">
        <v>180</v>
      </c>
      <c r="AT262" s="89" t="s">
        <v>303</v>
      </c>
      <c r="AU262" s="89" t="s">
        <v>126</v>
      </c>
      <c r="AY262" s="6" t="s">
        <v>107</v>
      </c>
      <c r="BE262" s="147">
        <f>IF($N$262="základní",$J$262,0)</f>
        <v>0</v>
      </c>
      <c r="BF262" s="147">
        <f>IF($N$262="snížená",$J$262,0)</f>
        <v>0</v>
      </c>
      <c r="BG262" s="147">
        <f>IF($N$262="zákl. přenesená",$J$262,0)</f>
        <v>0</v>
      </c>
      <c r="BH262" s="147">
        <f>IF($N$262="sníž. přenesená",$J$262,0)</f>
        <v>0</v>
      </c>
      <c r="BI262" s="147">
        <f>IF($N$262="nulová",$J$262,0)</f>
        <v>0</v>
      </c>
      <c r="BJ262" s="89" t="s">
        <v>20</v>
      </c>
      <c r="BK262" s="147">
        <f>ROUND($I$262*$H$262,2)</f>
        <v>0</v>
      </c>
      <c r="BL262" s="89" t="s">
        <v>112</v>
      </c>
      <c r="BM262" s="89" t="s">
        <v>506</v>
      </c>
    </row>
    <row r="263" spans="2:65" s="6" customFormat="1" ht="15.75" customHeight="1">
      <c r="B263" s="23"/>
      <c r="C263" s="139" t="s">
        <v>142</v>
      </c>
      <c r="D263" s="139" t="s">
        <v>108</v>
      </c>
      <c r="E263" s="137" t="s">
        <v>507</v>
      </c>
      <c r="F263" s="138" t="s">
        <v>508</v>
      </c>
      <c r="G263" s="139" t="s">
        <v>153</v>
      </c>
      <c r="H263" s="140">
        <v>1</v>
      </c>
      <c r="I263" s="141"/>
      <c r="J263" s="142">
        <f>ROUND($I$263*$H$263,2)</f>
        <v>0</v>
      </c>
      <c r="K263" s="138"/>
      <c r="L263" s="43"/>
      <c r="M263" s="143"/>
      <c r="N263" s="144" t="s">
        <v>39</v>
      </c>
      <c r="O263" s="24"/>
      <c r="P263" s="24"/>
      <c r="Q263" s="145">
        <v>0.10095</v>
      </c>
      <c r="R263" s="145">
        <f>$Q$263*$H$263</f>
        <v>0.10095</v>
      </c>
      <c r="S263" s="145">
        <v>0</v>
      </c>
      <c r="T263" s="146">
        <f>$S$263*$H$263</f>
        <v>0</v>
      </c>
      <c r="AR263" s="89" t="s">
        <v>112</v>
      </c>
      <c r="AT263" s="89" t="s">
        <v>108</v>
      </c>
      <c r="AU263" s="89" t="s">
        <v>126</v>
      </c>
      <c r="AY263" s="89" t="s">
        <v>107</v>
      </c>
      <c r="BE263" s="147">
        <f>IF($N$263="základní",$J$263,0)</f>
        <v>0</v>
      </c>
      <c r="BF263" s="147">
        <f>IF($N$263="snížená",$J$263,0)</f>
        <v>0</v>
      </c>
      <c r="BG263" s="147">
        <f>IF($N$263="zákl. přenesená",$J$263,0)</f>
        <v>0</v>
      </c>
      <c r="BH263" s="147">
        <f>IF($N$263="sníž. přenesená",$J$263,0)</f>
        <v>0</v>
      </c>
      <c r="BI263" s="147">
        <f>IF($N$263="nulová",$J$263,0)</f>
        <v>0</v>
      </c>
      <c r="BJ263" s="89" t="s">
        <v>20</v>
      </c>
      <c r="BK263" s="147">
        <f>ROUND($I$263*$H$263,2)</f>
        <v>0</v>
      </c>
      <c r="BL263" s="89" t="s">
        <v>112</v>
      </c>
      <c r="BM263" s="89" t="s">
        <v>509</v>
      </c>
    </row>
    <row r="264" spans="2:47" s="6" customFormat="1" ht="44.25" customHeight="1">
      <c r="B264" s="23"/>
      <c r="C264" s="24"/>
      <c r="D264" s="148" t="s">
        <v>114</v>
      </c>
      <c r="E264" s="24"/>
      <c r="F264" s="149" t="s">
        <v>510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114</v>
      </c>
      <c r="AU264" s="6" t="s">
        <v>126</v>
      </c>
    </row>
    <row r="265" spans="2:65" s="6" customFormat="1" ht="15.75" customHeight="1">
      <c r="B265" s="23"/>
      <c r="C265" s="165" t="s">
        <v>511</v>
      </c>
      <c r="D265" s="165" t="s">
        <v>303</v>
      </c>
      <c r="E265" s="166" t="s">
        <v>512</v>
      </c>
      <c r="F265" s="167" t="s">
        <v>513</v>
      </c>
      <c r="G265" s="168" t="s">
        <v>198</v>
      </c>
      <c r="H265" s="169">
        <v>1</v>
      </c>
      <c r="I265" s="170"/>
      <c r="J265" s="171">
        <f>ROUND($I$265*$H$265,2)</f>
        <v>0</v>
      </c>
      <c r="K265" s="167"/>
      <c r="L265" s="172"/>
      <c r="M265" s="173"/>
      <c r="N265" s="174" t="s">
        <v>39</v>
      </c>
      <c r="O265" s="24"/>
      <c r="P265" s="24"/>
      <c r="Q265" s="145">
        <v>0.011</v>
      </c>
      <c r="R265" s="145">
        <f>$Q$265*$H$265</f>
        <v>0.011</v>
      </c>
      <c r="S265" s="145">
        <v>0</v>
      </c>
      <c r="T265" s="146">
        <f>$S$265*$H$265</f>
        <v>0</v>
      </c>
      <c r="AR265" s="89" t="s">
        <v>180</v>
      </c>
      <c r="AT265" s="89" t="s">
        <v>303</v>
      </c>
      <c r="AU265" s="89" t="s">
        <v>126</v>
      </c>
      <c r="AY265" s="6" t="s">
        <v>107</v>
      </c>
      <c r="BE265" s="147">
        <f>IF($N$265="základní",$J$265,0)</f>
        <v>0</v>
      </c>
      <c r="BF265" s="147">
        <f>IF($N$265="snížená",$J$265,0)</f>
        <v>0</v>
      </c>
      <c r="BG265" s="147">
        <f>IF($N$265="zákl. přenesená",$J$265,0)</f>
        <v>0</v>
      </c>
      <c r="BH265" s="147">
        <f>IF($N$265="sníž. přenesená",$J$265,0)</f>
        <v>0</v>
      </c>
      <c r="BI265" s="147">
        <f>IF($N$265="nulová",$J$265,0)</f>
        <v>0</v>
      </c>
      <c r="BJ265" s="89" t="s">
        <v>20</v>
      </c>
      <c r="BK265" s="147">
        <f>ROUND($I$265*$H$265,2)</f>
        <v>0</v>
      </c>
      <c r="BL265" s="89" t="s">
        <v>112</v>
      </c>
      <c r="BM265" s="89" t="s">
        <v>514</v>
      </c>
    </row>
    <row r="266" spans="2:65" s="6" customFormat="1" ht="15.75" customHeight="1">
      <c r="B266" s="23"/>
      <c r="C266" s="139" t="s">
        <v>515</v>
      </c>
      <c r="D266" s="139" t="s">
        <v>108</v>
      </c>
      <c r="E266" s="137" t="s">
        <v>516</v>
      </c>
      <c r="F266" s="138" t="s">
        <v>517</v>
      </c>
      <c r="G266" s="139" t="s">
        <v>146</v>
      </c>
      <c r="H266" s="140">
        <v>1</v>
      </c>
      <c r="I266" s="141"/>
      <c r="J266" s="142">
        <f>ROUND($I$266*$H$266,2)</f>
        <v>0</v>
      </c>
      <c r="K266" s="138"/>
      <c r="L266" s="43"/>
      <c r="M266" s="143"/>
      <c r="N266" s="144" t="s">
        <v>39</v>
      </c>
      <c r="O266" s="24"/>
      <c r="P266" s="24"/>
      <c r="Q266" s="145">
        <v>0.167</v>
      </c>
      <c r="R266" s="145">
        <f>$Q$266*$H$266</f>
        <v>0.167</v>
      </c>
      <c r="S266" s="145">
        <v>0</v>
      </c>
      <c r="T266" s="146">
        <f>$S$266*$H$266</f>
        <v>0</v>
      </c>
      <c r="AR266" s="89" t="s">
        <v>112</v>
      </c>
      <c r="AT266" s="89" t="s">
        <v>108</v>
      </c>
      <c r="AU266" s="89" t="s">
        <v>126</v>
      </c>
      <c r="AY266" s="89" t="s">
        <v>107</v>
      </c>
      <c r="BE266" s="147">
        <f>IF($N$266="základní",$J$266,0)</f>
        <v>0</v>
      </c>
      <c r="BF266" s="147">
        <f>IF($N$266="snížená",$J$266,0)</f>
        <v>0</v>
      </c>
      <c r="BG266" s="147">
        <f>IF($N$266="zákl. přenesená",$J$266,0)</f>
        <v>0</v>
      </c>
      <c r="BH266" s="147">
        <f>IF($N$266="sníž. přenesená",$J$266,0)</f>
        <v>0</v>
      </c>
      <c r="BI266" s="147">
        <f>IF($N$266="nulová",$J$266,0)</f>
        <v>0</v>
      </c>
      <c r="BJ266" s="89" t="s">
        <v>20</v>
      </c>
      <c r="BK266" s="147">
        <f>ROUND($I$266*$H$266,2)</f>
        <v>0</v>
      </c>
      <c r="BL266" s="89" t="s">
        <v>112</v>
      </c>
      <c r="BM266" s="89" t="s">
        <v>518</v>
      </c>
    </row>
    <row r="267" spans="2:47" s="6" customFormat="1" ht="44.25" customHeight="1">
      <c r="B267" s="23"/>
      <c r="C267" s="24"/>
      <c r="D267" s="148" t="s">
        <v>114</v>
      </c>
      <c r="E267" s="24"/>
      <c r="F267" s="149" t="s">
        <v>519</v>
      </c>
      <c r="G267" s="24"/>
      <c r="H267" s="24"/>
      <c r="J267" s="24"/>
      <c r="K267" s="24"/>
      <c r="L267" s="43"/>
      <c r="M267" s="56"/>
      <c r="N267" s="24"/>
      <c r="O267" s="24"/>
      <c r="P267" s="24"/>
      <c r="Q267" s="24"/>
      <c r="R267" s="24"/>
      <c r="S267" s="24"/>
      <c r="T267" s="57"/>
      <c r="AT267" s="6" t="s">
        <v>114</v>
      </c>
      <c r="AU267" s="6" t="s">
        <v>126</v>
      </c>
    </row>
    <row r="268" spans="2:65" s="6" customFormat="1" ht="15.75" customHeight="1">
      <c r="B268" s="23"/>
      <c r="C268" s="165" t="s">
        <v>520</v>
      </c>
      <c r="D268" s="165" t="s">
        <v>303</v>
      </c>
      <c r="E268" s="166" t="s">
        <v>521</v>
      </c>
      <c r="F268" s="167" t="s">
        <v>522</v>
      </c>
      <c r="G268" s="168" t="s">
        <v>183</v>
      </c>
      <c r="H268" s="169">
        <v>1</v>
      </c>
      <c r="I268" s="170"/>
      <c r="J268" s="171">
        <f>ROUND($I$268*$H$268,2)</f>
        <v>0</v>
      </c>
      <c r="K268" s="167"/>
      <c r="L268" s="172"/>
      <c r="M268" s="173"/>
      <c r="N268" s="174" t="s">
        <v>39</v>
      </c>
      <c r="O268" s="24"/>
      <c r="P268" s="24"/>
      <c r="Q268" s="145">
        <v>1</v>
      </c>
      <c r="R268" s="145">
        <f>$Q$268*$H$268</f>
        <v>1</v>
      </c>
      <c r="S268" s="145">
        <v>0</v>
      </c>
      <c r="T268" s="146">
        <f>$S$268*$H$268</f>
        <v>0</v>
      </c>
      <c r="AR268" s="89" t="s">
        <v>180</v>
      </c>
      <c r="AT268" s="89" t="s">
        <v>303</v>
      </c>
      <c r="AU268" s="89" t="s">
        <v>126</v>
      </c>
      <c r="AY268" s="6" t="s">
        <v>107</v>
      </c>
      <c r="BE268" s="147">
        <f>IF($N$268="základní",$J$268,0)</f>
        <v>0</v>
      </c>
      <c r="BF268" s="147">
        <f>IF($N$268="snížená",$J$268,0)</f>
        <v>0</v>
      </c>
      <c r="BG268" s="147">
        <f>IF($N$268="zákl. přenesená",$J$268,0)</f>
        <v>0</v>
      </c>
      <c r="BH268" s="147">
        <f>IF($N$268="sníž. přenesená",$J$268,0)</f>
        <v>0</v>
      </c>
      <c r="BI268" s="147">
        <f>IF($N$268="nulová",$J$268,0)</f>
        <v>0</v>
      </c>
      <c r="BJ268" s="89" t="s">
        <v>20</v>
      </c>
      <c r="BK268" s="147">
        <f>ROUND($I$268*$H$268,2)</f>
        <v>0</v>
      </c>
      <c r="BL268" s="89" t="s">
        <v>112</v>
      </c>
      <c r="BM268" s="89" t="s">
        <v>523</v>
      </c>
    </row>
    <row r="269" spans="2:65" s="6" customFormat="1" ht="15.75" customHeight="1">
      <c r="B269" s="23"/>
      <c r="C269" s="139" t="s">
        <v>524</v>
      </c>
      <c r="D269" s="139" t="s">
        <v>108</v>
      </c>
      <c r="E269" s="137" t="s">
        <v>525</v>
      </c>
      <c r="F269" s="138" t="s">
        <v>526</v>
      </c>
      <c r="G269" s="139" t="s">
        <v>146</v>
      </c>
      <c r="H269" s="140">
        <v>1</v>
      </c>
      <c r="I269" s="141"/>
      <c r="J269" s="142">
        <f>ROUND($I$269*$H$269,2)</f>
        <v>0</v>
      </c>
      <c r="K269" s="138"/>
      <c r="L269" s="43"/>
      <c r="M269" s="143"/>
      <c r="N269" s="144" t="s">
        <v>39</v>
      </c>
      <c r="O269" s="24"/>
      <c r="P269" s="24"/>
      <c r="Q269" s="145">
        <v>0.08425</v>
      </c>
      <c r="R269" s="145">
        <f>$Q$269*$H$269</f>
        <v>0.08425</v>
      </c>
      <c r="S269" s="145">
        <v>0</v>
      </c>
      <c r="T269" s="146">
        <f>$S$269*$H$269</f>
        <v>0</v>
      </c>
      <c r="AR269" s="89" t="s">
        <v>112</v>
      </c>
      <c r="AT269" s="89" t="s">
        <v>108</v>
      </c>
      <c r="AU269" s="89" t="s">
        <v>126</v>
      </c>
      <c r="AY269" s="89" t="s">
        <v>107</v>
      </c>
      <c r="BE269" s="147">
        <f>IF($N$269="základní",$J$269,0)</f>
        <v>0</v>
      </c>
      <c r="BF269" s="147">
        <f>IF($N$269="snížená",$J$269,0)</f>
        <v>0</v>
      </c>
      <c r="BG269" s="147">
        <f>IF($N$269="zákl. přenesená",$J$269,0)</f>
        <v>0</v>
      </c>
      <c r="BH269" s="147">
        <f>IF($N$269="sníž. přenesená",$J$269,0)</f>
        <v>0</v>
      </c>
      <c r="BI269" s="147">
        <f>IF($N$269="nulová",$J$269,0)</f>
        <v>0</v>
      </c>
      <c r="BJ269" s="89" t="s">
        <v>20</v>
      </c>
      <c r="BK269" s="147">
        <f>ROUND($I$269*$H$269,2)</f>
        <v>0</v>
      </c>
      <c r="BL269" s="89" t="s">
        <v>112</v>
      </c>
      <c r="BM269" s="89" t="s">
        <v>527</v>
      </c>
    </row>
    <row r="270" spans="2:47" s="6" customFormat="1" ht="57.75" customHeight="1">
      <c r="B270" s="23"/>
      <c r="C270" s="24"/>
      <c r="D270" s="148" t="s">
        <v>114</v>
      </c>
      <c r="E270" s="24"/>
      <c r="F270" s="149" t="s">
        <v>528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114</v>
      </c>
      <c r="AU270" s="6" t="s">
        <v>126</v>
      </c>
    </row>
    <row r="271" spans="2:65" s="6" customFormat="1" ht="15.75" customHeight="1">
      <c r="B271" s="23"/>
      <c r="C271" s="165" t="s">
        <v>529</v>
      </c>
      <c r="D271" s="165" t="s">
        <v>303</v>
      </c>
      <c r="E271" s="166" t="s">
        <v>530</v>
      </c>
      <c r="F271" s="167" t="s">
        <v>531</v>
      </c>
      <c r="G271" s="168" t="s">
        <v>146</v>
      </c>
      <c r="H271" s="169">
        <v>1</v>
      </c>
      <c r="I271" s="170"/>
      <c r="J271" s="171">
        <f>ROUND($I$271*$H$271,2)</f>
        <v>0</v>
      </c>
      <c r="K271" s="167" t="s">
        <v>119</v>
      </c>
      <c r="L271" s="172"/>
      <c r="M271" s="173"/>
      <c r="N271" s="174" t="s">
        <v>39</v>
      </c>
      <c r="O271" s="24"/>
      <c r="P271" s="24"/>
      <c r="Q271" s="145">
        <v>0.14</v>
      </c>
      <c r="R271" s="145">
        <f>$Q$271*$H$271</f>
        <v>0.14</v>
      </c>
      <c r="S271" s="145">
        <v>0</v>
      </c>
      <c r="T271" s="146">
        <f>$S$271*$H$271</f>
        <v>0</v>
      </c>
      <c r="AR271" s="89" t="s">
        <v>180</v>
      </c>
      <c r="AT271" s="89" t="s">
        <v>303</v>
      </c>
      <c r="AU271" s="89" t="s">
        <v>126</v>
      </c>
      <c r="AY271" s="6" t="s">
        <v>107</v>
      </c>
      <c r="BE271" s="147">
        <f>IF($N$271="základní",$J$271,0)</f>
        <v>0</v>
      </c>
      <c r="BF271" s="147">
        <f>IF($N$271="snížená",$J$271,0)</f>
        <v>0</v>
      </c>
      <c r="BG271" s="147">
        <f>IF($N$271="zákl. přenesená",$J$271,0)</f>
        <v>0</v>
      </c>
      <c r="BH271" s="147">
        <f>IF($N$271="sníž. přenesená",$J$271,0)</f>
        <v>0</v>
      </c>
      <c r="BI271" s="147">
        <f>IF($N$271="nulová",$J$271,0)</f>
        <v>0</v>
      </c>
      <c r="BJ271" s="89" t="s">
        <v>20</v>
      </c>
      <c r="BK271" s="147">
        <f>ROUND($I$271*$H$271,2)</f>
        <v>0</v>
      </c>
      <c r="BL271" s="89" t="s">
        <v>112</v>
      </c>
      <c r="BM271" s="89" t="s">
        <v>532</v>
      </c>
    </row>
    <row r="272" spans="2:47" s="6" customFormat="1" ht="27" customHeight="1">
      <c r="B272" s="23"/>
      <c r="C272" s="24"/>
      <c r="D272" s="148" t="s">
        <v>121</v>
      </c>
      <c r="E272" s="24"/>
      <c r="F272" s="150" t="s">
        <v>533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121</v>
      </c>
      <c r="AU272" s="6" t="s">
        <v>126</v>
      </c>
    </row>
    <row r="273" spans="2:65" s="6" customFormat="1" ht="15.75" customHeight="1">
      <c r="B273" s="23"/>
      <c r="C273" s="165" t="s">
        <v>534</v>
      </c>
      <c r="D273" s="165" t="s">
        <v>303</v>
      </c>
      <c r="E273" s="166" t="s">
        <v>535</v>
      </c>
      <c r="F273" s="167" t="s">
        <v>536</v>
      </c>
      <c r="G273" s="168" t="s">
        <v>146</v>
      </c>
      <c r="H273" s="169">
        <v>1</v>
      </c>
      <c r="I273" s="170"/>
      <c r="J273" s="171">
        <f>ROUND($I$273*$H$273,2)</f>
        <v>0</v>
      </c>
      <c r="K273" s="167" t="s">
        <v>119</v>
      </c>
      <c r="L273" s="172"/>
      <c r="M273" s="173"/>
      <c r="N273" s="174" t="s">
        <v>39</v>
      </c>
      <c r="O273" s="24"/>
      <c r="P273" s="24"/>
      <c r="Q273" s="145">
        <v>0.14</v>
      </c>
      <c r="R273" s="145">
        <f>$Q$273*$H$273</f>
        <v>0.14</v>
      </c>
      <c r="S273" s="145">
        <v>0</v>
      </c>
      <c r="T273" s="146">
        <f>$S$273*$H$273</f>
        <v>0</v>
      </c>
      <c r="AR273" s="89" t="s">
        <v>180</v>
      </c>
      <c r="AT273" s="89" t="s">
        <v>303</v>
      </c>
      <c r="AU273" s="89" t="s">
        <v>126</v>
      </c>
      <c r="AY273" s="6" t="s">
        <v>107</v>
      </c>
      <c r="BE273" s="147">
        <f>IF($N$273="základní",$J$273,0)</f>
        <v>0</v>
      </c>
      <c r="BF273" s="147">
        <f>IF($N$273="snížená",$J$273,0)</f>
        <v>0</v>
      </c>
      <c r="BG273" s="147">
        <f>IF($N$273="zákl. přenesená",$J$273,0)</f>
        <v>0</v>
      </c>
      <c r="BH273" s="147">
        <f>IF($N$273="sníž. přenesená",$J$273,0)</f>
        <v>0</v>
      </c>
      <c r="BI273" s="147">
        <f>IF($N$273="nulová",$J$273,0)</f>
        <v>0</v>
      </c>
      <c r="BJ273" s="89" t="s">
        <v>20</v>
      </c>
      <c r="BK273" s="147">
        <f>ROUND($I$273*$H$273,2)</f>
        <v>0</v>
      </c>
      <c r="BL273" s="89" t="s">
        <v>112</v>
      </c>
      <c r="BM273" s="89" t="s">
        <v>537</v>
      </c>
    </row>
    <row r="274" spans="2:47" s="6" customFormat="1" ht="16.5" customHeight="1">
      <c r="B274" s="23"/>
      <c r="C274" s="24"/>
      <c r="D274" s="148" t="s">
        <v>121</v>
      </c>
      <c r="E274" s="24"/>
      <c r="F274" s="150" t="s">
        <v>538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121</v>
      </c>
      <c r="AU274" s="6" t="s">
        <v>126</v>
      </c>
    </row>
    <row r="275" spans="2:65" s="6" customFormat="1" ht="15.75" customHeight="1">
      <c r="B275" s="23"/>
      <c r="C275" s="165" t="s">
        <v>539</v>
      </c>
      <c r="D275" s="165" t="s">
        <v>303</v>
      </c>
      <c r="E275" s="166" t="s">
        <v>540</v>
      </c>
      <c r="F275" s="167" t="s">
        <v>541</v>
      </c>
      <c r="G275" s="168" t="s">
        <v>146</v>
      </c>
      <c r="H275" s="169">
        <v>1</v>
      </c>
      <c r="I275" s="170"/>
      <c r="J275" s="171">
        <f>ROUND($I$275*$H$275,2)</f>
        <v>0</v>
      </c>
      <c r="K275" s="167" t="s">
        <v>119</v>
      </c>
      <c r="L275" s="172"/>
      <c r="M275" s="173"/>
      <c r="N275" s="174" t="s">
        <v>39</v>
      </c>
      <c r="O275" s="24"/>
      <c r="P275" s="24"/>
      <c r="Q275" s="145">
        <v>0.18</v>
      </c>
      <c r="R275" s="145">
        <f>$Q$275*$H$275</f>
        <v>0.18</v>
      </c>
      <c r="S275" s="145">
        <v>0</v>
      </c>
      <c r="T275" s="146">
        <f>$S$275*$H$275</f>
        <v>0</v>
      </c>
      <c r="AR275" s="89" t="s">
        <v>180</v>
      </c>
      <c r="AT275" s="89" t="s">
        <v>303</v>
      </c>
      <c r="AU275" s="89" t="s">
        <v>126</v>
      </c>
      <c r="AY275" s="6" t="s">
        <v>107</v>
      </c>
      <c r="BE275" s="147">
        <f>IF($N$275="základní",$J$275,0)</f>
        <v>0</v>
      </c>
      <c r="BF275" s="147">
        <f>IF($N$275="snížená",$J$275,0)</f>
        <v>0</v>
      </c>
      <c r="BG275" s="147">
        <f>IF($N$275="zákl. přenesená",$J$275,0)</f>
        <v>0</v>
      </c>
      <c r="BH275" s="147">
        <f>IF($N$275="sníž. přenesená",$J$275,0)</f>
        <v>0</v>
      </c>
      <c r="BI275" s="147">
        <f>IF($N$275="nulová",$J$275,0)</f>
        <v>0</v>
      </c>
      <c r="BJ275" s="89" t="s">
        <v>20</v>
      </c>
      <c r="BK275" s="147">
        <f>ROUND($I$275*$H$275,2)</f>
        <v>0</v>
      </c>
      <c r="BL275" s="89" t="s">
        <v>112</v>
      </c>
      <c r="BM275" s="89" t="s">
        <v>542</v>
      </c>
    </row>
    <row r="276" spans="2:47" s="6" customFormat="1" ht="27" customHeight="1">
      <c r="B276" s="23"/>
      <c r="C276" s="24"/>
      <c r="D276" s="148" t="s">
        <v>121</v>
      </c>
      <c r="E276" s="24"/>
      <c r="F276" s="150" t="s">
        <v>543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121</v>
      </c>
      <c r="AU276" s="6" t="s">
        <v>126</v>
      </c>
    </row>
    <row r="277" spans="2:65" s="6" customFormat="1" ht="15.75" customHeight="1">
      <c r="B277" s="23"/>
      <c r="C277" s="165" t="s">
        <v>544</v>
      </c>
      <c r="D277" s="165" t="s">
        <v>303</v>
      </c>
      <c r="E277" s="166" t="s">
        <v>545</v>
      </c>
      <c r="F277" s="167" t="s">
        <v>546</v>
      </c>
      <c r="G277" s="168" t="s">
        <v>146</v>
      </c>
      <c r="H277" s="169">
        <v>1</v>
      </c>
      <c r="I277" s="170"/>
      <c r="J277" s="171">
        <f>ROUND($I$277*$H$277,2)</f>
        <v>0</v>
      </c>
      <c r="K277" s="167" t="s">
        <v>119</v>
      </c>
      <c r="L277" s="172"/>
      <c r="M277" s="173"/>
      <c r="N277" s="174" t="s">
        <v>39</v>
      </c>
      <c r="O277" s="24"/>
      <c r="P277" s="24"/>
      <c r="Q277" s="145">
        <v>0.18</v>
      </c>
      <c r="R277" s="145">
        <f>$Q$277*$H$277</f>
        <v>0.18</v>
      </c>
      <c r="S277" s="145">
        <v>0</v>
      </c>
      <c r="T277" s="146">
        <f>$S$277*$H$277</f>
        <v>0</v>
      </c>
      <c r="AR277" s="89" t="s">
        <v>180</v>
      </c>
      <c r="AT277" s="89" t="s">
        <v>303</v>
      </c>
      <c r="AU277" s="89" t="s">
        <v>126</v>
      </c>
      <c r="AY277" s="6" t="s">
        <v>107</v>
      </c>
      <c r="BE277" s="147">
        <f>IF($N$277="základní",$J$277,0)</f>
        <v>0</v>
      </c>
      <c r="BF277" s="147">
        <f>IF($N$277="snížená",$J$277,0)</f>
        <v>0</v>
      </c>
      <c r="BG277" s="147">
        <f>IF($N$277="zákl. přenesená",$J$277,0)</f>
        <v>0</v>
      </c>
      <c r="BH277" s="147">
        <f>IF($N$277="sníž. přenesená",$J$277,0)</f>
        <v>0</v>
      </c>
      <c r="BI277" s="147">
        <f>IF($N$277="nulová",$J$277,0)</f>
        <v>0</v>
      </c>
      <c r="BJ277" s="89" t="s">
        <v>20</v>
      </c>
      <c r="BK277" s="147">
        <f>ROUND($I$277*$H$277,2)</f>
        <v>0</v>
      </c>
      <c r="BL277" s="89" t="s">
        <v>112</v>
      </c>
      <c r="BM277" s="89" t="s">
        <v>547</v>
      </c>
    </row>
    <row r="278" spans="2:47" s="6" customFormat="1" ht="16.5" customHeight="1">
      <c r="B278" s="23"/>
      <c r="C278" s="24"/>
      <c r="D278" s="148" t="s">
        <v>121</v>
      </c>
      <c r="E278" s="24"/>
      <c r="F278" s="150" t="s">
        <v>548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121</v>
      </c>
      <c r="AU278" s="6" t="s">
        <v>126</v>
      </c>
    </row>
    <row r="279" spans="2:65" s="6" customFormat="1" ht="15.75" customHeight="1">
      <c r="B279" s="23"/>
      <c r="C279" s="165" t="s">
        <v>549</v>
      </c>
      <c r="D279" s="165" t="s">
        <v>303</v>
      </c>
      <c r="E279" s="166" t="s">
        <v>550</v>
      </c>
      <c r="F279" s="167" t="s">
        <v>551</v>
      </c>
      <c r="G279" s="168" t="s">
        <v>146</v>
      </c>
      <c r="H279" s="169">
        <v>1</v>
      </c>
      <c r="I279" s="170"/>
      <c r="J279" s="171">
        <f>ROUND($I$279*$H$279,2)</f>
        <v>0</v>
      </c>
      <c r="K279" s="167" t="s">
        <v>119</v>
      </c>
      <c r="L279" s="172"/>
      <c r="M279" s="173"/>
      <c r="N279" s="174" t="s">
        <v>39</v>
      </c>
      <c r="O279" s="24"/>
      <c r="P279" s="24"/>
      <c r="Q279" s="145">
        <v>0.146</v>
      </c>
      <c r="R279" s="145">
        <f>$Q$279*$H$279</f>
        <v>0.146</v>
      </c>
      <c r="S279" s="145">
        <v>0</v>
      </c>
      <c r="T279" s="146">
        <f>$S$279*$H$279</f>
        <v>0</v>
      </c>
      <c r="AR279" s="89" t="s">
        <v>180</v>
      </c>
      <c r="AT279" s="89" t="s">
        <v>303</v>
      </c>
      <c r="AU279" s="89" t="s">
        <v>126</v>
      </c>
      <c r="AY279" s="6" t="s">
        <v>107</v>
      </c>
      <c r="BE279" s="147">
        <f>IF($N$279="základní",$J$279,0)</f>
        <v>0</v>
      </c>
      <c r="BF279" s="147">
        <f>IF($N$279="snížená",$J$279,0)</f>
        <v>0</v>
      </c>
      <c r="BG279" s="147">
        <f>IF($N$279="zákl. přenesená",$J$279,0)</f>
        <v>0</v>
      </c>
      <c r="BH279" s="147">
        <f>IF($N$279="sníž. přenesená",$J$279,0)</f>
        <v>0</v>
      </c>
      <c r="BI279" s="147">
        <f>IF($N$279="nulová",$J$279,0)</f>
        <v>0</v>
      </c>
      <c r="BJ279" s="89" t="s">
        <v>20</v>
      </c>
      <c r="BK279" s="147">
        <f>ROUND($I$279*$H$279,2)</f>
        <v>0</v>
      </c>
      <c r="BL279" s="89" t="s">
        <v>112</v>
      </c>
      <c r="BM279" s="89" t="s">
        <v>552</v>
      </c>
    </row>
    <row r="280" spans="2:47" s="6" customFormat="1" ht="16.5" customHeight="1">
      <c r="B280" s="23"/>
      <c r="C280" s="24"/>
      <c r="D280" s="148" t="s">
        <v>121</v>
      </c>
      <c r="E280" s="24"/>
      <c r="F280" s="150" t="s">
        <v>553</v>
      </c>
      <c r="G280" s="24"/>
      <c r="H280" s="24"/>
      <c r="J280" s="24"/>
      <c r="K280" s="24"/>
      <c r="L280" s="43"/>
      <c r="M280" s="56"/>
      <c r="N280" s="24"/>
      <c r="O280" s="24"/>
      <c r="P280" s="24"/>
      <c r="Q280" s="24"/>
      <c r="R280" s="24"/>
      <c r="S280" s="24"/>
      <c r="T280" s="57"/>
      <c r="AT280" s="6" t="s">
        <v>121</v>
      </c>
      <c r="AU280" s="6" t="s">
        <v>126</v>
      </c>
    </row>
    <row r="281" spans="2:65" s="6" customFormat="1" ht="15.75" customHeight="1">
      <c r="B281" s="23"/>
      <c r="C281" s="165" t="s">
        <v>554</v>
      </c>
      <c r="D281" s="165" t="s">
        <v>303</v>
      </c>
      <c r="E281" s="166" t="s">
        <v>555</v>
      </c>
      <c r="F281" s="167" t="s">
        <v>556</v>
      </c>
      <c r="G281" s="168" t="s">
        <v>146</v>
      </c>
      <c r="H281" s="169">
        <v>1</v>
      </c>
      <c r="I281" s="170"/>
      <c r="J281" s="171">
        <f>ROUND($I$281*$H$281,2)</f>
        <v>0</v>
      </c>
      <c r="K281" s="167" t="s">
        <v>119</v>
      </c>
      <c r="L281" s="172"/>
      <c r="M281" s="173"/>
      <c r="N281" s="174" t="s">
        <v>39</v>
      </c>
      <c r="O281" s="24"/>
      <c r="P281" s="24"/>
      <c r="Q281" s="145">
        <v>0.197</v>
      </c>
      <c r="R281" s="145">
        <f>$Q$281*$H$281</f>
        <v>0.197</v>
      </c>
      <c r="S281" s="145">
        <v>0</v>
      </c>
      <c r="T281" s="146">
        <f>$S$281*$H$281</f>
        <v>0</v>
      </c>
      <c r="AR281" s="89" t="s">
        <v>180</v>
      </c>
      <c r="AT281" s="89" t="s">
        <v>303</v>
      </c>
      <c r="AU281" s="89" t="s">
        <v>126</v>
      </c>
      <c r="AY281" s="6" t="s">
        <v>107</v>
      </c>
      <c r="BE281" s="147">
        <f>IF($N$281="základní",$J$281,0)</f>
        <v>0</v>
      </c>
      <c r="BF281" s="147">
        <f>IF($N$281="snížená",$J$281,0)</f>
        <v>0</v>
      </c>
      <c r="BG281" s="147">
        <f>IF($N$281="zákl. přenesená",$J$281,0)</f>
        <v>0</v>
      </c>
      <c r="BH281" s="147">
        <f>IF($N$281="sníž. přenesená",$J$281,0)</f>
        <v>0</v>
      </c>
      <c r="BI281" s="147">
        <f>IF($N$281="nulová",$J$281,0)</f>
        <v>0</v>
      </c>
      <c r="BJ281" s="89" t="s">
        <v>20</v>
      </c>
      <c r="BK281" s="147">
        <f>ROUND($I$281*$H$281,2)</f>
        <v>0</v>
      </c>
      <c r="BL281" s="89" t="s">
        <v>112</v>
      </c>
      <c r="BM281" s="89" t="s">
        <v>557</v>
      </c>
    </row>
    <row r="282" spans="2:47" s="6" customFormat="1" ht="16.5" customHeight="1">
      <c r="B282" s="23"/>
      <c r="C282" s="24"/>
      <c r="D282" s="148" t="s">
        <v>121</v>
      </c>
      <c r="E282" s="24"/>
      <c r="F282" s="150" t="s">
        <v>558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121</v>
      </c>
      <c r="AU282" s="6" t="s">
        <v>126</v>
      </c>
    </row>
    <row r="283" spans="2:65" s="6" customFormat="1" ht="15.75" customHeight="1">
      <c r="B283" s="23"/>
      <c r="C283" s="136" t="s">
        <v>559</v>
      </c>
      <c r="D283" s="136" t="s">
        <v>108</v>
      </c>
      <c r="E283" s="137" t="s">
        <v>560</v>
      </c>
      <c r="F283" s="138" t="s">
        <v>561</v>
      </c>
      <c r="G283" s="139" t="s">
        <v>183</v>
      </c>
      <c r="H283" s="140">
        <v>1</v>
      </c>
      <c r="I283" s="141"/>
      <c r="J283" s="142">
        <f>ROUND($I$283*$H$283,2)</f>
        <v>0</v>
      </c>
      <c r="K283" s="138" t="s">
        <v>119</v>
      </c>
      <c r="L283" s="43"/>
      <c r="M283" s="143"/>
      <c r="N283" s="144" t="s">
        <v>39</v>
      </c>
      <c r="O283" s="24"/>
      <c r="P283" s="24"/>
      <c r="Q283" s="145">
        <v>0</v>
      </c>
      <c r="R283" s="145">
        <f>$Q$283*$H$283</f>
        <v>0</v>
      </c>
      <c r="S283" s="145">
        <v>0</v>
      </c>
      <c r="T283" s="146">
        <f>$S$283*$H$283</f>
        <v>0</v>
      </c>
      <c r="AR283" s="89" t="s">
        <v>112</v>
      </c>
      <c r="AT283" s="89" t="s">
        <v>108</v>
      </c>
      <c r="AU283" s="89" t="s">
        <v>126</v>
      </c>
      <c r="AY283" s="6" t="s">
        <v>107</v>
      </c>
      <c r="BE283" s="147">
        <f>IF($N$283="základní",$J$283,0)</f>
        <v>0</v>
      </c>
      <c r="BF283" s="147">
        <f>IF($N$283="snížená",$J$283,0)</f>
        <v>0</v>
      </c>
      <c r="BG283" s="147">
        <f>IF($N$283="zákl. přenesená",$J$283,0)</f>
        <v>0</v>
      </c>
      <c r="BH283" s="147">
        <f>IF($N$283="sníž. přenesená",$J$283,0)</f>
        <v>0</v>
      </c>
      <c r="BI283" s="147">
        <f>IF($N$283="nulová",$J$283,0)</f>
        <v>0</v>
      </c>
      <c r="BJ283" s="89" t="s">
        <v>20</v>
      </c>
      <c r="BK283" s="147">
        <f>ROUND($I$283*$H$283,2)</f>
        <v>0</v>
      </c>
      <c r="BL283" s="89" t="s">
        <v>112</v>
      </c>
      <c r="BM283" s="89" t="s">
        <v>562</v>
      </c>
    </row>
    <row r="284" spans="2:47" s="6" customFormat="1" ht="16.5" customHeight="1">
      <c r="B284" s="23"/>
      <c r="C284" s="24"/>
      <c r="D284" s="148" t="s">
        <v>121</v>
      </c>
      <c r="E284" s="24"/>
      <c r="F284" s="150" t="s">
        <v>563</v>
      </c>
      <c r="G284" s="24"/>
      <c r="H284" s="24"/>
      <c r="J284" s="24"/>
      <c r="K284" s="24"/>
      <c r="L284" s="43"/>
      <c r="M284" s="56"/>
      <c r="N284" s="24"/>
      <c r="O284" s="24"/>
      <c r="P284" s="24"/>
      <c r="Q284" s="24"/>
      <c r="R284" s="24"/>
      <c r="S284" s="24"/>
      <c r="T284" s="57"/>
      <c r="AT284" s="6" t="s">
        <v>121</v>
      </c>
      <c r="AU284" s="6" t="s">
        <v>126</v>
      </c>
    </row>
    <row r="285" spans="2:63" s="125" customFormat="1" ht="23.25" customHeight="1">
      <c r="B285" s="126"/>
      <c r="C285" s="127"/>
      <c r="D285" s="127" t="s">
        <v>67</v>
      </c>
      <c r="E285" s="162" t="s">
        <v>564</v>
      </c>
      <c r="F285" s="162" t="s">
        <v>565</v>
      </c>
      <c r="G285" s="127"/>
      <c r="H285" s="127"/>
      <c r="J285" s="163">
        <f>$BK$285</f>
        <v>0</v>
      </c>
      <c r="K285" s="127"/>
      <c r="L285" s="130"/>
      <c r="M285" s="131"/>
      <c r="N285" s="127"/>
      <c r="O285" s="127"/>
      <c r="P285" s="132">
        <f>SUM($P$286:$P$377)</f>
        <v>0</v>
      </c>
      <c r="Q285" s="127"/>
      <c r="R285" s="132">
        <f>SUM($R$286:$R$377)</f>
        <v>0.13354000000000002</v>
      </c>
      <c r="S285" s="127"/>
      <c r="T285" s="133">
        <f>SUM($T$286:$T$377)</f>
        <v>0</v>
      </c>
      <c r="AR285" s="134" t="s">
        <v>20</v>
      </c>
      <c r="AT285" s="134" t="s">
        <v>67</v>
      </c>
      <c r="AU285" s="134" t="s">
        <v>76</v>
      </c>
      <c r="AY285" s="134" t="s">
        <v>107</v>
      </c>
      <c r="BK285" s="135">
        <f>SUM($BK$286:$BK$377)</f>
        <v>0</v>
      </c>
    </row>
    <row r="286" spans="2:65" s="6" customFormat="1" ht="15.75" customHeight="1">
      <c r="B286" s="23"/>
      <c r="C286" s="136" t="s">
        <v>566</v>
      </c>
      <c r="D286" s="136" t="s">
        <v>108</v>
      </c>
      <c r="E286" s="137" t="s">
        <v>567</v>
      </c>
      <c r="F286" s="138" t="s">
        <v>568</v>
      </c>
      <c r="G286" s="139" t="s">
        <v>198</v>
      </c>
      <c r="H286" s="140">
        <v>1</v>
      </c>
      <c r="I286" s="141"/>
      <c r="J286" s="142">
        <f>ROUND($I$286*$H$286,2)</f>
        <v>0</v>
      </c>
      <c r="K286" s="138" t="s">
        <v>119</v>
      </c>
      <c r="L286" s="43"/>
      <c r="M286" s="143"/>
      <c r="N286" s="144" t="s">
        <v>39</v>
      </c>
      <c r="O286" s="24"/>
      <c r="P286" s="24"/>
      <c r="Q286" s="145">
        <v>0.0007</v>
      </c>
      <c r="R286" s="145">
        <f>$Q$286*$H$286</f>
        <v>0.0007</v>
      </c>
      <c r="S286" s="145">
        <v>0</v>
      </c>
      <c r="T286" s="146">
        <f>$S$286*$H$286</f>
        <v>0</v>
      </c>
      <c r="AR286" s="89" t="s">
        <v>112</v>
      </c>
      <c r="AT286" s="89" t="s">
        <v>108</v>
      </c>
      <c r="AU286" s="89" t="s">
        <v>126</v>
      </c>
      <c r="AY286" s="6" t="s">
        <v>107</v>
      </c>
      <c r="BE286" s="147">
        <f>IF($N$286="základní",$J$286,0)</f>
        <v>0</v>
      </c>
      <c r="BF286" s="147">
        <f>IF($N$286="snížená",$J$286,0)</f>
        <v>0</v>
      </c>
      <c r="BG286" s="147">
        <f>IF($N$286="zákl. přenesená",$J$286,0)</f>
        <v>0</v>
      </c>
      <c r="BH286" s="147">
        <f>IF($N$286="sníž. přenesená",$J$286,0)</f>
        <v>0</v>
      </c>
      <c r="BI286" s="147">
        <f>IF($N$286="nulová",$J$286,0)</f>
        <v>0</v>
      </c>
      <c r="BJ286" s="89" t="s">
        <v>20</v>
      </c>
      <c r="BK286" s="147">
        <f>ROUND($I$286*$H$286,2)</f>
        <v>0</v>
      </c>
      <c r="BL286" s="89" t="s">
        <v>112</v>
      </c>
      <c r="BM286" s="89" t="s">
        <v>569</v>
      </c>
    </row>
    <row r="287" spans="2:47" s="6" customFormat="1" ht="16.5" customHeight="1">
      <c r="B287" s="23"/>
      <c r="C287" s="24"/>
      <c r="D287" s="148" t="s">
        <v>121</v>
      </c>
      <c r="E287" s="24"/>
      <c r="F287" s="150" t="s">
        <v>570</v>
      </c>
      <c r="G287" s="24"/>
      <c r="H287" s="24"/>
      <c r="J287" s="24"/>
      <c r="K287" s="24"/>
      <c r="L287" s="43"/>
      <c r="M287" s="56"/>
      <c r="N287" s="24"/>
      <c r="O287" s="24"/>
      <c r="P287" s="24"/>
      <c r="Q287" s="24"/>
      <c r="R287" s="24"/>
      <c r="S287" s="24"/>
      <c r="T287" s="57"/>
      <c r="AT287" s="6" t="s">
        <v>121</v>
      </c>
      <c r="AU287" s="6" t="s">
        <v>126</v>
      </c>
    </row>
    <row r="288" spans="2:65" s="6" customFormat="1" ht="15.75" customHeight="1">
      <c r="B288" s="23"/>
      <c r="C288" s="136" t="s">
        <v>571</v>
      </c>
      <c r="D288" s="136" t="s">
        <v>108</v>
      </c>
      <c r="E288" s="137" t="s">
        <v>572</v>
      </c>
      <c r="F288" s="138" t="s">
        <v>573</v>
      </c>
      <c r="G288" s="139" t="s">
        <v>198</v>
      </c>
      <c r="H288" s="140">
        <v>1</v>
      </c>
      <c r="I288" s="141"/>
      <c r="J288" s="142">
        <f>ROUND($I$288*$H$288,2)</f>
        <v>0</v>
      </c>
      <c r="K288" s="138" t="s">
        <v>119</v>
      </c>
      <c r="L288" s="43"/>
      <c r="M288" s="143"/>
      <c r="N288" s="144" t="s">
        <v>39</v>
      </c>
      <c r="O288" s="24"/>
      <c r="P288" s="24"/>
      <c r="Q288" s="145">
        <v>1E-05</v>
      </c>
      <c r="R288" s="145">
        <f>$Q$288*$H$288</f>
        <v>1E-05</v>
      </c>
      <c r="S288" s="145">
        <v>0</v>
      </c>
      <c r="T288" s="146">
        <f>$S$288*$H$288</f>
        <v>0</v>
      </c>
      <c r="AR288" s="89" t="s">
        <v>112</v>
      </c>
      <c r="AT288" s="89" t="s">
        <v>108</v>
      </c>
      <c r="AU288" s="89" t="s">
        <v>126</v>
      </c>
      <c r="AY288" s="6" t="s">
        <v>107</v>
      </c>
      <c r="BE288" s="147">
        <f>IF($N$288="základní",$J$288,0)</f>
        <v>0</v>
      </c>
      <c r="BF288" s="147">
        <f>IF($N$288="snížená",$J$288,0)</f>
        <v>0</v>
      </c>
      <c r="BG288" s="147">
        <f>IF($N$288="zákl. přenesená",$J$288,0)</f>
        <v>0</v>
      </c>
      <c r="BH288" s="147">
        <f>IF($N$288="sníž. přenesená",$J$288,0)</f>
        <v>0</v>
      </c>
      <c r="BI288" s="147">
        <f>IF($N$288="nulová",$J$288,0)</f>
        <v>0</v>
      </c>
      <c r="BJ288" s="89" t="s">
        <v>20</v>
      </c>
      <c r="BK288" s="147">
        <f>ROUND($I$288*$H$288,2)</f>
        <v>0</v>
      </c>
      <c r="BL288" s="89" t="s">
        <v>112</v>
      </c>
      <c r="BM288" s="89" t="s">
        <v>574</v>
      </c>
    </row>
    <row r="289" spans="2:47" s="6" customFormat="1" ht="16.5" customHeight="1">
      <c r="B289" s="23"/>
      <c r="C289" s="24"/>
      <c r="D289" s="148" t="s">
        <v>121</v>
      </c>
      <c r="E289" s="24"/>
      <c r="F289" s="150" t="s">
        <v>575</v>
      </c>
      <c r="G289" s="24"/>
      <c r="H289" s="24"/>
      <c r="J289" s="24"/>
      <c r="K289" s="24"/>
      <c r="L289" s="43"/>
      <c r="M289" s="56"/>
      <c r="N289" s="24"/>
      <c r="O289" s="24"/>
      <c r="P289" s="24"/>
      <c r="Q289" s="24"/>
      <c r="R289" s="24"/>
      <c r="S289" s="24"/>
      <c r="T289" s="57"/>
      <c r="AT289" s="6" t="s">
        <v>121</v>
      </c>
      <c r="AU289" s="6" t="s">
        <v>126</v>
      </c>
    </row>
    <row r="290" spans="2:65" s="6" customFormat="1" ht="15.75" customHeight="1">
      <c r="B290" s="23"/>
      <c r="C290" s="136" t="s">
        <v>576</v>
      </c>
      <c r="D290" s="136" t="s">
        <v>108</v>
      </c>
      <c r="E290" s="137" t="s">
        <v>577</v>
      </c>
      <c r="F290" s="138" t="s">
        <v>578</v>
      </c>
      <c r="G290" s="139" t="s">
        <v>198</v>
      </c>
      <c r="H290" s="140">
        <v>1</v>
      </c>
      <c r="I290" s="141"/>
      <c r="J290" s="142">
        <f>ROUND($I$290*$H$290,2)</f>
        <v>0</v>
      </c>
      <c r="K290" s="138" t="s">
        <v>119</v>
      </c>
      <c r="L290" s="43"/>
      <c r="M290" s="143"/>
      <c r="N290" s="144" t="s">
        <v>39</v>
      </c>
      <c r="O290" s="24"/>
      <c r="P290" s="24"/>
      <c r="Q290" s="145">
        <v>0.00105</v>
      </c>
      <c r="R290" s="145">
        <f>$Q$290*$H$290</f>
        <v>0.00105</v>
      </c>
      <c r="S290" s="145">
        <v>0</v>
      </c>
      <c r="T290" s="146">
        <f>$S$290*$H$290</f>
        <v>0</v>
      </c>
      <c r="AR290" s="89" t="s">
        <v>112</v>
      </c>
      <c r="AT290" s="89" t="s">
        <v>108</v>
      </c>
      <c r="AU290" s="89" t="s">
        <v>126</v>
      </c>
      <c r="AY290" s="6" t="s">
        <v>107</v>
      </c>
      <c r="BE290" s="147">
        <f>IF($N$290="základní",$J$290,0)</f>
        <v>0</v>
      </c>
      <c r="BF290" s="147">
        <f>IF($N$290="snížená",$J$290,0)</f>
        <v>0</v>
      </c>
      <c r="BG290" s="147">
        <f>IF($N$290="zákl. přenesená",$J$290,0)</f>
        <v>0</v>
      </c>
      <c r="BH290" s="147">
        <f>IF($N$290="sníž. přenesená",$J$290,0)</f>
        <v>0</v>
      </c>
      <c r="BI290" s="147">
        <f>IF($N$290="nulová",$J$290,0)</f>
        <v>0</v>
      </c>
      <c r="BJ290" s="89" t="s">
        <v>20</v>
      </c>
      <c r="BK290" s="147">
        <f>ROUND($I$290*$H$290,2)</f>
        <v>0</v>
      </c>
      <c r="BL290" s="89" t="s">
        <v>112</v>
      </c>
      <c r="BM290" s="89" t="s">
        <v>579</v>
      </c>
    </row>
    <row r="291" spans="2:47" s="6" customFormat="1" ht="16.5" customHeight="1">
      <c r="B291" s="23"/>
      <c r="C291" s="24"/>
      <c r="D291" s="148" t="s">
        <v>121</v>
      </c>
      <c r="E291" s="24"/>
      <c r="F291" s="150" t="s">
        <v>580</v>
      </c>
      <c r="G291" s="24"/>
      <c r="H291" s="24"/>
      <c r="J291" s="24"/>
      <c r="K291" s="24"/>
      <c r="L291" s="43"/>
      <c r="M291" s="56"/>
      <c r="N291" s="24"/>
      <c r="O291" s="24"/>
      <c r="P291" s="24"/>
      <c r="Q291" s="24"/>
      <c r="R291" s="24"/>
      <c r="S291" s="24"/>
      <c r="T291" s="57"/>
      <c r="AT291" s="6" t="s">
        <v>121</v>
      </c>
      <c r="AU291" s="6" t="s">
        <v>126</v>
      </c>
    </row>
    <row r="292" spans="2:65" s="6" customFormat="1" ht="15.75" customHeight="1">
      <c r="B292" s="23"/>
      <c r="C292" s="136" t="s">
        <v>581</v>
      </c>
      <c r="D292" s="136" t="s">
        <v>108</v>
      </c>
      <c r="E292" s="137" t="s">
        <v>582</v>
      </c>
      <c r="F292" s="138" t="s">
        <v>583</v>
      </c>
      <c r="G292" s="139" t="s">
        <v>198</v>
      </c>
      <c r="H292" s="140">
        <v>1</v>
      </c>
      <c r="I292" s="141"/>
      <c r="J292" s="142">
        <f>ROUND($I$292*$H$292,2)</f>
        <v>0</v>
      </c>
      <c r="K292" s="138" t="s">
        <v>119</v>
      </c>
      <c r="L292" s="43"/>
      <c r="M292" s="143"/>
      <c r="N292" s="144" t="s">
        <v>39</v>
      </c>
      <c r="O292" s="24"/>
      <c r="P292" s="24"/>
      <c r="Q292" s="145">
        <v>2E-05</v>
      </c>
      <c r="R292" s="145">
        <f>$Q$292*$H$292</f>
        <v>2E-05</v>
      </c>
      <c r="S292" s="145">
        <v>0</v>
      </c>
      <c r="T292" s="146">
        <f>$S$292*$H$292</f>
        <v>0</v>
      </c>
      <c r="AR292" s="89" t="s">
        <v>112</v>
      </c>
      <c r="AT292" s="89" t="s">
        <v>108</v>
      </c>
      <c r="AU292" s="89" t="s">
        <v>126</v>
      </c>
      <c r="AY292" s="6" t="s">
        <v>107</v>
      </c>
      <c r="BE292" s="147">
        <f>IF($N$292="základní",$J$292,0)</f>
        <v>0</v>
      </c>
      <c r="BF292" s="147">
        <f>IF($N$292="snížená",$J$292,0)</f>
        <v>0</v>
      </c>
      <c r="BG292" s="147">
        <f>IF($N$292="zákl. přenesená",$J$292,0)</f>
        <v>0</v>
      </c>
      <c r="BH292" s="147">
        <f>IF($N$292="sníž. přenesená",$J$292,0)</f>
        <v>0</v>
      </c>
      <c r="BI292" s="147">
        <f>IF($N$292="nulová",$J$292,0)</f>
        <v>0</v>
      </c>
      <c r="BJ292" s="89" t="s">
        <v>20</v>
      </c>
      <c r="BK292" s="147">
        <f>ROUND($I$292*$H$292,2)</f>
        <v>0</v>
      </c>
      <c r="BL292" s="89" t="s">
        <v>112</v>
      </c>
      <c r="BM292" s="89" t="s">
        <v>584</v>
      </c>
    </row>
    <row r="293" spans="2:47" s="6" customFormat="1" ht="16.5" customHeight="1">
      <c r="B293" s="23"/>
      <c r="C293" s="24"/>
      <c r="D293" s="148" t="s">
        <v>121</v>
      </c>
      <c r="E293" s="24"/>
      <c r="F293" s="150" t="s">
        <v>585</v>
      </c>
      <c r="G293" s="24"/>
      <c r="H293" s="24"/>
      <c r="J293" s="24"/>
      <c r="K293" s="24"/>
      <c r="L293" s="43"/>
      <c r="M293" s="56"/>
      <c r="N293" s="24"/>
      <c r="O293" s="24"/>
      <c r="P293" s="24"/>
      <c r="Q293" s="24"/>
      <c r="R293" s="24"/>
      <c r="S293" s="24"/>
      <c r="T293" s="57"/>
      <c r="AT293" s="6" t="s">
        <v>121</v>
      </c>
      <c r="AU293" s="6" t="s">
        <v>126</v>
      </c>
    </row>
    <row r="294" spans="2:65" s="6" customFormat="1" ht="15.75" customHeight="1">
      <c r="B294" s="23"/>
      <c r="C294" s="165" t="s">
        <v>586</v>
      </c>
      <c r="D294" s="165" t="s">
        <v>303</v>
      </c>
      <c r="E294" s="166" t="s">
        <v>587</v>
      </c>
      <c r="F294" s="167" t="s">
        <v>588</v>
      </c>
      <c r="G294" s="168" t="s">
        <v>589</v>
      </c>
      <c r="H294" s="169">
        <v>1</v>
      </c>
      <c r="I294" s="170"/>
      <c r="J294" s="171">
        <f>ROUND($I$294*$H$294,2)</f>
        <v>0</v>
      </c>
      <c r="K294" s="167" t="s">
        <v>119</v>
      </c>
      <c r="L294" s="172"/>
      <c r="M294" s="173"/>
      <c r="N294" s="174" t="s">
        <v>39</v>
      </c>
      <c r="O294" s="24"/>
      <c r="P294" s="24"/>
      <c r="Q294" s="145">
        <v>0.0005</v>
      </c>
      <c r="R294" s="145">
        <f>$Q$294*$H$294</f>
        <v>0.0005</v>
      </c>
      <c r="S294" s="145">
        <v>0</v>
      </c>
      <c r="T294" s="146">
        <f>$S$294*$H$294</f>
        <v>0</v>
      </c>
      <c r="AR294" s="89" t="s">
        <v>180</v>
      </c>
      <c r="AT294" s="89" t="s">
        <v>303</v>
      </c>
      <c r="AU294" s="89" t="s">
        <v>126</v>
      </c>
      <c r="AY294" s="6" t="s">
        <v>107</v>
      </c>
      <c r="BE294" s="147">
        <f>IF($N$294="základní",$J$294,0)</f>
        <v>0</v>
      </c>
      <c r="BF294" s="147">
        <f>IF($N$294="snížená",$J$294,0)</f>
        <v>0</v>
      </c>
      <c r="BG294" s="147">
        <f>IF($N$294="zákl. přenesená",$J$294,0)</f>
        <v>0</v>
      </c>
      <c r="BH294" s="147">
        <f>IF($N$294="sníž. přenesená",$J$294,0)</f>
        <v>0</v>
      </c>
      <c r="BI294" s="147">
        <f>IF($N$294="nulová",$J$294,0)</f>
        <v>0</v>
      </c>
      <c r="BJ294" s="89" t="s">
        <v>20</v>
      </c>
      <c r="BK294" s="147">
        <f>ROUND($I$294*$H$294,2)</f>
        <v>0</v>
      </c>
      <c r="BL294" s="89" t="s">
        <v>112</v>
      </c>
      <c r="BM294" s="89" t="s">
        <v>590</v>
      </c>
    </row>
    <row r="295" spans="2:47" s="6" customFormat="1" ht="27" customHeight="1">
      <c r="B295" s="23"/>
      <c r="C295" s="24"/>
      <c r="D295" s="148" t="s">
        <v>121</v>
      </c>
      <c r="E295" s="24"/>
      <c r="F295" s="150" t="s">
        <v>591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121</v>
      </c>
      <c r="AU295" s="6" t="s">
        <v>126</v>
      </c>
    </row>
    <row r="296" spans="2:65" s="6" customFormat="1" ht="15.75" customHeight="1">
      <c r="B296" s="23"/>
      <c r="C296" s="165" t="s">
        <v>592</v>
      </c>
      <c r="D296" s="165" t="s">
        <v>303</v>
      </c>
      <c r="E296" s="166" t="s">
        <v>593</v>
      </c>
      <c r="F296" s="167" t="s">
        <v>594</v>
      </c>
      <c r="G296" s="168" t="s">
        <v>198</v>
      </c>
      <c r="H296" s="169">
        <v>1</v>
      </c>
      <c r="I296" s="170"/>
      <c r="J296" s="171">
        <f>ROUND($I$296*$H$296,2)</f>
        <v>0</v>
      </c>
      <c r="K296" s="167" t="s">
        <v>119</v>
      </c>
      <c r="L296" s="172"/>
      <c r="M296" s="173"/>
      <c r="N296" s="174" t="s">
        <v>39</v>
      </c>
      <c r="O296" s="24"/>
      <c r="P296" s="24"/>
      <c r="Q296" s="145">
        <v>0.0021</v>
      </c>
      <c r="R296" s="145">
        <f>$Q$296*$H$296</f>
        <v>0.0021</v>
      </c>
      <c r="S296" s="145">
        <v>0</v>
      </c>
      <c r="T296" s="146">
        <f>$S$296*$H$296</f>
        <v>0</v>
      </c>
      <c r="AR296" s="89" t="s">
        <v>180</v>
      </c>
      <c r="AT296" s="89" t="s">
        <v>303</v>
      </c>
      <c r="AU296" s="89" t="s">
        <v>126</v>
      </c>
      <c r="AY296" s="6" t="s">
        <v>107</v>
      </c>
      <c r="BE296" s="147">
        <f>IF($N$296="základní",$J$296,0)</f>
        <v>0</v>
      </c>
      <c r="BF296" s="147">
        <f>IF($N$296="snížená",$J$296,0)</f>
        <v>0</v>
      </c>
      <c r="BG296" s="147">
        <f>IF($N$296="zákl. přenesená",$J$296,0)</f>
        <v>0</v>
      </c>
      <c r="BH296" s="147">
        <f>IF($N$296="sníž. přenesená",$J$296,0)</f>
        <v>0</v>
      </c>
      <c r="BI296" s="147">
        <f>IF($N$296="nulová",$J$296,0)</f>
        <v>0</v>
      </c>
      <c r="BJ296" s="89" t="s">
        <v>20</v>
      </c>
      <c r="BK296" s="147">
        <f>ROUND($I$296*$H$296,2)</f>
        <v>0</v>
      </c>
      <c r="BL296" s="89" t="s">
        <v>112</v>
      </c>
      <c r="BM296" s="89" t="s">
        <v>595</v>
      </c>
    </row>
    <row r="297" spans="2:47" s="6" customFormat="1" ht="27" customHeight="1">
      <c r="B297" s="23"/>
      <c r="C297" s="24"/>
      <c r="D297" s="148" t="s">
        <v>121</v>
      </c>
      <c r="E297" s="24"/>
      <c r="F297" s="150" t="s">
        <v>596</v>
      </c>
      <c r="G297" s="24"/>
      <c r="H297" s="24"/>
      <c r="J297" s="24"/>
      <c r="K297" s="24"/>
      <c r="L297" s="43"/>
      <c r="M297" s="56"/>
      <c r="N297" s="24"/>
      <c r="O297" s="24"/>
      <c r="P297" s="24"/>
      <c r="Q297" s="24"/>
      <c r="R297" s="24"/>
      <c r="S297" s="24"/>
      <c r="T297" s="57"/>
      <c r="AT297" s="6" t="s">
        <v>121</v>
      </c>
      <c r="AU297" s="6" t="s">
        <v>126</v>
      </c>
    </row>
    <row r="298" spans="2:65" s="6" customFormat="1" ht="15.75" customHeight="1">
      <c r="B298" s="23"/>
      <c r="C298" s="165" t="s">
        <v>597</v>
      </c>
      <c r="D298" s="165" t="s">
        <v>303</v>
      </c>
      <c r="E298" s="166" t="s">
        <v>598</v>
      </c>
      <c r="F298" s="167" t="s">
        <v>599</v>
      </c>
      <c r="G298" s="168" t="s">
        <v>198</v>
      </c>
      <c r="H298" s="169">
        <v>1</v>
      </c>
      <c r="I298" s="170"/>
      <c r="J298" s="171">
        <f>ROUND($I$298*$H$298,2)</f>
        <v>0</v>
      </c>
      <c r="K298" s="167" t="s">
        <v>119</v>
      </c>
      <c r="L298" s="172"/>
      <c r="M298" s="173"/>
      <c r="N298" s="174" t="s">
        <v>39</v>
      </c>
      <c r="O298" s="24"/>
      <c r="P298" s="24"/>
      <c r="Q298" s="145">
        <v>0.0031</v>
      </c>
      <c r="R298" s="145">
        <f>$Q$298*$H$298</f>
        <v>0.0031</v>
      </c>
      <c r="S298" s="145">
        <v>0</v>
      </c>
      <c r="T298" s="146">
        <f>$S$298*$H$298</f>
        <v>0</v>
      </c>
      <c r="AR298" s="89" t="s">
        <v>180</v>
      </c>
      <c r="AT298" s="89" t="s">
        <v>303</v>
      </c>
      <c r="AU298" s="89" t="s">
        <v>126</v>
      </c>
      <c r="AY298" s="6" t="s">
        <v>107</v>
      </c>
      <c r="BE298" s="147">
        <f>IF($N$298="základní",$J$298,0)</f>
        <v>0</v>
      </c>
      <c r="BF298" s="147">
        <f>IF($N$298="snížená",$J$298,0)</f>
        <v>0</v>
      </c>
      <c r="BG298" s="147">
        <f>IF($N$298="zákl. přenesená",$J$298,0)</f>
        <v>0</v>
      </c>
      <c r="BH298" s="147">
        <f>IF($N$298="sníž. přenesená",$J$298,0)</f>
        <v>0</v>
      </c>
      <c r="BI298" s="147">
        <f>IF($N$298="nulová",$J$298,0)</f>
        <v>0</v>
      </c>
      <c r="BJ298" s="89" t="s">
        <v>20</v>
      </c>
      <c r="BK298" s="147">
        <f>ROUND($I$298*$H$298,2)</f>
        <v>0</v>
      </c>
      <c r="BL298" s="89" t="s">
        <v>112</v>
      </c>
      <c r="BM298" s="89" t="s">
        <v>600</v>
      </c>
    </row>
    <row r="299" spans="2:47" s="6" customFormat="1" ht="27" customHeight="1">
      <c r="B299" s="23"/>
      <c r="C299" s="24"/>
      <c r="D299" s="148" t="s">
        <v>121</v>
      </c>
      <c r="E299" s="24"/>
      <c r="F299" s="150" t="s">
        <v>596</v>
      </c>
      <c r="G299" s="24"/>
      <c r="H299" s="24"/>
      <c r="J299" s="24"/>
      <c r="K299" s="24"/>
      <c r="L299" s="43"/>
      <c r="M299" s="56"/>
      <c r="N299" s="24"/>
      <c r="O299" s="24"/>
      <c r="P299" s="24"/>
      <c r="Q299" s="24"/>
      <c r="R299" s="24"/>
      <c r="S299" s="24"/>
      <c r="T299" s="57"/>
      <c r="AT299" s="6" t="s">
        <v>121</v>
      </c>
      <c r="AU299" s="6" t="s">
        <v>126</v>
      </c>
    </row>
    <row r="300" spans="2:65" s="6" customFormat="1" ht="15.75" customHeight="1">
      <c r="B300" s="23"/>
      <c r="C300" s="165" t="s">
        <v>601</v>
      </c>
      <c r="D300" s="165" t="s">
        <v>303</v>
      </c>
      <c r="E300" s="166" t="s">
        <v>602</v>
      </c>
      <c r="F300" s="167" t="s">
        <v>603</v>
      </c>
      <c r="G300" s="168" t="s">
        <v>198</v>
      </c>
      <c r="H300" s="169">
        <v>1</v>
      </c>
      <c r="I300" s="170"/>
      <c r="J300" s="171">
        <f>ROUND($I$300*$H$300,2)</f>
        <v>0</v>
      </c>
      <c r="K300" s="167" t="s">
        <v>119</v>
      </c>
      <c r="L300" s="172"/>
      <c r="M300" s="173"/>
      <c r="N300" s="174" t="s">
        <v>39</v>
      </c>
      <c r="O300" s="24"/>
      <c r="P300" s="24"/>
      <c r="Q300" s="145">
        <v>0.004</v>
      </c>
      <c r="R300" s="145">
        <f>$Q$300*$H$300</f>
        <v>0.004</v>
      </c>
      <c r="S300" s="145">
        <v>0</v>
      </c>
      <c r="T300" s="146">
        <f>$S$300*$H$300</f>
        <v>0</v>
      </c>
      <c r="AR300" s="89" t="s">
        <v>180</v>
      </c>
      <c r="AT300" s="89" t="s">
        <v>303</v>
      </c>
      <c r="AU300" s="89" t="s">
        <v>126</v>
      </c>
      <c r="AY300" s="6" t="s">
        <v>107</v>
      </c>
      <c r="BE300" s="147">
        <f>IF($N$300="základní",$J$300,0)</f>
        <v>0</v>
      </c>
      <c r="BF300" s="147">
        <f>IF($N$300="snížená",$J$300,0)</f>
        <v>0</v>
      </c>
      <c r="BG300" s="147">
        <f>IF($N$300="zákl. přenesená",$J$300,0)</f>
        <v>0</v>
      </c>
      <c r="BH300" s="147">
        <f>IF($N$300="sníž. přenesená",$J$300,0)</f>
        <v>0</v>
      </c>
      <c r="BI300" s="147">
        <f>IF($N$300="nulová",$J$300,0)</f>
        <v>0</v>
      </c>
      <c r="BJ300" s="89" t="s">
        <v>20</v>
      </c>
      <c r="BK300" s="147">
        <f>ROUND($I$300*$H$300,2)</f>
        <v>0</v>
      </c>
      <c r="BL300" s="89" t="s">
        <v>112</v>
      </c>
      <c r="BM300" s="89" t="s">
        <v>604</v>
      </c>
    </row>
    <row r="301" spans="2:47" s="6" customFormat="1" ht="27" customHeight="1">
      <c r="B301" s="23"/>
      <c r="C301" s="24"/>
      <c r="D301" s="148" t="s">
        <v>121</v>
      </c>
      <c r="E301" s="24"/>
      <c r="F301" s="150" t="s">
        <v>596</v>
      </c>
      <c r="G301" s="24"/>
      <c r="H301" s="24"/>
      <c r="J301" s="24"/>
      <c r="K301" s="24"/>
      <c r="L301" s="43"/>
      <c r="M301" s="56"/>
      <c r="N301" s="24"/>
      <c r="O301" s="24"/>
      <c r="P301" s="24"/>
      <c r="Q301" s="24"/>
      <c r="R301" s="24"/>
      <c r="S301" s="24"/>
      <c r="T301" s="57"/>
      <c r="AT301" s="6" t="s">
        <v>121</v>
      </c>
      <c r="AU301" s="6" t="s">
        <v>126</v>
      </c>
    </row>
    <row r="302" spans="2:65" s="6" customFormat="1" ht="15.75" customHeight="1">
      <c r="B302" s="23"/>
      <c r="C302" s="165" t="s">
        <v>605</v>
      </c>
      <c r="D302" s="165" t="s">
        <v>303</v>
      </c>
      <c r="E302" s="166" t="s">
        <v>606</v>
      </c>
      <c r="F302" s="167" t="s">
        <v>607</v>
      </c>
      <c r="G302" s="168" t="s">
        <v>198</v>
      </c>
      <c r="H302" s="169">
        <v>1</v>
      </c>
      <c r="I302" s="170"/>
      <c r="J302" s="171">
        <f>ROUND($I$302*$H$302,2)</f>
        <v>0</v>
      </c>
      <c r="K302" s="167" t="s">
        <v>119</v>
      </c>
      <c r="L302" s="172"/>
      <c r="M302" s="173"/>
      <c r="N302" s="174" t="s">
        <v>39</v>
      </c>
      <c r="O302" s="24"/>
      <c r="P302" s="24"/>
      <c r="Q302" s="145">
        <v>0.004</v>
      </c>
      <c r="R302" s="145">
        <f>$Q$302*$H$302</f>
        <v>0.004</v>
      </c>
      <c r="S302" s="145">
        <v>0</v>
      </c>
      <c r="T302" s="146">
        <f>$S$302*$H$302</f>
        <v>0</v>
      </c>
      <c r="AR302" s="89" t="s">
        <v>180</v>
      </c>
      <c r="AT302" s="89" t="s">
        <v>303</v>
      </c>
      <c r="AU302" s="89" t="s">
        <v>126</v>
      </c>
      <c r="AY302" s="6" t="s">
        <v>107</v>
      </c>
      <c r="BE302" s="147">
        <f>IF($N$302="základní",$J$302,0)</f>
        <v>0</v>
      </c>
      <c r="BF302" s="147">
        <f>IF($N$302="snížená",$J$302,0)</f>
        <v>0</v>
      </c>
      <c r="BG302" s="147">
        <f>IF($N$302="zákl. přenesená",$J$302,0)</f>
        <v>0</v>
      </c>
      <c r="BH302" s="147">
        <f>IF($N$302="sníž. přenesená",$J$302,0)</f>
        <v>0</v>
      </c>
      <c r="BI302" s="147">
        <f>IF($N$302="nulová",$J$302,0)</f>
        <v>0</v>
      </c>
      <c r="BJ302" s="89" t="s">
        <v>20</v>
      </c>
      <c r="BK302" s="147">
        <f>ROUND($I$302*$H$302,2)</f>
        <v>0</v>
      </c>
      <c r="BL302" s="89" t="s">
        <v>112</v>
      </c>
      <c r="BM302" s="89" t="s">
        <v>608</v>
      </c>
    </row>
    <row r="303" spans="2:47" s="6" customFormat="1" ht="27" customHeight="1">
      <c r="B303" s="23"/>
      <c r="C303" s="24"/>
      <c r="D303" s="148" t="s">
        <v>121</v>
      </c>
      <c r="E303" s="24"/>
      <c r="F303" s="150" t="s">
        <v>596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121</v>
      </c>
      <c r="AU303" s="6" t="s">
        <v>126</v>
      </c>
    </row>
    <row r="304" spans="2:65" s="6" customFormat="1" ht="15.75" customHeight="1">
      <c r="B304" s="23"/>
      <c r="C304" s="165" t="s">
        <v>609</v>
      </c>
      <c r="D304" s="165" t="s">
        <v>303</v>
      </c>
      <c r="E304" s="166" t="s">
        <v>610</v>
      </c>
      <c r="F304" s="167" t="s">
        <v>611</v>
      </c>
      <c r="G304" s="168" t="s">
        <v>198</v>
      </c>
      <c r="H304" s="169">
        <v>1</v>
      </c>
      <c r="I304" s="170"/>
      <c r="J304" s="171">
        <f>ROUND($I$304*$H$304,2)</f>
        <v>0</v>
      </c>
      <c r="K304" s="167" t="s">
        <v>119</v>
      </c>
      <c r="L304" s="172"/>
      <c r="M304" s="173"/>
      <c r="N304" s="174" t="s">
        <v>39</v>
      </c>
      <c r="O304" s="24"/>
      <c r="P304" s="24"/>
      <c r="Q304" s="145">
        <v>0.004</v>
      </c>
      <c r="R304" s="145">
        <f>$Q$304*$H$304</f>
        <v>0.004</v>
      </c>
      <c r="S304" s="145">
        <v>0</v>
      </c>
      <c r="T304" s="146">
        <f>$S$304*$H$304</f>
        <v>0</v>
      </c>
      <c r="AR304" s="89" t="s">
        <v>180</v>
      </c>
      <c r="AT304" s="89" t="s">
        <v>303</v>
      </c>
      <c r="AU304" s="89" t="s">
        <v>126</v>
      </c>
      <c r="AY304" s="6" t="s">
        <v>107</v>
      </c>
      <c r="BE304" s="147">
        <f>IF($N$304="základní",$J$304,0)</f>
        <v>0</v>
      </c>
      <c r="BF304" s="147">
        <f>IF($N$304="snížená",$J$304,0)</f>
        <v>0</v>
      </c>
      <c r="BG304" s="147">
        <f>IF($N$304="zákl. přenesená",$J$304,0)</f>
        <v>0</v>
      </c>
      <c r="BH304" s="147">
        <f>IF($N$304="sníž. přenesená",$J$304,0)</f>
        <v>0</v>
      </c>
      <c r="BI304" s="147">
        <f>IF($N$304="nulová",$J$304,0)</f>
        <v>0</v>
      </c>
      <c r="BJ304" s="89" t="s">
        <v>20</v>
      </c>
      <c r="BK304" s="147">
        <f>ROUND($I$304*$H$304,2)</f>
        <v>0</v>
      </c>
      <c r="BL304" s="89" t="s">
        <v>112</v>
      </c>
      <c r="BM304" s="89" t="s">
        <v>612</v>
      </c>
    </row>
    <row r="305" spans="2:47" s="6" customFormat="1" ht="27" customHeight="1">
      <c r="B305" s="23"/>
      <c r="C305" s="24"/>
      <c r="D305" s="148" t="s">
        <v>121</v>
      </c>
      <c r="E305" s="24"/>
      <c r="F305" s="150" t="s">
        <v>613</v>
      </c>
      <c r="G305" s="24"/>
      <c r="H305" s="24"/>
      <c r="J305" s="24"/>
      <c r="K305" s="24"/>
      <c r="L305" s="43"/>
      <c r="M305" s="56"/>
      <c r="N305" s="24"/>
      <c r="O305" s="24"/>
      <c r="P305" s="24"/>
      <c r="Q305" s="24"/>
      <c r="R305" s="24"/>
      <c r="S305" s="24"/>
      <c r="T305" s="57"/>
      <c r="AT305" s="6" t="s">
        <v>121</v>
      </c>
      <c r="AU305" s="6" t="s">
        <v>126</v>
      </c>
    </row>
    <row r="306" spans="2:65" s="6" customFormat="1" ht="15.75" customHeight="1">
      <c r="B306" s="23"/>
      <c r="C306" s="165" t="s">
        <v>614</v>
      </c>
      <c r="D306" s="165" t="s">
        <v>303</v>
      </c>
      <c r="E306" s="166" t="s">
        <v>615</v>
      </c>
      <c r="F306" s="167" t="s">
        <v>616</v>
      </c>
      <c r="G306" s="168" t="s">
        <v>198</v>
      </c>
      <c r="H306" s="169">
        <v>1</v>
      </c>
      <c r="I306" s="170"/>
      <c r="J306" s="171">
        <f>ROUND($I$306*$H$306,2)</f>
        <v>0</v>
      </c>
      <c r="K306" s="167" t="s">
        <v>119</v>
      </c>
      <c r="L306" s="172"/>
      <c r="M306" s="173"/>
      <c r="N306" s="174" t="s">
        <v>39</v>
      </c>
      <c r="O306" s="24"/>
      <c r="P306" s="24"/>
      <c r="Q306" s="145">
        <v>0.004</v>
      </c>
      <c r="R306" s="145">
        <f>$Q$306*$H$306</f>
        <v>0.004</v>
      </c>
      <c r="S306" s="145">
        <v>0</v>
      </c>
      <c r="T306" s="146">
        <f>$S$306*$H$306</f>
        <v>0</v>
      </c>
      <c r="AR306" s="89" t="s">
        <v>180</v>
      </c>
      <c r="AT306" s="89" t="s">
        <v>303</v>
      </c>
      <c r="AU306" s="89" t="s">
        <v>126</v>
      </c>
      <c r="AY306" s="6" t="s">
        <v>107</v>
      </c>
      <c r="BE306" s="147">
        <f>IF($N$306="základní",$J$306,0)</f>
        <v>0</v>
      </c>
      <c r="BF306" s="147">
        <f>IF($N$306="snížená",$J$306,0)</f>
        <v>0</v>
      </c>
      <c r="BG306" s="147">
        <f>IF($N$306="zákl. přenesená",$J$306,0)</f>
        <v>0</v>
      </c>
      <c r="BH306" s="147">
        <f>IF($N$306="sníž. přenesená",$J$306,0)</f>
        <v>0</v>
      </c>
      <c r="BI306" s="147">
        <f>IF($N$306="nulová",$J$306,0)</f>
        <v>0</v>
      </c>
      <c r="BJ306" s="89" t="s">
        <v>20</v>
      </c>
      <c r="BK306" s="147">
        <f>ROUND($I$306*$H$306,2)</f>
        <v>0</v>
      </c>
      <c r="BL306" s="89" t="s">
        <v>112</v>
      </c>
      <c r="BM306" s="89" t="s">
        <v>617</v>
      </c>
    </row>
    <row r="307" spans="2:47" s="6" customFormat="1" ht="27" customHeight="1">
      <c r="B307" s="23"/>
      <c r="C307" s="24"/>
      <c r="D307" s="148" t="s">
        <v>121</v>
      </c>
      <c r="E307" s="24"/>
      <c r="F307" s="150" t="s">
        <v>596</v>
      </c>
      <c r="G307" s="24"/>
      <c r="H307" s="24"/>
      <c r="J307" s="24"/>
      <c r="K307" s="24"/>
      <c r="L307" s="43"/>
      <c r="M307" s="56"/>
      <c r="N307" s="24"/>
      <c r="O307" s="24"/>
      <c r="P307" s="24"/>
      <c r="Q307" s="24"/>
      <c r="R307" s="24"/>
      <c r="S307" s="24"/>
      <c r="T307" s="57"/>
      <c r="AT307" s="6" t="s">
        <v>121</v>
      </c>
      <c r="AU307" s="6" t="s">
        <v>126</v>
      </c>
    </row>
    <row r="308" spans="2:65" s="6" customFormat="1" ht="15.75" customHeight="1">
      <c r="B308" s="23"/>
      <c r="C308" s="165" t="s">
        <v>618</v>
      </c>
      <c r="D308" s="165" t="s">
        <v>303</v>
      </c>
      <c r="E308" s="166" t="s">
        <v>619</v>
      </c>
      <c r="F308" s="167" t="s">
        <v>620</v>
      </c>
      <c r="G308" s="168" t="s">
        <v>198</v>
      </c>
      <c r="H308" s="169">
        <v>1</v>
      </c>
      <c r="I308" s="170"/>
      <c r="J308" s="171">
        <f>ROUND($I$308*$H$308,2)</f>
        <v>0</v>
      </c>
      <c r="K308" s="167" t="s">
        <v>119</v>
      </c>
      <c r="L308" s="172"/>
      <c r="M308" s="173"/>
      <c r="N308" s="174" t="s">
        <v>39</v>
      </c>
      <c r="O308" s="24"/>
      <c r="P308" s="24"/>
      <c r="Q308" s="145">
        <v>0.004</v>
      </c>
      <c r="R308" s="145">
        <f>$Q$308*$H$308</f>
        <v>0.004</v>
      </c>
      <c r="S308" s="145">
        <v>0</v>
      </c>
      <c r="T308" s="146">
        <f>$S$308*$H$308</f>
        <v>0</v>
      </c>
      <c r="AR308" s="89" t="s">
        <v>180</v>
      </c>
      <c r="AT308" s="89" t="s">
        <v>303</v>
      </c>
      <c r="AU308" s="89" t="s">
        <v>126</v>
      </c>
      <c r="AY308" s="6" t="s">
        <v>107</v>
      </c>
      <c r="BE308" s="147">
        <f>IF($N$308="základní",$J$308,0)</f>
        <v>0</v>
      </c>
      <c r="BF308" s="147">
        <f>IF($N$308="snížená",$J$308,0)</f>
        <v>0</v>
      </c>
      <c r="BG308" s="147">
        <f>IF($N$308="zákl. přenesená",$J$308,0)</f>
        <v>0</v>
      </c>
      <c r="BH308" s="147">
        <f>IF($N$308="sníž. přenesená",$J$308,0)</f>
        <v>0</v>
      </c>
      <c r="BI308" s="147">
        <f>IF($N$308="nulová",$J$308,0)</f>
        <v>0</v>
      </c>
      <c r="BJ308" s="89" t="s">
        <v>20</v>
      </c>
      <c r="BK308" s="147">
        <f>ROUND($I$308*$H$308,2)</f>
        <v>0</v>
      </c>
      <c r="BL308" s="89" t="s">
        <v>112</v>
      </c>
      <c r="BM308" s="89" t="s">
        <v>621</v>
      </c>
    </row>
    <row r="309" spans="2:47" s="6" customFormat="1" ht="27" customHeight="1">
      <c r="B309" s="23"/>
      <c r="C309" s="24"/>
      <c r="D309" s="148" t="s">
        <v>121</v>
      </c>
      <c r="E309" s="24"/>
      <c r="F309" s="150" t="s">
        <v>596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121</v>
      </c>
      <c r="AU309" s="6" t="s">
        <v>126</v>
      </c>
    </row>
    <row r="310" spans="2:65" s="6" customFormat="1" ht="15.75" customHeight="1">
      <c r="B310" s="23"/>
      <c r="C310" s="165" t="s">
        <v>622</v>
      </c>
      <c r="D310" s="165" t="s">
        <v>303</v>
      </c>
      <c r="E310" s="166" t="s">
        <v>623</v>
      </c>
      <c r="F310" s="167" t="s">
        <v>624</v>
      </c>
      <c r="G310" s="168" t="s">
        <v>198</v>
      </c>
      <c r="H310" s="169">
        <v>1</v>
      </c>
      <c r="I310" s="170"/>
      <c r="J310" s="171">
        <f>ROUND($I$310*$H$310,2)</f>
        <v>0</v>
      </c>
      <c r="K310" s="167" t="s">
        <v>119</v>
      </c>
      <c r="L310" s="172"/>
      <c r="M310" s="173"/>
      <c r="N310" s="174" t="s">
        <v>39</v>
      </c>
      <c r="O310" s="24"/>
      <c r="P310" s="24"/>
      <c r="Q310" s="145">
        <v>0.0014</v>
      </c>
      <c r="R310" s="145">
        <f>$Q$310*$H$310</f>
        <v>0.0014</v>
      </c>
      <c r="S310" s="145">
        <v>0</v>
      </c>
      <c r="T310" s="146">
        <f>$S$310*$H$310</f>
        <v>0</v>
      </c>
      <c r="AR310" s="89" t="s">
        <v>180</v>
      </c>
      <c r="AT310" s="89" t="s">
        <v>303</v>
      </c>
      <c r="AU310" s="89" t="s">
        <v>126</v>
      </c>
      <c r="AY310" s="6" t="s">
        <v>107</v>
      </c>
      <c r="BE310" s="147">
        <f>IF($N$310="základní",$J$310,0)</f>
        <v>0</v>
      </c>
      <c r="BF310" s="147">
        <f>IF($N$310="snížená",$J$310,0)</f>
        <v>0</v>
      </c>
      <c r="BG310" s="147">
        <f>IF($N$310="zákl. přenesená",$J$310,0)</f>
        <v>0</v>
      </c>
      <c r="BH310" s="147">
        <f>IF($N$310="sníž. přenesená",$J$310,0)</f>
        <v>0</v>
      </c>
      <c r="BI310" s="147">
        <f>IF($N$310="nulová",$J$310,0)</f>
        <v>0</v>
      </c>
      <c r="BJ310" s="89" t="s">
        <v>20</v>
      </c>
      <c r="BK310" s="147">
        <f>ROUND($I$310*$H$310,2)</f>
        <v>0</v>
      </c>
      <c r="BL310" s="89" t="s">
        <v>112</v>
      </c>
      <c r="BM310" s="89" t="s">
        <v>625</v>
      </c>
    </row>
    <row r="311" spans="2:47" s="6" customFormat="1" ht="27" customHeight="1">
      <c r="B311" s="23"/>
      <c r="C311" s="24"/>
      <c r="D311" s="148" t="s">
        <v>121</v>
      </c>
      <c r="E311" s="24"/>
      <c r="F311" s="150" t="s">
        <v>596</v>
      </c>
      <c r="G311" s="24"/>
      <c r="H311" s="24"/>
      <c r="J311" s="24"/>
      <c r="K311" s="24"/>
      <c r="L311" s="43"/>
      <c r="M311" s="56"/>
      <c r="N311" s="24"/>
      <c r="O311" s="24"/>
      <c r="P311" s="24"/>
      <c r="Q311" s="24"/>
      <c r="R311" s="24"/>
      <c r="S311" s="24"/>
      <c r="T311" s="57"/>
      <c r="AT311" s="6" t="s">
        <v>121</v>
      </c>
      <c r="AU311" s="6" t="s">
        <v>126</v>
      </c>
    </row>
    <row r="312" spans="2:65" s="6" customFormat="1" ht="15.75" customHeight="1">
      <c r="B312" s="23"/>
      <c r="C312" s="165" t="s">
        <v>626</v>
      </c>
      <c r="D312" s="165" t="s">
        <v>303</v>
      </c>
      <c r="E312" s="166" t="s">
        <v>627</v>
      </c>
      <c r="F312" s="167" t="s">
        <v>628</v>
      </c>
      <c r="G312" s="168" t="s">
        <v>198</v>
      </c>
      <c r="H312" s="169">
        <v>1</v>
      </c>
      <c r="I312" s="170"/>
      <c r="J312" s="171">
        <f>ROUND($I$312*$H$312,2)</f>
        <v>0</v>
      </c>
      <c r="K312" s="167" t="s">
        <v>119</v>
      </c>
      <c r="L312" s="172"/>
      <c r="M312" s="173"/>
      <c r="N312" s="174" t="s">
        <v>39</v>
      </c>
      <c r="O312" s="24"/>
      <c r="P312" s="24"/>
      <c r="Q312" s="145">
        <v>0.002</v>
      </c>
      <c r="R312" s="145">
        <f>$Q$312*$H$312</f>
        <v>0.002</v>
      </c>
      <c r="S312" s="145">
        <v>0</v>
      </c>
      <c r="T312" s="146">
        <f>$S$312*$H$312</f>
        <v>0</v>
      </c>
      <c r="AR312" s="89" t="s">
        <v>180</v>
      </c>
      <c r="AT312" s="89" t="s">
        <v>303</v>
      </c>
      <c r="AU312" s="89" t="s">
        <v>126</v>
      </c>
      <c r="AY312" s="6" t="s">
        <v>107</v>
      </c>
      <c r="BE312" s="147">
        <f>IF($N$312="základní",$J$312,0)</f>
        <v>0</v>
      </c>
      <c r="BF312" s="147">
        <f>IF($N$312="snížená",$J$312,0)</f>
        <v>0</v>
      </c>
      <c r="BG312" s="147">
        <f>IF($N$312="zákl. přenesená",$J$312,0)</f>
        <v>0</v>
      </c>
      <c r="BH312" s="147">
        <f>IF($N$312="sníž. přenesená",$J$312,0)</f>
        <v>0</v>
      </c>
      <c r="BI312" s="147">
        <f>IF($N$312="nulová",$J$312,0)</f>
        <v>0</v>
      </c>
      <c r="BJ312" s="89" t="s">
        <v>20</v>
      </c>
      <c r="BK312" s="147">
        <f>ROUND($I$312*$H$312,2)</f>
        <v>0</v>
      </c>
      <c r="BL312" s="89" t="s">
        <v>112</v>
      </c>
      <c r="BM312" s="89" t="s">
        <v>629</v>
      </c>
    </row>
    <row r="313" spans="2:47" s="6" customFormat="1" ht="27" customHeight="1">
      <c r="B313" s="23"/>
      <c r="C313" s="24"/>
      <c r="D313" s="148" t="s">
        <v>121</v>
      </c>
      <c r="E313" s="24"/>
      <c r="F313" s="150" t="s">
        <v>596</v>
      </c>
      <c r="G313" s="24"/>
      <c r="H313" s="24"/>
      <c r="J313" s="24"/>
      <c r="K313" s="24"/>
      <c r="L313" s="43"/>
      <c r="M313" s="56"/>
      <c r="N313" s="24"/>
      <c r="O313" s="24"/>
      <c r="P313" s="24"/>
      <c r="Q313" s="24"/>
      <c r="R313" s="24"/>
      <c r="S313" s="24"/>
      <c r="T313" s="57"/>
      <c r="AT313" s="6" t="s">
        <v>121</v>
      </c>
      <c r="AU313" s="6" t="s">
        <v>126</v>
      </c>
    </row>
    <row r="314" spans="2:65" s="6" customFormat="1" ht="15.75" customHeight="1">
      <c r="B314" s="23"/>
      <c r="C314" s="165" t="s">
        <v>630</v>
      </c>
      <c r="D314" s="165" t="s">
        <v>303</v>
      </c>
      <c r="E314" s="166" t="s">
        <v>631</v>
      </c>
      <c r="F314" s="167" t="s">
        <v>632</v>
      </c>
      <c r="G314" s="168" t="s">
        <v>198</v>
      </c>
      <c r="H314" s="169">
        <v>1</v>
      </c>
      <c r="I314" s="170"/>
      <c r="J314" s="171">
        <f>ROUND($I$314*$H$314,2)</f>
        <v>0</v>
      </c>
      <c r="K314" s="167" t="s">
        <v>119</v>
      </c>
      <c r="L314" s="172"/>
      <c r="M314" s="173"/>
      <c r="N314" s="174" t="s">
        <v>39</v>
      </c>
      <c r="O314" s="24"/>
      <c r="P314" s="24"/>
      <c r="Q314" s="145">
        <v>0.0031</v>
      </c>
      <c r="R314" s="145">
        <f>$Q$314*$H$314</f>
        <v>0.0031</v>
      </c>
      <c r="S314" s="145">
        <v>0</v>
      </c>
      <c r="T314" s="146">
        <f>$S$314*$H$314</f>
        <v>0</v>
      </c>
      <c r="AR314" s="89" t="s">
        <v>180</v>
      </c>
      <c r="AT314" s="89" t="s">
        <v>303</v>
      </c>
      <c r="AU314" s="89" t="s">
        <v>126</v>
      </c>
      <c r="AY314" s="6" t="s">
        <v>107</v>
      </c>
      <c r="BE314" s="147">
        <f>IF($N$314="základní",$J$314,0)</f>
        <v>0</v>
      </c>
      <c r="BF314" s="147">
        <f>IF($N$314="snížená",$J$314,0)</f>
        <v>0</v>
      </c>
      <c r="BG314" s="147">
        <f>IF($N$314="zákl. přenesená",$J$314,0)</f>
        <v>0</v>
      </c>
      <c r="BH314" s="147">
        <f>IF($N$314="sníž. přenesená",$J$314,0)</f>
        <v>0</v>
      </c>
      <c r="BI314" s="147">
        <f>IF($N$314="nulová",$J$314,0)</f>
        <v>0</v>
      </c>
      <c r="BJ314" s="89" t="s">
        <v>20</v>
      </c>
      <c r="BK314" s="147">
        <f>ROUND($I$314*$H$314,2)</f>
        <v>0</v>
      </c>
      <c r="BL314" s="89" t="s">
        <v>112</v>
      </c>
      <c r="BM314" s="89" t="s">
        <v>633</v>
      </c>
    </row>
    <row r="315" spans="2:47" s="6" customFormat="1" ht="27" customHeight="1">
      <c r="B315" s="23"/>
      <c r="C315" s="24"/>
      <c r="D315" s="148" t="s">
        <v>121</v>
      </c>
      <c r="E315" s="24"/>
      <c r="F315" s="150" t="s">
        <v>596</v>
      </c>
      <c r="G315" s="24"/>
      <c r="H315" s="24"/>
      <c r="J315" s="24"/>
      <c r="K315" s="24"/>
      <c r="L315" s="43"/>
      <c r="M315" s="56"/>
      <c r="N315" s="24"/>
      <c r="O315" s="24"/>
      <c r="P315" s="24"/>
      <c r="Q315" s="24"/>
      <c r="R315" s="24"/>
      <c r="S315" s="24"/>
      <c r="T315" s="57"/>
      <c r="AT315" s="6" t="s">
        <v>121</v>
      </c>
      <c r="AU315" s="6" t="s">
        <v>126</v>
      </c>
    </row>
    <row r="316" spans="2:65" s="6" customFormat="1" ht="15.75" customHeight="1">
      <c r="B316" s="23"/>
      <c r="C316" s="165" t="s">
        <v>634</v>
      </c>
      <c r="D316" s="165" t="s">
        <v>303</v>
      </c>
      <c r="E316" s="166" t="s">
        <v>635</v>
      </c>
      <c r="F316" s="167" t="s">
        <v>636</v>
      </c>
      <c r="G316" s="168" t="s">
        <v>198</v>
      </c>
      <c r="H316" s="169">
        <v>1</v>
      </c>
      <c r="I316" s="170"/>
      <c r="J316" s="171">
        <f>ROUND($I$316*$H$316,2)</f>
        <v>0</v>
      </c>
      <c r="K316" s="167" t="s">
        <v>119</v>
      </c>
      <c r="L316" s="172"/>
      <c r="M316" s="173"/>
      <c r="N316" s="174" t="s">
        <v>39</v>
      </c>
      <c r="O316" s="24"/>
      <c r="P316" s="24"/>
      <c r="Q316" s="145">
        <v>0.0031</v>
      </c>
      <c r="R316" s="145">
        <f>$Q$316*$H$316</f>
        <v>0.0031</v>
      </c>
      <c r="S316" s="145">
        <v>0</v>
      </c>
      <c r="T316" s="146">
        <f>$S$316*$H$316</f>
        <v>0</v>
      </c>
      <c r="AR316" s="89" t="s">
        <v>180</v>
      </c>
      <c r="AT316" s="89" t="s">
        <v>303</v>
      </c>
      <c r="AU316" s="89" t="s">
        <v>126</v>
      </c>
      <c r="AY316" s="6" t="s">
        <v>107</v>
      </c>
      <c r="BE316" s="147">
        <f>IF($N$316="základní",$J$316,0)</f>
        <v>0</v>
      </c>
      <c r="BF316" s="147">
        <f>IF($N$316="snížená",$J$316,0)</f>
        <v>0</v>
      </c>
      <c r="BG316" s="147">
        <f>IF($N$316="zákl. přenesená",$J$316,0)</f>
        <v>0</v>
      </c>
      <c r="BH316" s="147">
        <f>IF($N$316="sníž. přenesená",$J$316,0)</f>
        <v>0</v>
      </c>
      <c r="BI316" s="147">
        <f>IF($N$316="nulová",$J$316,0)</f>
        <v>0</v>
      </c>
      <c r="BJ316" s="89" t="s">
        <v>20</v>
      </c>
      <c r="BK316" s="147">
        <f>ROUND($I$316*$H$316,2)</f>
        <v>0</v>
      </c>
      <c r="BL316" s="89" t="s">
        <v>112</v>
      </c>
      <c r="BM316" s="89" t="s">
        <v>637</v>
      </c>
    </row>
    <row r="317" spans="2:47" s="6" customFormat="1" ht="27" customHeight="1">
      <c r="B317" s="23"/>
      <c r="C317" s="24"/>
      <c r="D317" s="148" t="s">
        <v>121</v>
      </c>
      <c r="E317" s="24"/>
      <c r="F317" s="150" t="s">
        <v>596</v>
      </c>
      <c r="G317" s="24"/>
      <c r="H317" s="24"/>
      <c r="J317" s="24"/>
      <c r="K317" s="24"/>
      <c r="L317" s="43"/>
      <c r="M317" s="56"/>
      <c r="N317" s="24"/>
      <c r="O317" s="24"/>
      <c r="P317" s="24"/>
      <c r="Q317" s="24"/>
      <c r="R317" s="24"/>
      <c r="S317" s="24"/>
      <c r="T317" s="57"/>
      <c r="AT317" s="6" t="s">
        <v>121</v>
      </c>
      <c r="AU317" s="6" t="s">
        <v>126</v>
      </c>
    </row>
    <row r="318" spans="2:65" s="6" customFormat="1" ht="15.75" customHeight="1">
      <c r="B318" s="23"/>
      <c r="C318" s="165" t="s">
        <v>638</v>
      </c>
      <c r="D318" s="165" t="s">
        <v>303</v>
      </c>
      <c r="E318" s="166" t="s">
        <v>639</v>
      </c>
      <c r="F318" s="167" t="s">
        <v>640</v>
      </c>
      <c r="G318" s="168" t="s">
        <v>198</v>
      </c>
      <c r="H318" s="169">
        <v>1</v>
      </c>
      <c r="I318" s="170"/>
      <c r="J318" s="171">
        <f>ROUND($I$318*$H$318,2)</f>
        <v>0</v>
      </c>
      <c r="K318" s="167" t="s">
        <v>119</v>
      </c>
      <c r="L318" s="172"/>
      <c r="M318" s="173"/>
      <c r="N318" s="174" t="s">
        <v>39</v>
      </c>
      <c r="O318" s="24"/>
      <c r="P318" s="24"/>
      <c r="Q318" s="145">
        <v>0.0031</v>
      </c>
      <c r="R318" s="145">
        <f>$Q$318*$H$318</f>
        <v>0.0031</v>
      </c>
      <c r="S318" s="145">
        <v>0</v>
      </c>
      <c r="T318" s="146">
        <f>$S$318*$H$318</f>
        <v>0</v>
      </c>
      <c r="AR318" s="89" t="s">
        <v>180</v>
      </c>
      <c r="AT318" s="89" t="s">
        <v>303</v>
      </c>
      <c r="AU318" s="89" t="s">
        <v>126</v>
      </c>
      <c r="AY318" s="6" t="s">
        <v>107</v>
      </c>
      <c r="BE318" s="147">
        <f>IF($N$318="základní",$J$318,0)</f>
        <v>0</v>
      </c>
      <c r="BF318" s="147">
        <f>IF($N$318="snížená",$J$318,0)</f>
        <v>0</v>
      </c>
      <c r="BG318" s="147">
        <f>IF($N$318="zákl. přenesená",$J$318,0)</f>
        <v>0</v>
      </c>
      <c r="BH318" s="147">
        <f>IF($N$318="sníž. přenesená",$J$318,0)</f>
        <v>0</v>
      </c>
      <c r="BI318" s="147">
        <f>IF($N$318="nulová",$J$318,0)</f>
        <v>0</v>
      </c>
      <c r="BJ318" s="89" t="s">
        <v>20</v>
      </c>
      <c r="BK318" s="147">
        <f>ROUND($I$318*$H$318,2)</f>
        <v>0</v>
      </c>
      <c r="BL318" s="89" t="s">
        <v>112</v>
      </c>
      <c r="BM318" s="89" t="s">
        <v>641</v>
      </c>
    </row>
    <row r="319" spans="2:47" s="6" customFormat="1" ht="27" customHeight="1">
      <c r="B319" s="23"/>
      <c r="C319" s="24"/>
      <c r="D319" s="148" t="s">
        <v>121</v>
      </c>
      <c r="E319" s="24"/>
      <c r="F319" s="150" t="s">
        <v>596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121</v>
      </c>
      <c r="AU319" s="6" t="s">
        <v>126</v>
      </c>
    </row>
    <row r="320" spans="2:65" s="6" customFormat="1" ht="15.75" customHeight="1">
      <c r="B320" s="23"/>
      <c r="C320" s="165" t="s">
        <v>642</v>
      </c>
      <c r="D320" s="165" t="s">
        <v>303</v>
      </c>
      <c r="E320" s="166" t="s">
        <v>643</v>
      </c>
      <c r="F320" s="167" t="s">
        <v>644</v>
      </c>
      <c r="G320" s="168" t="s">
        <v>198</v>
      </c>
      <c r="H320" s="169">
        <v>1</v>
      </c>
      <c r="I320" s="170"/>
      <c r="J320" s="171">
        <f>ROUND($I$320*$H$320,2)</f>
        <v>0</v>
      </c>
      <c r="K320" s="167" t="s">
        <v>119</v>
      </c>
      <c r="L320" s="172"/>
      <c r="M320" s="173"/>
      <c r="N320" s="174" t="s">
        <v>39</v>
      </c>
      <c r="O320" s="24"/>
      <c r="P320" s="24"/>
      <c r="Q320" s="145">
        <v>0.0031</v>
      </c>
      <c r="R320" s="145">
        <f>$Q$320*$H$320</f>
        <v>0.0031</v>
      </c>
      <c r="S320" s="145">
        <v>0</v>
      </c>
      <c r="T320" s="146">
        <f>$S$320*$H$320</f>
        <v>0</v>
      </c>
      <c r="AR320" s="89" t="s">
        <v>180</v>
      </c>
      <c r="AT320" s="89" t="s">
        <v>303</v>
      </c>
      <c r="AU320" s="89" t="s">
        <v>126</v>
      </c>
      <c r="AY320" s="6" t="s">
        <v>107</v>
      </c>
      <c r="BE320" s="147">
        <f>IF($N$320="základní",$J$320,0)</f>
        <v>0</v>
      </c>
      <c r="BF320" s="147">
        <f>IF($N$320="snížená",$J$320,0)</f>
        <v>0</v>
      </c>
      <c r="BG320" s="147">
        <f>IF($N$320="zákl. přenesená",$J$320,0)</f>
        <v>0</v>
      </c>
      <c r="BH320" s="147">
        <f>IF($N$320="sníž. přenesená",$J$320,0)</f>
        <v>0</v>
      </c>
      <c r="BI320" s="147">
        <f>IF($N$320="nulová",$J$320,0)</f>
        <v>0</v>
      </c>
      <c r="BJ320" s="89" t="s">
        <v>20</v>
      </c>
      <c r="BK320" s="147">
        <f>ROUND($I$320*$H$320,2)</f>
        <v>0</v>
      </c>
      <c r="BL320" s="89" t="s">
        <v>112</v>
      </c>
      <c r="BM320" s="89" t="s">
        <v>645</v>
      </c>
    </row>
    <row r="321" spans="2:47" s="6" customFormat="1" ht="27" customHeight="1">
      <c r="B321" s="23"/>
      <c r="C321" s="24"/>
      <c r="D321" s="148" t="s">
        <v>121</v>
      </c>
      <c r="E321" s="24"/>
      <c r="F321" s="150" t="s">
        <v>596</v>
      </c>
      <c r="G321" s="24"/>
      <c r="H321" s="24"/>
      <c r="J321" s="24"/>
      <c r="K321" s="24"/>
      <c r="L321" s="43"/>
      <c r="M321" s="56"/>
      <c r="N321" s="24"/>
      <c r="O321" s="24"/>
      <c r="P321" s="24"/>
      <c r="Q321" s="24"/>
      <c r="R321" s="24"/>
      <c r="S321" s="24"/>
      <c r="T321" s="57"/>
      <c r="AT321" s="6" t="s">
        <v>121</v>
      </c>
      <c r="AU321" s="6" t="s">
        <v>126</v>
      </c>
    </row>
    <row r="322" spans="2:65" s="6" customFormat="1" ht="15.75" customHeight="1">
      <c r="B322" s="23"/>
      <c r="C322" s="165" t="s">
        <v>646</v>
      </c>
      <c r="D322" s="165" t="s">
        <v>303</v>
      </c>
      <c r="E322" s="166" t="s">
        <v>647</v>
      </c>
      <c r="F322" s="167" t="s">
        <v>648</v>
      </c>
      <c r="G322" s="168" t="s">
        <v>198</v>
      </c>
      <c r="H322" s="169">
        <v>1</v>
      </c>
      <c r="I322" s="170"/>
      <c r="J322" s="171">
        <f>ROUND($I$322*$H$322,2)</f>
        <v>0</v>
      </c>
      <c r="K322" s="167" t="s">
        <v>119</v>
      </c>
      <c r="L322" s="172"/>
      <c r="M322" s="173"/>
      <c r="N322" s="174" t="s">
        <v>39</v>
      </c>
      <c r="O322" s="24"/>
      <c r="P322" s="24"/>
      <c r="Q322" s="145">
        <v>0.003</v>
      </c>
      <c r="R322" s="145">
        <f>$Q$322*$H$322</f>
        <v>0.003</v>
      </c>
      <c r="S322" s="145">
        <v>0</v>
      </c>
      <c r="T322" s="146">
        <f>$S$322*$H$322</f>
        <v>0</v>
      </c>
      <c r="AR322" s="89" t="s">
        <v>180</v>
      </c>
      <c r="AT322" s="89" t="s">
        <v>303</v>
      </c>
      <c r="AU322" s="89" t="s">
        <v>126</v>
      </c>
      <c r="AY322" s="6" t="s">
        <v>107</v>
      </c>
      <c r="BE322" s="147">
        <f>IF($N$322="základní",$J$322,0)</f>
        <v>0</v>
      </c>
      <c r="BF322" s="147">
        <f>IF($N$322="snížená",$J$322,0)</f>
        <v>0</v>
      </c>
      <c r="BG322" s="147">
        <f>IF($N$322="zákl. přenesená",$J$322,0)</f>
        <v>0</v>
      </c>
      <c r="BH322" s="147">
        <f>IF($N$322="sníž. přenesená",$J$322,0)</f>
        <v>0</v>
      </c>
      <c r="BI322" s="147">
        <f>IF($N$322="nulová",$J$322,0)</f>
        <v>0</v>
      </c>
      <c r="BJ322" s="89" t="s">
        <v>20</v>
      </c>
      <c r="BK322" s="147">
        <f>ROUND($I$322*$H$322,2)</f>
        <v>0</v>
      </c>
      <c r="BL322" s="89" t="s">
        <v>112</v>
      </c>
      <c r="BM322" s="89" t="s">
        <v>649</v>
      </c>
    </row>
    <row r="323" spans="2:47" s="6" customFormat="1" ht="27" customHeight="1">
      <c r="B323" s="23"/>
      <c r="C323" s="24"/>
      <c r="D323" s="148" t="s">
        <v>121</v>
      </c>
      <c r="E323" s="24"/>
      <c r="F323" s="150" t="s">
        <v>596</v>
      </c>
      <c r="G323" s="24"/>
      <c r="H323" s="24"/>
      <c r="J323" s="24"/>
      <c r="K323" s="24"/>
      <c r="L323" s="43"/>
      <c r="M323" s="56"/>
      <c r="N323" s="24"/>
      <c r="O323" s="24"/>
      <c r="P323" s="24"/>
      <c r="Q323" s="24"/>
      <c r="R323" s="24"/>
      <c r="S323" s="24"/>
      <c r="T323" s="57"/>
      <c r="AT323" s="6" t="s">
        <v>121</v>
      </c>
      <c r="AU323" s="6" t="s">
        <v>126</v>
      </c>
    </row>
    <row r="324" spans="2:65" s="6" customFormat="1" ht="15.75" customHeight="1">
      <c r="B324" s="23"/>
      <c r="C324" s="165" t="s">
        <v>650</v>
      </c>
      <c r="D324" s="165" t="s">
        <v>303</v>
      </c>
      <c r="E324" s="166" t="s">
        <v>651</v>
      </c>
      <c r="F324" s="167" t="s">
        <v>652</v>
      </c>
      <c r="G324" s="168" t="s">
        <v>198</v>
      </c>
      <c r="H324" s="169">
        <v>1</v>
      </c>
      <c r="I324" s="170"/>
      <c r="J324" s="171">
        <f>ROUND($I$324*$H$324,2)</f>
        <v>0</v>
      </c>
      <c r="K324" s="167" t="s">
        <v>119</v>
      </c>
      <c r="L324" s="172"/>
      <c r="M324" s="173"/>
      <c r="N324" s="174" t="s">
        <v>39</v>
      </c>
      <c r="O324" s="24"/>
      <c r="P324" s="24"/>
      <c r="Q324" s="145">
        <v>0.006</v>
      </c>
      <c r="R324" s="145">
        <f>$Q$324*$H$324</f>
        <v>0.006</v>
      </c>
      <c r="S324" s="145">
        <v>0</v>
      </c>
      <c r="T324" s="146">
        <f>$S$324*$H$324</f>
        <v>0</v>
      </c>
      <c r="AR324" s="89" t="s">
        <v>180</v>
      </c>
      <c r="AT324" s="89" t="s">
        <v>303</v>
      </c>
      <c r="AU324" s="89" t="s">
        <v>126</v>
      </c>
      <c r="AY324" s="6" t="s">
        <v>107</v>
      </c>
      <c r="BE324" s="147">
        <f>IF($N$324="základní",$J$324,0)</f>
        <v>0</v>
      </c>
      <c r="BF324" s="147">
        <f>IF($N$324="snížená",$J$324,0)</f>
        <v>0</v>
      </c>
      <c r="BG324" s="147">
        <f>IF($N$324="zákl. přenesená",$J$324,0)</f>
        <v>0</v>
      </c>
      <c r="BH324" s="147">
        <f>IF($N$324="sníž. přenesená",$J$324,0)</f>
        <v>0</v>
      </c>
      <c r="BI324" s="147">
        <f>IF($N$324="nulová",$J$324,0)</f>
        <v>0</v>
      </c>
      <c r="BJ324" s="89" t="s">
        <v>20</v>
      </c>
      <c r="BK324" s="147">
        <f>ROUND($I$324*$H$324,2)</f>
        <v>0</v>
      </c>
      <c r="BL324" s="89" t="s">
        <v>112</v>
      </c>
      <c r="BM324" s="89" t="s">
        <v>653</v>
      </c>
    </row>
    <row r="325" spans="2:47" s="6" customFormat="1" ht="27" customHeight="1">
      <c r="B325" s="23"/>
      <c r="C325" s="24"/>
      <c r="D325" s="148" t="s">
        <v>121</v>
      </c>
      <c r="E325" s="24"/>
      <c r="F325" s="150" t="s">
        <v>596</v>
      </c>
      <c r="G325" s="24"/>
      <c r="H325" s="24"/>
      <c r="J325" s="24"/>
      <c r="K325" s="24"/>
      <c r="L325" s="43"/>
      <c r="M325" s="56"/>
      <c r="N325" s="24"/>
      <c r="O325" s="24"/>
      <c r="P325" s="24"/>
      <c r="Q325" s="24"/>
      <c r="R325" s="24"/>
      <c r="S325" s="24"/>
      <c r="T325" s="57"/>
      <c r="AT325" s="6" t="s">
        <v>121</v>
      </c>
      <c r="AU325" s="6" t="s">
        <v>126</v>
      </c>
    </row>
    <row r="326" spans="2:65" s="6" customFormat="1" ht="15.75" customHeight="1">
      <c r="B326" s="23"/>
      <c r="C326" s="165" t="s">
        <v>654</v>
      </c>
      <c r="D326" s="165" t="s">
        <v>303</v>
      </c>
      <c r="E326" s="166" t="s">
        <v>655</v>
      </c>
      <c r="F326" s="167" t="s">
        <v>656</v>
      </c>
      <c r="G326" s="168" t="s">
        <v>198</v>
      </c>
      <c r="H326" s="169">
        <v>1</v>
      </c>
      <c r="I326" s="170"/>
      <c r="J326" s="171">
        <f>ROUND($I$326*$H$326,2)</f>
        <v>0</v>
      </c>
      <c r="K326" s="167" t="s">
        <v>119</v>
      </c>
      <c r="L326" s="172"/>
      <c r="M326" s="173"/>
      <c r="N326" s="174" t="s">
        <v>39</v>
      </c>
      <c r="O326" s="24"/>
      <c r="P326" s="24"/>
      <c r="Q326" s="145">
        <v>0.006</v>
      </c>
      <c r="R326" s="145">
        <f>$Q$326*$H$326</f>
        <v>0.006</v>
      </c>
      <c r="S326" s="145">
        <v>0</v>
      </c>
      <c r="T326" s="146">
        <f>$S$326*$H$326</f>
        <v>0</v>
      </c>
      <c r="AR326" s="89" t="s">
        <v>180</v>
      </c>
      <c r="AT326" s="89" t="s">
        <v>303</v>
      </c>
      <c r="AU326" s="89" t="s">
        <v>126</v>
      </c>
      <c r="AY326" s="6" t="s">
        <v>107</v>
      </c>
      <c r="BE326" s="147">
        <f>IF($N$326="základní",$J$326,0)</f>
        <v>0</v>
      </c>
      <c r="BF326" s="147">
        <f>IF($N$326="snížená",$J$326,0)</f>
        <v>0</v>
      </c>
      <c r="BG326" s="147">
        <f>IF($N$326="zákl. přenesená",$J$326,0)</f>
        <v>0</v>
      </c>
      <c r="BH326" s="147">
        <f>IF($N$326="sníž. přenesená",$J$326,0)</f>
        <v>0</v>
      </c>
      <c r="BI326" s="147">
        <f>IF($N$326="nulová",$J$326,0)</f>
        <v>0</v>
      </c>
      <c r="BJ326" s="89" t="s">
        <v>20</v>
      </c>
      <c r="BK326" s="147">
        <f>ROUND($I$326*$H$326,2)</f>
        <v>0</v>
      </c>
      <c r="BL326" s="89" t="s">
        <v>112</v>
      </c>
      <c r="BM326" s="89" t="s">
        <v>657</v>
      </c>
    </row>
    <row r="327" spans="2:47" s="6" customFormat="1" ht="27" customHeight="1">
      <c r="B327" s="23"/>
      <c r="C327" s="24"/>
      <c r="D327" s="148" t="s">
        <v>121</v>
      </c>
      <c r="E327" s="24"/>
      <c r="F327" s="150" t="s">
        <v>596</v>
      </c>
      <c r="G327" s="24"/>
      <c r="H327" s="24"/>
      <c r="J327" s="24"/>
      <c r="K327" s="24"/>
      <c r="L327" s="43"/>
      <c r="M327" s="56"/>
      <c r="N327" s="24"/>
      <c r="O327" s="24"/>
      <c r="P327" s="24"/>
      <c r="Q327" s="24"/>
      <c r="R327" s="24"/>
      <c r="S327" s="24"/>
      <c r="T327" s="57"/>
      <c r="AT327" s="6" t="s">
        <v>121</v>
      </c>
      <c r="AU327" s="6" t="s">
        <v>126</v>
      </c>
    </row>
    <row r="328" spans="2:65" s="6" customFormat="1" ht="15.75" customHeight="1">
      <c r="B328" s="23"/>
      <c r="C328" s="165" t="s">
        <v>658</v>
      </c>
      <c r="D328" s="165" t="s">
        <v>303</v>
      </c>
      <c r="E328" s="166" t="s">
        <v>659</v>
      </c>
      <c r="F328" s="167" t="s">
        <v>660</v>
      </c>
      <c r="G328" s="168" t="s">
        <v>198</v>
      </c>
      <c r="H328" s="169">
        <v>1</v>
      </c>
      <c r="I328" s="170"/>
      <c r="J328" s="171">
        <f>ROUND($I$328*$H$328,2)</f>
        <v>0</v>
      </c>
      <c r="K328" s="167" t="s">
        <v>119</v>
      </c>
      <c r="L328" s="172"/>
      <c r="M328" s="173"/>
      <c r="N328" s="174" t="s">
        <v>39</v>
      </c>
      <c r="O328" s="24"/>
      <c r="P328" s="24"/>
      <c r="Q328" s="145">
        <v>0.004</v>
      </c>
      <c r="R328" s="145">
        <f>$Q$328*$H$328</f>
        <v>0.004</v>
      </c>
      <c r="S328" s="145">
        <v>0</v>
      </c>
      <c r="T328" s="146">
        <f>$S$328*$H$328</f>
        <v>0</v>
      </c>
      <c r="AR328" s="89" t="s">
        <v>180</v>
      </c>
      <c r="AT328" s="89" t="s">
        <v>303</v>
      </c>
      <c r="AU328" s="89" t="s">
        <v>126</v>
      </c>
      <c r="AY328" s="6" t="s">
        <v>107</v>
      </c>
      <c r="BE328" s="147">
        <f>IF($N$328="základní",$J$328,0)</f>
        <v>0</v>
      </c>
      <c r="BF328" s="147">
        <f>IF($N$328="snížená",$J$328,0)</f>
        <v>0</v>
      </c>
      <c r="BG328" s="147">
        <f>IF($N$328="zákl. přenesená",$J$328,0)</f>
        <v>0</v>
      </c>
      <c r="BH328" s="147">
        <f>IF($N$328="sníž. přenesená",$J$328,0)</f>
        <v>0</v>
      </c>
      <c r="BI328" s="147">
        <f>IF($N$328="nulová",$J$328,0)</f>
        <v>0</v>
      </c>
      <c r="BJ328" s="89" t="s">
        <v>20</v>
      </c>
      <c r="BK328" s="147">
        <f>ROUND($I$328*$H$328,2)</f>
        <v>0</v>
      </c>
      <c r="BL328" s="89" t="s">
        <v>112</v>
      </c>
      <c r="BM328" s="89" t="s">
        <v>661</v>
      </c>
    </row>
    <row r="329" spans="2:47" s="6" customFormat="1" ht="27" customHeight="1">
      <c r="B329" s="23"/>
      <c r="C329" s="24"/>
      <c r="D329" s="148" t="s">
        <v>121</v>
      </c>
      <c r="E329" s="24"/>
      <c r="F329" s="150" t="s">
        <v>596</v>
      </c>
      <c r="G329" s="24"/>
      <c r="H329" s="24"/>
      <c r="J329" s="24"/>
      <c r="K329" s="24"/>
      <c r="L329" s="43"/>
      <c r="M329" s="56"/>
      <c r="N329" s="24"/>
      <c r="O329" s="24"/>
      <c r="P329" s="24"/>
      <c r="Q329" s="24"/>
      <c r="R329" s="24"/>
      <c r="S329" s="24"/>
      <c r="T329" s="57"/>
      <c r="AT329" s="6" t="s">
        <v>121</v>
      </c>
      <c r="AU329" s="6" t="s">
        <v>126</v>
      </c>
    </row>
    <row r="330" spans="2:65" s="6" customFormat="1" ht="15.75" customHeight="1">
      <c r="B330" s="23"/>
      <c r="C330" s="165" t="s">
        <v>662</v>
      </c>
      <c r="D330" s="165" t="s">
        <v>303</v>
      </c>
      <c r="E330" s="166" t="s">
        <v>663</v>
      </c>
      <c r="F330" s="167" t="s">
        <v>664</v>
      </c>
      <c r="G330" s="168" t="s">
        <v>198</v>
      </c>
      <c r="H330" s="169">
        <v>1</v>
      </c>
      <c r="I330" s="170"/>
      <c r="J330" s="171">
        <f>ROUND($I$330*$H$330,2)</f>
        <v>0</v>
      </c>
      <c r="K330" s="167" t="s">
        <v>119</v>
      </c>
      <c r="L330" s="172"/>
      <c r="M330" s="173"/>
      <c r="N330" s="174" t="s">
        <v>39</v>
      </c>
      <c r="O330" s="24"/>
      <c r="P330" s="24"/>
      <c r="Q330" s="145">
        <v>0.004</v>
      </c>
      <c r="R330" s="145">
        <f>$Q$330*$H$330</f>
        <v>0.004</v>
      </c>
      <c r="S330" s="145">
        <v>0</v>
      </c>
      <c r="T330" s="146">
        <f>$S$330*$H$330</f>
        <v>0</v>
      </c>
      <c r="AR330" s="89" t="s">
        <v>180</v>
      </c>
      <c r="AT330" s="89" t="s">
        <v>303</v>
      </c>
      <c r="AU330" s="89" t="s">
        <v>126</v>
      </c>
      <c r="AY330" s="6" t="s">
        <v>107</v>
      </c>
      <c r="BE330" s="147">
        <f>IF($N$330="základní",$J$330,0)</f>
        <v>0</v>
      </c>
      <c r="BF330" s="147">
        <f>IF($N$330="snížená",$J$330,0)</f>
        <v>0</v>
      </c>
      <c r="BG330" s="147">
        <f>IF($N$330="zákl. přenesená",$J$330,0)</f>
        <v>0</v>
      </c>
      <c r="BH330" s="147">
        <f>IF($N$330="sníž. přenesená",$J$330,0)</f>
        <v>0</v>
      </c>
      <c r="BI330" s="147">
        <f>IF($N$330="nulová",$J$330,0)</f>
        <v>0</v>
      </c>
      <c r="BJ330" s="89" t="s">
        <v>20</v>
      </c>
      <c r="BK330" s="147">
        <f>ROUND($I$330*$H$330,2)</f>
        <v>0</v>
      </c>
      <c r="BL330" s="89" t="s">
        <v>112</v>
      </c>
      <c r="BM330" s="89" t="s">
        <v>665</v>
      </c>
    </row>
    <row r="331" spans="2:47" s="6" customFormat="1" ht="27" customHeight="1">
      <c r="B331" s="23"/>
      <c r="C331" s="24"/>
      <c r="D331" s="148" t="s">
        <v>121</v>
      </c>
      <c r="E331" s="24"/>
      <c r="F331" s="150" t="s">
        <v>596</v>
      </c>
      <c r="G331" s="24"/>
      <c r="H331" s="24"/>
      <c r="J331" s="24"/>
      <c r="K331" s="24"/>
      <c r="L331" s="43"/>
      <c r="M331" s="56"/>
      <c r="N331" s="24"/>
      <c r="O331" s="24"/>
      <c r="P331" s="24"/>
      <c r="Q331" s="24"/>
      <c r="R331" s="24"/>
      <c r="S331" s="24"/>
      <c r="T331" s="57"/>
      <c r="AT331" s="6" t="s">
        <v>121</v>
      </c>
      <c r="AU331" s="6" t="s">
        <v>126</v>
      </c>
    </row>
    <row r="332" spans="2:65" s="6" customFormat="1" ht="15.75" customHeight="1">
      <c r="B332" s="23"/>
      <c r="C332" s="165" t="s">
        <v>666</v>
      </c>
      <c r="D332" s="165" t="s">
        <v>303</v>
      </c>
      <c r="E332" s="166" t="s">
        <v>667</v>
      </c>
      <c r="F332" s="167" t="s">
        <v>668</v>
      </c>
      <c r="G332" s="168" t="s">
        <v>198</v>
      </c>
      <c r="H332" s="169">
        <v>1</v>
      </c>
      <c r="I332" s="170"/>
      <c r="J332" s="171">
        <f>ROUND($I$332*$H$332,2)</f>
        <v>0</v>
      </c>
      <c r="K332" s="167" t="s">
        <v>119</v>
      </c>
      <c r="L332" s="172"/>
      <c r="M332" s="173"/>
      <c r="N332" s="174" t="s">
        <v>39</v>
      </c>
      <c r="O332" s="24"/>
      <c r="P332" s="24"/>
      <c r="Q332" s="145">
        <v>0.004</v>
      </c>
      <c r="R332" s="145">
        <f>$Q$332*$H$332</f>
        <v>0.004</v>
      </c>
      <c r="S332" s="145">
        <v>0</v>
      </c>
      <c r="T332" s="146">
        <f>$S$332*$H$332</f>
        <v>0</v>
      </c>
      <c r="AR332" s="89" t="s">
        <v>180</v>
      </c>
      <c r="AT332" s="89" t="s">
        <v>303</v>
      </c>
      <c r="AU332" s="89" t="s">
        <v>126</v>
      </c>
      <c r="AY332" s="6" t="s">
        <v>107</v>
      </c>
      <c r="BE332" s="147">
        <f>IF($N$332="základní",$J$332,0)</f>
        <v>0</v>
      </c>
      <c r="BF332" s="147">
        <f>IF($N$332="snížená",$J$332,0)</f>
        <v>0</v>
      </c>
      <c r="BG332" s="147">
        <f>IF($N$332="zákl. přenesená",$J$332,0)</f>
        <v>0</v>
      </c>
      <c r="BH332" s="147">
        <f>IF($N$332="sníž. přenesená",$J$332,0)</f>
        <v>0</v>
      </c>
      <c r="BI332" s="147">
        <f>IF($N$332="nulová",$J$332,0)</f>
        <v>0</v>
      </c>
      <c r="BJ332" s="89" t="s">
        <v>20</v>
      </c>
      <c r="BK332" s="147">
        <f>ROUND($I$332*$H$332,2)</f>
        <v>0</v>
      </c>
      <c r="BL332" s="89" t="s">
        <v>112</v>
      </c>
      <c r="BM332" s="89" t="s">
        <v>669</v>
      </c>
    </row>
    <row r="333" spans="2:47" s="6" customFormat="1" ht="27" customHeight="1">
      <c r="B333" s="23"/>
      <c r="C333" s="24"/>
      <c r="D333" s="148" t="s">
        <v>121</v>
      </c>
      <c r="E333" s="24"/>
      <c r="F333" s="150" t="s">
        <v>596</v>
      </c>
      <c r="G333" s="24"/>
      <c r="H333" s="24"/>
      <c r="J333" s="24"/>
      <c r="K333" s="24"/>
      <c r="L333" s="43"/>
      <c r="M333" s="56"/>
      <c r="N333" s="24"/>
      <c r="O333" s="24"/>
      <c r="P333" s="24"/>
      <c r="Q333" s="24"/>
      <c r="R333" s="24"/>
      <c r="S333" s="24"/>
      <c r="T333" s="57"/>
      <c r="AT333" s="6" t="s">
        <v>121</v>
      </c>
      <c r="AU333" s="6" t="s">
        <v>126</v>
      </c>
    </row>
    <row r="334" spans="2:65" s="6" customFormat="1" ht="15.75" customHeight="1">
      <c r="B334" s="23"/>
      <c r="C334" s="165" t="s">
        <v>670</v>
      </c>
      <c r="D334" s="165" t="s">
        <v>303</v>
      </c>
      <c r="E334" s="166" t="s">
        <v>671</v>
      </c>
      <c r="F334" s="167" t="s">
        <v>672</v>
      </c>
      <c r="G334" s="168" t="s">
        <v>198</v>
      </c>
      <c r="H334" s="169">
        <v>1</v>
      </c>
      <c r="I334" s="170"/>
      <c r="J334" s="171">
        <f>ROUND($I$334*$H$334,2)</f>
        <v>0</v>
      </c>
      <c r="K334" s="167" t="s">
        <v>119</v>
      </c>
      <c r="L334" s="172"/>
      <c r="M334" s="173"/>
      <c r="N334" s="174" t="s">
        <v>39</v>
      </c>
      <c r="O334" s="24"/>
      <c r="P334" s="24"/>
      <c r="Q334" s="145">
        <v>0.004</v>
      </c>
      <c r="R334" s="145">
        <f>$Q$334*$H$334</f>
        <v>0.004</v>
      </c>
      <c r="S334" s="145">
        <v>0</v>
      </c>
      <c r="T334" s="146">
        <f>$S$334*$H$334</f>
        <v>0</v>
      </c>
      <c r="AR334" s="89" t="s">
        <v>180</v>
      </c>
      <c r="AT334" s="89" t="s">
        <v>303</v>
      </c>
      <c r="AU334" s="89" t="s">
        <v>126</v>
      </c>
      <c r="AY334" s="6" t="s">
        <v>107</v>
      </c>
      <c r="BE334" s="147">
        <f>IF($N$334="základní",$J$334,0)</f>
        <v>0</v>
      </c>
      <c r="BF334" s="147">
        <f>IF($N$334="snížená",$J$334,0)</f>
        <v>0</v>
      </c>
      <c r="BG334" s="147">
        <f>IF($N$334="zákl. přenesená",$J$334,0)</f>
        <v>0</v>
      </c>
      <c r="BH334" s="147">
        <f>IF($N$334="sníž. přenesená",$J$334,0)</f>
        <v>0</v>
      </c>
      <c r="BI334" s="147">
        <f>IF($N$334="nulová",$J$334,0)</f>
        <v>0</v>
      </c>
      <c r="BJ334" s="89" t="s">
        <v>20</v>
      </c>
      <c r="BK334" s="147">
        <f>ROUND($I$334*$H$334,2)</f>
        <v>0</v>
      </c>
      <c r="BL334" s="89" t="s">
        <v>112</v>
      </c>
      <c r="BM334" s="89" t="s">
        <v>673</v>
      </c>
    </row>
    <row r="335" spans="2:47" s="6" customFormat="1" ht="27" customHeight="1">
      <c r="B335" s="23"/>
      <c r="C335" s="24"/>
      <c r="D335" s="148" t="s">
        <v>121</v>
      </c>
      <c r="E335" s="24"/>
      <c r="F335" s="150" t="s">
        <v>596</v>
      </c>
      <c r="G335" s="24"/>
      <c r="H335" s="24"/>
      <c r="J335" s="24"/>
      <c r="K335" s="24"/>
      <c r="L335" s="43"/>
      <c r="M335" s="56"/>
      <c r="N335" s="24"/>
      <c r="O335" s="24"/>
      <c r="P335" s="24"/>
      <c r="Q335" s="24"/>
      <c r="R335" s="24"/>
      <c r="S335" s="24"/>
      <c r="T335" s="57"/>
      <c r="AT335" s="6" t="s">
        <v>121</v>
      </c>
      <c r="AU335" s="6" t="s">
        <v>126</v>
      </c>
    </row>
    <row r="336" spans="2:65" s="6" customFormat="1" ht="15.75" customHeight="1">
      <c r="B336" s="23"/>
      <c r="C336" s="165" t="s">
        <v>674</v>
      </c>
      <c r="D336" s="165" t="s">
        <v>303</v>
      </c>
      <c r="E336" s="166" t="s">
        <v>675</v>
      </c>
      <c r="F336" s="167" t="s">
        <v>676</v>
      </c>
      <c r="G336" s="168" t="s">
        <v>198</v>
      </c>
      <c r="H336" s="169">
        <v>1</v>
      </c>
      <c r="I336" s="170"/>
      <c r="J336" s="171">
        <f>ROUND($I$336*$H$336,2)</f>
        <v>0</v>
      </c>
      <c r="K336" s="167" t="s">
        <v>119</v>
      </c>
      <c r="L336" s="172"/>
      <c r="M336" s="173"/>
      <c r="N336" s="174" t="s">
        <v>39</v>
      </c>
      <c r="O336" s="24"/>
      <c r="P336" s="24"/>
      <c r="Q336" s="145">
        <v>0.004</v>
      </c>
      <c r="R336" s="145">
        <f>$Q$336*$H$336</f>
        <v>0.004</v>
      </c>
      <c r="S336" s="145">
        <v>0</v>
      </c>
      <c r="T336" s="146">
        <f>$S$336*$H$336</f>
        <v>0</v>
      </c>
      <c r="AR336" s="89" t="s">
        <v>180</v>
      </c>
      <c r="AT336" s="89" t="s">
        <v>303</v>
      </c>
      <c r="AU336" s="89" t="s">
        <v>126</v>
      </c>
      <c r="AY336" s="6" t="s">
        <v>107</v>
      </c>
      <c r="BE336" s="147">
        <f>IF($N$336="základní",$J$336,0)</f>
        <v>0</v>
      </c>
      <c r="BF336" s="147">
        <f>IF($N$336="snížená",$J$336,0)</f>
        <v>0</v>
      </c>
      <c r="BG336" s="147">
        <f>IF($N$336="zákl. přenesená",$J$336,0)</f>
        <v>0</v>
      </c>
      <c r="BH336" s="147">
        <f>IF($N$336="sníž. přenesená",$J$336,0)</f>
        <v>0</v>
      </c>
      <c r="BI336" s="147">
        <f>IF($N$336="nulová",$J$336,0)</f>
        <v>0</v>
      </c>
      <c r="BJ336" s="89" t="s">
        <v>20</v>
      </c>
      <c r="BK336" s="147">
        <f>ROUND($I$336*$H$336,2)</f>
        <v>0</v>
      </c>
      <c r="BL336" s="89" t="s">
        <v>112</v>
      </c>
      <c r="BM336" s="89" t="s">
        <v>677</v>
      </c>
    </row>
    <row r="337" spans="2:47" s="6" customFormat="1" ht="27" customHeight="1">
      <c r="B337" s="23"/>
      <c r="C337" s="24"/>
      <c r="D337" s="148" t="s">
        <v>121</v>
      </c>
      <c r="E337" s="24"/>
      <c r="F337" s="150" t="s">
        <v>596</v>
      </c>
      <c r="G337" s="24"/>
      <c r="H337" s="24"/>
      <c r="J337" s="24"/>
      <c r="K337" s="24"/>
      <c r="L337" s="43"/>
      <c r="M337" s="56"/>
      <c r="N337" s="24"/>
      <c r="O337" s="24"/>
      <c r="P337" s="24"/>
      <c r="Q337" s="24"/>
      <c r="R337" s="24"/>
      <c r="S337" s="24"/>
      <c r="T337" s="57"/>
      <c r="AT337" s="6" t="s">
        <v>121</v>
      </c>
      <c r="AU337" s="6" t="s">
        <v>126</v>
      </c>
    </row>
    <row r="338" spans="2:65" s="6" customFormat="1" ht="15.75" customHeight="1">
      <c r="B338" s="23"/>
      <c r="C338" s="165" t="s">
        <v>678</v>
      </c>
      <c r="D338" s="165" t="s">
        <v>303</v>
      </c>
      <c r="E338" s="166" t="s">
        <v>679</v>
      </c>
      <c r="F338" s="167" t="s">
        <v>680</v>
      </c>
      <c r="G338" s="168" t="s">
        <v>198</v>
      </c>
      <c r="H338" s="169">
        <v>1</v>
      </c>
      <c r="I338" s="170"/>
      <c r="J338" s="171">
        <f>ROUND($I$338*$H$338,2)</f>
        <v>0</v>
      </c>
      <c r="K338" s="167" t="s">
        <v>119</v>
      </c>
      <c r="L338" s="172"/>
      <c r="M338" s="173"/>
      <c r="N338" s="174" t="s">
        <v>39</v>
      </c>
      <c r="O338" s="24"/>
      <c r="P338" s="24"/>
      <c r="Q338" s="145">
        <v>0.004</v>
      </c>
      <c r="R338" s="145">
        <f>$Q$338*$H$338</f>
        <v>0.004</v>
      </c>
      <c r="S338" s="145">
        <v>0</v>
      </c>
      <c r="T338" s="146">
        <f>$S$338*$H$338</f>
        <v>0</v>
      </c>
      <c r="AR338" s="89" t="s">
        <v>180</v>
      </c>
      <c r="AT338" s="89" t="s">
        <v>303</v>
      </c>
      <c r="AU338" s="89" t="s">
        <v>126</v>
      </c>
      <c r="AY338" s="6" t="s">
        <v>107</v>
      </c>
      <c r="BE338" s="147">
        <f>IF($N$338="základní",$J$338,0)</f>
        <v>0</v>
      </c>
      <c r="BF338" s="147">
        <f>IF($N$338="snížená",$J$338,0)</f>
        <v>0</v>
      </c>
      <c r="BG338" s="147">
        <f>IF($N$338="zákl. přenesená",$J$338,0)</f>
        <v>0</v>
      </c>
      <c r="BH338" s="147">
        <f>IF($N$338="sníž. přenesená",$J$338,0)</f>
        <v>0</v>
      </c>
      <c r="BI338" s="147">
        <f>IF($N$338="nulová",$J$338,0)</f>
        <v>0</v>
      </c>
      <c r="BJ338" s="89" t="s">
        <v>20</v>
      </c>
      <c r="BK338" s="147">
        <f>ROUND($I$338*$H$338,2)</f>
        <v>0</v>
      </c>
      <c r="BL338" s="89" t="s">
        <v>112</v>
      </c>
      <c r="BM338" s="89" t="s">
        <v>681</v>
      </c>
    </row>
    <row r="339" spans="2:47" s="6" customFormat="1" ht="27" customHeight="1">
      <c r="B339" s="23"/>
      <c r="C339" s="24"/>
      <c r="D339" s="148" t="s">
        <v>121</v>
      </c>
      <c r="E339" s="24"/>
      <c r="F339" s="150" t="s">
        <v>596</v>
      </c>
      <c r="G339" s="24"/>
      <c r="H339" s="24"/>
      <c r="J339" s="24"/>
      <c r="K339" s="24"/>
      <c r="L339" s="43"/>
      <c r="M339" s="56"/>
      <c r="N339" s="24"/>
      <c r="O339" s="24"/>
      <c r="P339" s="24"/>
      <c r="Q339" s="24"/>
      <c r="R339" s="24"/>
      <c r="S339" s="24"/>
      <c r="T339" s="57"/>
      <c r="AT339" s="6" t="s">
        <v>121</v>
      </c>
      <c r="AU339" s="6" t="s">
        <v>126</v>
      </c>
    </row>
    <row r="340" spans="2:65" s="6" customFormat="1" ht="15.75" customHeight="1">
      <c r="B340" s="23"/>
      <c r="C340" s="165" t="s">
        <v>682</v>
      </c>
      <c r="D340" s="165" t="s">
        <v>303</v>
      </c>
      <c r="E340" s="166" t="s">
        <v>683</v>
      </c>
      <c r="F340" s="167" t="s">
        <v>684</v>
      </c>
      <c r="G340" s="168" t="s">
        <v>198</v>
      </c>
      <c r="H340" s="169">
        <v>1</v>
      </c>
      <c r="I340" s="170"/>
      <c r="J340" s="171">
        <f>ROUND($I$340*$H$340,2)</f>
        <v>0</v>
      </c>
      <c r="K340" s="167" t="s">
        <v>119</v>
      </c>
      <c r="L340" s="172"/>
      <c r="M340" s="173"/>
      <c r="N340" s="174" t="s">
        <v>39</v>
      </c>
      <c r="O340" s="24"/>
      <c r="P340" s="24"/>
      <c r="Q340" s="145">
        <v>0.004</v>
      </c>
      <c r="R340" s="145">
        <f>$Q$340*$H$340</f>
        <v>0.004</v>
      </c>
      <c r="S340" s="145">
        <v>0</v>
      </c>
      <c r="T340" s="146">
        <f>$S$340*$H$340</f>
        <v>0</v>
      </c>
      <c r="AR340" s="89" t="s">
        <v>180</v>
      </c>
      <c r="AT340" s="89" t="s">
        <v>303</v>
      </c>
      <c r="AU340" s="89" t="s">
        <v>126</v>
      </c>
      <c r="AY340" s="6" t="s">
        <v>107</v>
      </c>
      <c r="BE340" s="147">
        <f>IF($N$340="základní",$J$340,0)</f>
        <v>0</v>
      </c>
      <c r="BF340" s="147">
        <f>IF($N$340="snížená",$J$340,0)</f>
        <v>0</v>
      </c>
      <c r="BG340" s="147">
        <f>IF($N$340="zákl. přenesená",$J$340,0)</f>
        <v>0</v>
      </c>
      <c r="BH340" s="147">
        <f>IF($N$340="sníž. přenesená",$J$340,0)</f>
        <v>0</v>
      </c>
      <c r="BI340" s="147">
        <f>IF($N$340="nulová",$J$340,0)</f>
        <v>0</v>
      </c>
      <c r="BJ340" s="89" t="s">
        <v>20</v>
      </c>
      <c r="BK340" s="147">
        <f>ROUND($I$340*$H$340,2)</f>
        <v>0</v>
      </c>
      <c r="BL340" s="89" t="s">
        <v>112</v>
      </c>
      <c r="BM340" s="89" t="s">
        <v>685</v>
      </c>
    </row>
    <row r="341" spans="2:47" s="6" customFormat="1" ht="27" customHeight="1">
      <c r="B341" s="23"/>
      <c r="C341" s="24"/>
      <c r="D341" s="148" t="s">
        <v>121</v>
      </c>
      <c r="E341" s="24"/>
      <c r="F341" s="150" t="s">
        <v>596</v>
      </c>
      <c r="G341" s="24"/>
      <c r="H341" s="24"/>
      <c r="J341" s="24"/>
      <c r="K341" s="24"/>
      <c r="L341" s="43"/>
      <c r="M341" s="56"/>
      <c r="N341" s="24"/>
      <c r="O341" s="24"/>
      <c r="P341" s="24"/>
      <c r="Q341" s="24"/>
      <c r="R341" s="24"/>
      <c r="S341" s="24"/>
      <c r="T341" s="57"/>
      <c r="AT341" s="6" t="s">
        <v>121</v>
      </c>
      <c r="AU341" s="6" t="s">
        <v>126</v>
      </c>
    </row>
    <row r="342" spans="2:65" s="6" customFormat="1" ht="15.75" customHeight="1">
      <c r="B342" s="23"/>
      <c r="C342" s="165" t="s">
        <v>686</v>
      </c>
      <c r="D342" s="165" t="s">
        <v>303</v>
      </c>
      <c r="E342" s="166" t="s">
        <v>687</v>
      </c>
      <c r="F342" s="167" t="s">
        <v>688</v>
      </c>
      <c r="G342" s="168" t="s">
        <v>198</v>
      </c>
      <c r="H342" s="169">
        <v>1</v>
      </c>
      <c r="I342" s="170"/>
      <c r="J342" s="171">
        <f>ROUND($I$342*$H$342,2)</f>
        <v>0</v>
      </c>
      <c r="K342" s="167" t="s">
        <v>119</v>
      </c>
      <c r="L342" s="172"/>
      <c r="M342" s="173"/>
      <c r="N342" s="174" t="s">
        <v>39</v>
      </c>
      <c r="O342" s="24"/>
      <c r="P342" s="24"/>
      <c r="Q342" s="145">
        <v>0.004</v>
      </c>
      <c r="R342" s="145">
        <f>$Q$342*$H$342</f>
        <v>0.004</v>
      </c>
      <c r="S342" s="145">
        <v>0</v>
      </c>
      <c r="T342" s="146">
        <f>$S$342*$H$342</f>
        <v>0</v>
      </c>
      <c r="AR342" s="89" t="s">
        <v>180</v>
      </c>
      <c r="AT342" s="89" t="s">
        <v>303</v>
      </c>
      <c r="AU342" s="89" t="s">
        <v>126</v>
      </c>
      <c r="AY342" s="6" t="s">
        <v>107</v>
      </c>
      <c r="BE342" s="147">
        <f>IF($N$342="základní",$J$342,0)</f>
        <v>0</v>
      </c>
      <c r="BF342" s="147">
        <f>IF($N$342="snížená",$J$342,0)</f>
        <v>0</v>
      </c>
      <c r="BG342" s="147">
        <f>IF($N$342="zákl. přenesená",$J$342,0)</f>
        <v>0</v>
      </c>
      <c r="BH342" s="147">
        <f>IF($N$342="sníž. přenesená",$J$342,0)</f>
        <v>0</v>
      </c>
      <c r="BI342" s="147">
        <f>IF($N$342="nulová",$J$342,0)</f>
        <v>0</v>
      </c>
      <c r="BJ342" s="89" t="s">
        <v>20</v>
      </c>
      <c r="BK342" s="147">
        <f>ROUND($I$342*$H$342,2)</f>
        <v>0</v>
      </c>
      <c r="BL342" s="89" t="s">
        <v>112</v>
      </c>
      <c r="BM342" s="89" t="s">
        <v>689</v>
      </c>
    </row>
    <row r="343" spans="2:47" s="6" customFormat="1" ht="27" customHeight="1">
      <c r="B343" s="23"/>
      <c r="C343" s="24"/>
      <c r="D343" s="148" t="s">
        <v>121</v>
      </c>
      <c r="E343" s="24"/>
      <c r="F343" s="150" t="s">
        <v>596</v>
      </c>
      <c r="G343" s="24"/>
      <c r="H343" s="24"/>
      <c r="J343" s="24"/>
      <c r="K343" s="24"/>
      <c r="L343" s="43"/>
      <c r="M343" s="56"/>
      <c r="N343" s="24"/>
      <c r="O343" s="24"/>
      <c r="P343" s="24"/>
      <c r="Q343" s="24"/>
      <c r="R343" s="24"/>
      <c r="S343" s="24"/>
      <c r="T343" s="57"/>
      <c r="AT343" s="6" t="s">
        <v>121</v>
      </c>
      <c r="AU343" s="6" t="s">
        <v>126</v>
      </c>
    </row>
    <row r="344" spans="2:65" s="6" customFormat="1" ht="15.75" customHeight="1">
      <c r="B344" s="23"/>
      <c r="C344" s="165" t="s">
        <v>690</v>
      </c>
      <c r="D344" s="165" t="s">
        <v>303</v>
      </c>
      <c r="E344" s="166" t="s">
        <v>691</v>
      </c>
      <c r="F344" s="167" t="s">
        <v>692</v>
      </c>
      <c r="G344" s="168" t="s">
        <v>198</v>
      </c>
      <c r="H344" s="169">
        <v>1</v>
      </c>
      <c r="I344" s="170"/>
      <c r="J344" s="171">
        <f>ROUND($I$344*$H$344,2)</f>
        <v>0</v>
      </c>
      <c r="K344" s="167" t="s">
        <v>119</v>
      </c>
      <c r="L344" s="172"/>
      <c r="M344" s="173"/>
      <c r="N344" s="174" t="s">
        <v>39</v>
      </c>
      <c r="O344" s="24"/>
      <c r="P344" s="24"/>
      <c r="Q344" s="145">
        <v>0.0054</v>
      </c>
      <c r="R344" s="145">
        <f>$Q$344*$H$344</f>
        <v>0.0054</v>
      </c>
      <c r="S344" s="145">
        <v>0</v>
      </c>
      <c r="T344" s="146">
        <f>$S$344*$H$344</f>
        <v>0</v>
      </c>
      <c r="AR344" s="89" t="s">
        <v>180</v>
      </c>
      <c r="AT344" s="89" t="s">
        <v>303</v>
      </c>
      <c r="AU344" s="89" t="s">
        <v>126</v>
      </c>
      <c r="AY344" s="6" t="s">
        <v>107</v>
      </c>
      <c r="BE344" s="147">
        <f>IF($N$344="základní",$J$344,0)</f>
        <v>0</v>
      </c>
      <c r="BF344" s="147">
        <f>IF($N$344="snížená",$J$344,0)</f>
        <v>0</v>
      </c>
      <c r="BG344" s="147">
        <f>IF($N$344="zákl. přenesená",$J$344,0)</f>
        <v>0</v>
      </c>
      <c r="BH344" s="147">
        <f>IF($N$344="sníž. přenesená",$J$344,0)</f>
        <v>0</v>
      </c>
      <c r="BI344" s="147">
        <f>IF($N$344="nulová",$J$344,0)</f>
        <v>0</v>
      </c>
      <c r="BJ344" s="89" t="s">
        <v>20</v>
      </c>
      <c r="BK344" s="147">
        <f>ROUND($I$344*$H$344,2)</f>
        <v>0</v>
      </c>
      <c r="BL344" s="89" t="s">
        <v>112</v>
      </c>
      <c r="BM344" s="89" t="s">
        <v>693</v>
      </c>
    </row>
    <row r="345" spans="2:47" s="6" customFormat="1" ht="16.5" customHeight="1">
      <c r="B345" s="23"/>
      <c r="C345" s="24"/>
      <c r="D345" s="148" t="s">
        <v>121</v>
      </c>
      <c r="E345" s="24"/>
      <c r="F345" s="150" t="s">
        <v>694</v>
      </c>
      <c r="G345" s="24"/>
      <c r="H345" s="24"/>
      <c r="J345" s="24"/>
      <c r="K345" s="24"/>
      <c r="L345" s="43"/>
      <c r="M345" s="56"/>
      <c r="N345" s="24"/>
      <c r="O345" s="24"/>
      <c r="P345" s="24"/>
      <c r="Q345" s="24"/>
      <c r="R345" s="24"/>
      <c r="S345" s="24"/>
      <c r="T345" s="57"/>
      <c r="AT345" s="6" t="s">
        <v>121</v>
      </c>
      <c r="AU345" s="6" t="s">
        <v>126</v>
      </c>
    </row>
    <row r="346" spans="2:65" s="6" customFormat="1" ht="15.75" customHeight="1">
      <c r="B346" s="23"/>
      <c r="C346" s="165" t="s">
        <v>695</v>
      </c>
      <c r="D346" s="165" t="s">
        <v>303</v>
      </c>
      <c r="E346" s="166" t="s">
        <v>696</v>
      </c>
      <c r="F346" s="167" t="s">
        <v>697</v>
      </c>
      <c r="G346" s="168" t="s">
        <v>198</v>
      </c>
      <c r="H346" s="169">
        <v>1</v>
      </c>
      <c r="I346" s="170"/>
      <c r="J346" s="171">
        <f>ROUND($I$346*$H$346,2)</f>
        <v>0</v>
      </c>
      <c r="K346" s="167" t="s">
        <v>119</v>
      </c>
      <c r="L346" s="172"/>
      <c r="M346" s="173"/>
      <c r="N346" s="174" t="s">
        <v>39</v>
      </c>
      <c r="O346" s="24"/>
      <c r="P346" s="24"/>
      <c r="Q346" s="145">
        <v>0.009</v>
      </c>
      <c r="R346" s="145">
        <f>$Q$346*$H$346</f>
        <v>0.009</v>
      </c>
      <c r="S346" s="145">
        <v>0</v>
      </c>
      <c r="T346" s="146">
        <f>$S$346*$H$346</f>
        <v>0</v>
      </c>
      <c r="AR346" s="89" t="s">
        <v>180</v>
      </c>
      <c r="AT346" s="89" t="s">
        <v>303</v>
      </c>
      <c r="AU346" s="89" t="s">
        <v>126</v>
      </c>
      <c r="AY346" s="6" t="s">
        <v>107</v>
      </c>
      <c r="BE346" s="147">
        <f>IF($N$346="základní",$J$346,0)</f>
        <v>0</v>
      </c>
      <c r="BF346" s="147">
        <f>IF($N$346="snížená",$J$346,0)</f>
        <v>0</v>
      </c>
      <c r="BG346" s="147">
        <f>IF($N$346="zákl. přenesená",$J$346,0)</f>
        <v>0</v>
      </c>
      <c r="BH346" s="147">
        <f>IF($N$346="sníž. přenesená",$J$346,0)</f>
        <v>0</v>
      </c>
      <c r="BI346" s="147">
        <f>IF($N$346="nulová",$J$346,0)</f>
        <v>0</v>
      </c>
      <c r="BJ346" s="89" t="s">
        <v>20</v>
      </c>
      <c r="BK346" s="147">
        <f>ROUND($I$346*$H$346,2)</f>
        <v>0</v>
      </c>
      <c r="BL346" s="89" t="s">
        <v>112</v>
      </c>
      <c r="BM346" s="89" t="s">
        <v>698</v>
      </c>
    </row>
    <row r="347" spans="2:47" s="6" customFormat="1" ht="16.5" customHeight="1">
      <c r="B347" s="23"/>
      <c r="C347" s="24"/>
      <c r="D347" s="148" t="s">
        <v>121</v>
      </c>
      <c r="E347" s="24"/>
      <c r="F347" s="150" t="s">
        <v>699</v>
      </c>
      <c r="G347" s="24"/>
      <c r="H347" s="24"/>
      <c r="J347" s="24"/>
      <c r="K347" s="24"/>
      <c r="L347" s="43"/>
      <c r="M347" s="56"/>
      <c r="N347" s="24"/>
      <c r="O347" s="24"/>
      <c r="P347" s="24"/>
      <c r="Q347" s="24"/>
      <c r="R347" s="24"/>
      <c r="S347" s="24"/>
      <c r="T347" s="57"/>
      <c r="AT347" s="6" t="s">
        <v>121</v>
      </c>
      <c r="AU347" s="6" t="s">
        <v>126</v>
      </c>
    </row>
    <row r="348" spans="2:65" s="6" customFormat="1" ht="15.75" customHeight="1">
      <c r="B348" s="23"/>
      <c r="C348" s="165" t="s">
        <v>700</v>
      </c>
      <c r="D348" s="165" t="s">
        <v>303</v>
      </c>
      <c r="E348" s="166" t="s">
        <v>701</v>
      </c>
      <c r="F348" s="167" t="s">
        <v>702</v>
      </c>
      <c r="G348" s="168" t="s">
        <v>198</v>
      </c>
      <c r="H348" s="169">
        <v>1</v>
      </c>
      <c r="I348" s="170"/>
      <c r="J348" s="171">
        <f>ROUND($I$348*$H$348,2)</f>
        <v>0</v>
      </c>
      <c r="K348" s="167" t="s">
        <v>119</v>
      </c>
      <c r="L348" s="172"/>
      <c r="M348" s="173"/>
      <c r="N348" s="174" t="s">
        <v>39</v>
      </c>
      <c r="O348" s="24"/>
      <c r="P348" s="24"/>
      <c r="Q348" s="145">
        <v>0.0157</v>
      </c>
      <c r="R348" s="145">
        <f>$Q$348*$H$348</f>
        <v>0.0157</v>
      </c>
      <c r="S348" s="145">
        <v>0</v>
      </c>
      <c r="T348" s="146">
        <f>$S$348*$H$348</f>
        <v>0</v>
      </c>
      <c r="AR348" s="89" t="s">
        <v>180</v>
      </c>
      <c r="AT348" s="89" t="s">
        <v>303</v>
      </c>
      <c r="AU348" s="89" t="s">
        <v>126</v>
      </c>
      <c r="AY348" s="6" t="s">
        <v>107</v>
      </c>
      <c r="BE348" s="147">
        <f>IF($N$348="základní",$J$348,0)</f>
        <v>0</v>
      </c>
      <c r="BF348" s="147">
        <f>IF($N$348="snížená",$J$348,0)</f>
        <v>0</v>
      </c>
      <c r="BG348" s="147">
        <f>IF($N$348="zákl. přenesená",$J$348,0)</f>
        <v>0</v>
      </c>
      <c r="BH348" s="147">
        <f>IF($N$348="sníž. přenesená",$J$348,0)</f>
        <v>0</v>
      </c>
      <c r="BI348" s="147">
        <f>IF($N$348="nulová",$J$348,0)</f>
        <v>0</v>
      </c>
      <c r="BJ348" s="89" t="s">
        <v>20</v>
      </c>
      <c r="BK348" s="147">
        <f>ROUND($I$348*$H$348,2)</f>
        <v>0</v>
      </c>
      <c r="BL348" s="89" t="s">
        <v>112</v>
      </c>
      <c r="BM348" s="89" t="s">
        <v>703</v>
      </c>
    </row>
    <row r="349" spans="2:47" s="6" customFormat="1" ht="16.5" customHeight="1">
      <c r="B349" s="23"/>
      <c r="C349" s="24"/>
      <c r="D349" s="148" t="s">
        <v>121</v>
      </c>
      <c r="E349" s="24"/>
      <c r="F349" s="150" t="s">
        <v>704</v>
      </c>
      <c r="G349" s="24"/>
      <c r="H349" s="24"/>
      <c r="J349" s="24"/>
      <c r="K349" s="24"/>
      <c r="L349" s="43"/>
      <c r="M349" s="56"/>
      <c r="N349" s="24"/>
      <c r="O349" s="24"/>
      <c r="P349" s="24"/>
      <c r="Q349" s="24"/>
      <c r="R349" s="24"/>
      <c r="S349" s="24"/>
      <c r="T349" s="57"/>
      <c r="AT349" s="6" t="s">
        <v>121</v>
      </c>
      <c r="AU349" s="6" t="s">
        <v>126</v>
      </c>
    </row>
    <row r="350" spans="2:65" s="6" customFormat="1" ht="15.75" customHeight="1">
      <c r="B350" s="23"/>
      <c r="C350" s="165" t="s">
        <v>705</v>
      </c>
      <c r="D350" s="165" t="s">
        <v>303</v>
      </c>
      <c r="E350" s="166" t="s">
        <v>706</v>
      </c>
      <c r="F350" s="167" t="s">
        <v>707</v>
      </c>
      <c r="G350" s="168" t="s">
        <v>198</v>
      </c>
      <c r="H350" s="169">
        <v>1</v>
      </c>
      <c r="I350" s="170"/>
      <c r="J350" s="171">
        <f>ROUND($I$350*$H$350,2)</f>
        <v>0</v>
      </c>
      <c r="K350" s="167" t="s">
        <v>119</v>
      </c>
      <c r="L350" s="172"/>
      <c r="M350" s="173"/>
      <c r="N350" s="174" t="s">
        <v>39</v>
      </c>
      <c r="O350" s="24"/>
      <c r="P350" s="24"/>
      <c r="Q350" s="145">
        <v>0.005</v>
      </c>
      <c r="R350" s="145">
        <f>$Q$350*$H$350</f>
        <v>0.005</v>
      </c>
      <c r="S350" s="145">
        <v>0</v>
      </c>
      <c r="T350" s="146">
        <f>$S$350*$H$350</f>
        <v>0</v>
      </c>
      <c r="AR350" s="89" t="s">
        <v>180</v>
      </c>
      <c r="AT350" s="89" t="s">
        <v>303</v>
      </c>
      <c r="AU350" s="89" t="s">
        <v>126</v>
      </c>
      <c r="AY350" s="6" t="s">
        <v>107</v>
      </c>
      <c r="BE350" s="147">
        <f>IF($N$350="základní",$J$350,0)</f>
        <v>0</v>
      </c>
      <c r="BF350" s="147">
        <f>IF($N$350="snížená",$J$350,0)</f>
        <v>0</v>
      </c>
      <c r="BG350" s="147">
        <f>IF($N$350="zákl. přenesená",$J$350,0)</f>
        <v>0</v>
      </c>
      <c r="BH350" s="147">
        <f>IF($N$350="sníž. přenesená",$J$350,0)</f>
        <v>0</v>
      </c>
      <c r="BI350" s="147">
        <f>IF($N$350="nulová",$J$350,0)</f>
        <v>0</v>
      </c>
      <c r="BJ350" s="89" t="s">
        <v>20</v>
      </c>
      <c r="BK350" s="147">
        <f>ROUND($I$350*$H$350,2)</f>
        <v>0</v>
      </c>
      <c r="BL350" s="89" t="s">
        <v>112</v>
      </c>
      <c r="BM350" s="89" t="s">
        <v>708</v>
      </c>
    </row>
    <row r="351" spans="2:47" s="6" customFormat="1" ht="27" customHeight="1">
      <c r="B351" s="23"/>
      <c r="C351" s="24"/>
      <c r="D351" s="148" t="s">
        <v>121</v>
      </c>
      <c r="E351" s="24"/>
      <c r="F351" s="150" t="s">
        <v>709</v>
      </c>
      <c r="G351" s="24"/>
      <c r="H351" s="24"/>
      <c r="J351" s="24"/>
      <c r="K351" s="24"/>
      <c r="L351" s="43"/>
      <c r="M351" s="56"/>
      <c r="N351" s="24"/>
      <c r="O351" s="24"/>
      <c r="P351" s="24"/>
      <c r="Q351" s="24"/>
      <c r="R351" s="24"/>
      <c r="S351" s="24"/>
      <c r="T351" s="57"/>
      <c r="AT351" s="6" t="s">
        <v>121</v>
      </c>
      <c r="AU351" s="6" t="s">
        <v>126</v>
      </c>
    </row>
    <row r="352" spans="2:65" s="6" customFormat="1" ht="15.75" customHeight="1">
      <c r="B352" s="23"/>
      <c r="C352" s="165" t="s">
        <v>710</v>
      </c>
      <c r="D352" s="165" t="s">
        <v>303</v>
      </c>
      <c r="E352" s="166" t="s">
        <v>711</v>
      </c>
      <c r="F352" s="167" t="s">
        <v>712</v>
      </c>
      <c r="G352" s="168" t="s">
        <v>198</v>
      </c>
      <c r="H352" s="169">
        <v>1</v>
      </c>
      <c r="I352" s="170"/>
      <c r="J352" s="171">
        <f>ROUND($I$352*$H$352,2)</f>
        <v>0</v>
      </c>
      <c r="K352" s="167" t="s">
        <v>119</v>
      </c>
      <c r="L352" s="172"/>
      <c r="M352" s="173"/>
      <c r="N352" s="174" t="s">
        <v>39</v>
      </c>
      <c r="O352" s="24"/>
      <c r="P352" s="24"/>
      <c r="Q352" s="145">
        <v>0.0025</v>
      </c>
      <c r="R352" s="145">
        <f>$Q$352*$H$352</f>
        <v>0.0025</v>
      </c>
      <c r="S352" s="145">
        <v>0</v>
      </c>
      <c r="T352" s="146">
        <f>$S$352*$H$352</f>
        <v>0</v>
      </c>
      <c r="AR352" s="89" t="s">
        <v>180</v>
      </c>
      <c r="AT352" s="89" t="s">
        <v>303</v>
      </c>
      <c r="AU352" s="89" t="s">
        <v>126</v>
      </c>
      <c r="AY352" s="6" t="s">
        <v>107</v>
      </c>
      <c r="BE352" s="147">
        <f>IF($N$352="základní",$J$352,0)</f>
        <v>0</v>
      </c>
      <c r="BF352" s="147">
        <f>IF($N$352="snížená",$J$352,0)</f>
        <v>0</v>
      </c>
      <c r="BG352" s="147">
        <f>IF($N$352="zákl. přenesená",$J$352,0)</f>
        <v>0</v>
      </c>
      <c r="BH352" s="147">
        <f>IF($N$352="sníž. přenesená",$J$352,0)</f>
        <v>0</v>
      </c>
      <c r="BI352" s="147">
        <f>IF($N$352="nulová",$J$352,0)</f>
        <v>0</v>
      </c>
      <c r="BJ352" s="89" t="s">
        <v>20</v>
      </c>
      <c r="BK352" s="147">
        <f>ROUND($I$352*$H$352,2)</f>
        <v>0</v>
      </c>
      <c r="BL352" s="89" t="s">
        <v>112</v>
      </c>
      <c r="BM352" s="89" t="s">
        <v>713</v>
      </c>
    </row>
    <row r="353" spans="2:47" s="6" customFormat="1" ht="16.5" customHeight="1">
      <c r="B353" s="23"/>
      <c r="C353" s="24"/>
      <c r="D353" s="148" t="s">
        <v>121</v>
      </c>
      <c r="E353" s="24"/>
      <c r="F353" s="150" t="s">
        <v>714</v>
      </c>
      <c r="G353" s="24"/>
      <c r="H353" s="24"/>
      <c r="J353" s="24"/>
      <c r="K353" s="24"/>
      <c r="L353" s="43"/>
      <c r="M353" s="56"/>
      <c r="N353" s="24"/>
      <c r="O353" s="24"/>
      <c r="P353" s="24"/>
      <c r="Q353" s="24"/>
      <c r="R353" s="24"/>
      <c r="S353" s="24"/>
      <c r="T353" s="57"/>
      <c r="AT353" s="6" t="s">
        <v>121</v>
      </c>
      <c r="AU353" s="6" t="s">
        <v>126</v>
      </c>
    </row>
    <row r="354" spans="2:65" s="6" customFormat="1" ht="15.75" customHeight="1">
      <c r="B354" s="23"/>
      <c r="C354" s="165" t="s">
        <v>715</v>
      </c>
      <c r="D354" s="165" t="s">
        <v>303</v>
      </c>
      <c r="E354" s="166" t="s">
        <v>716</v>
      </c>
      <c r="F354" s="167" t="s">
        <v>717</v>
      </c>
      <c r="G354" s="168" t="s">
        <v>198</v>
      </c>
      <c r="H354" s="169">
        <v>1</v>
      </c>
      <c r="I354" s="170"/>
      <c r="J354" s="171">
        <f>ROUND($I$354*$H$354,2)</f>
        <v>0</v>
      </c>
      <c r="K354" s="167" t="s">
        <v>119</v>
      </c>
      <c r="L354" s="172"/>
      <c r="M354" s="173"/>
      <c r="N354" s="174" t="s">
        <v>39</v>
      </c>
      <c r="O354" s="24"/>
      <c r="P354" s="24"/>
      <c r="Q354" s="145">
        <v>0.003</v>
      </c>
      <c r="R354" s="145">
        <f>$Q$354*$H$354</f>
        <v>0.003</v>
      </c>
      <c r="S354" s="145">
        <v>0</v>
      </c>
      <c r="T354" s="146">
        <f>$S$354*$H$354</f>
        <v>0</v>
      </c>
      <c r="AR354" s="89" t="s">
        <v>180</v>
      </c>
      <c r="AT354" s="89" t="s">
        <v>303</v>
      </c>
      <c r="AU354" s="89" t="s">
        <v>126</v>
      </c>
      <c r="AY354" s="6" t="s">
        <v>107</v>
      </c>
      <c r="BE354" s="147">
        <f>IF($N$354="základní",$J$354,0)</f>
        <v>0</v>
      </c>
      <c r="BF354" s="147">
        <f>IF($N$354="snížená",$J$354,0)</f>
        <v>0</v>
      </c>
      <c r="BG354" s="147">
        <f>IF($N$354="zákl. přenesená",$J$354,0)</f>
        <v>0</v>
      </c>
      <c r="BH354" s="147">
        <f>IF($N$354="sníž. přenesená",$J$354,0)</f>
        <v>0</v>
      </c>
      <c r="BI354" s="147">
        <f>IF($N$354="nulová",$J$354,0)</f>
        <v>0</v>
      </c>
      <c r="BJ354" s="89" t="s">
        <v>20</v>
      </c>
      <c r="BK354" s="147">
        <f>ROUND($I$354*$H$354,2)</f>
        <v>0</v>
      </c>
      <c r="BL354" s="89" t="s">
        <v>112</v>
      </c>
      <c r="BM354" s="89" t="s">
        <v>718</v>
      </c>
    </row>
    <row r="355" spans="2:47" s="6" customFormat="1" ht="16.5" customHeight="1">
      <c r="B355" s="23"/>
      <c r="C355" s="24"/>
      <c r="D355" s="148" t="s">
        <v>121</v>
      </c>
      <c r="E355" s="24"/>
      <c r="F355" s="150" t="s">
        <v>719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121</v>
      </c>
      <c r="AU355" s="6" t="s">
        <v>126</v>
      </c>
    </row>
    <row r="356" spans="2:65" s="6" customFormat="1" ht="15.75" customHeight="1">
      <c r="B356" s="23"/>
      <c r="C356" s="165" t="s">
        <v>720</v>
      </c>
      <c r="D356" s="165" t="s">
        <v>303</v>
      </c>
      <c r="E356" s="166" t="s">
        <v>721</v>
      </c>
      <c r="F356" s="167" t="s">
        <v>722</v>
      </c>
      <c r="G356" s="168" t="s">
        <v>198</v>
      </c>
      <c r="H356" s="169">
        <v>1</v>
      </c>
      <c r="I356" s="170"/>
      <c r="J356" s="171">
        <f>ROUND($I$356*$H$356,2)</f>
        <v>0</v>
      </c>
      <c r="K356" s="167" t="s">
        <v>119</v>
      </c>
      <c r="L356" s="172"/>
      <c r="M356" s="173"/>
      <c r="N356" s="174" t="s">
        <v>39</v>
      </c>
      <c r="O356" s="24"/>
      <c r="P356" s="24"/>
      <c r="Q356" s="145">
        <v>0.0001</v>
      </c>
      <c r="R356" s="145">
        <f>$Q$356*$H$356</f>
        <v>0.0001</v>
      </c>
      <c r="S356" s="145">
        <v>0</v>
      </c>
      <c r="T356" s="146">
        <f>$S$356*$H$356</f>
        <v>0</v>
      </c>
      <c r="AR356" s="89" t="s">
        <v>180</v>
      </c>
      <c r="AT356" s="89" t="s">
        <v>303</v>
      </c>
      <c r="AU356" s="89" t="s">
        <v>126</v>
      </c>
      <c r="AY356" s="6" t="s">
        <v>107</v>
      </c>
      <c r="BE356" s="147">
        <f>IF($N$356="základní",$J$356,0)</f>
        <v>0</v>
      </c>
      <c r="BF356" s="147">
        <f>IF($N$356="snížená",$J$356,0)</f>
        <v>0</v>
      </c>
      <c r="BG356" s="147">
        <f>IF($N$356="zákl. přenesená",$J$356,0)</f>
        <v>0</v>
      </c>
      <c r="BH356" s="147">
        <f>IF($N$356="sníž. přenesená",$J$356,0)</f>
        <v>0</v>
      </c>
      <c r="BI356" s="147">
        <f>IF($N$356="nulová",$J$356,0)</f>
        <v>0</v>
      </c>
      <c r="BJ356" s="89" t="s">
        <v>20</v>
      </c>
      <c r="BK356" s="147">
        <f>ROUND($I$356*$H$356,2)</f>
        <v>0</v>
      </c>
      <c r="BL356" s="89" t="s">
        <v>112</v>
      </c>
      <c r="BM356" s="89" t="s">
        <v>723</v>
      </c>
    </row>
    <row r="357" spans="2:47" s="6" customFormat="1" ht="16.5" customHeight="1">
      <c r="B357" s="23"/>
      <c r="C357" s="24"/>
      <c r="D357" s="148" t="s">
        <v>121</v>
      </c>
      <c r="E357" s="24"/>
      <c r="F357" s="150" t="s">
        <v>724</v>
      </c>
      <c r="G357" s="24"/>
      <c r="H357" s="24"/>
      <c r="J357" s="24"/>
      <c r="K357" s="24"/>
      <c r="L357" s="43"/>
      <c r="M357" s="56"/>
      <c r="N357" s="24"/>
      <c r="O357" s="24"/>
      <c r="P357" s="24"/>
      <c r="Q357" s="24"/>
      <c r="R357" s="24"/>
      <c r="S357" s="24"/>
      <c r="T357" s="57"/>
      <c r="AT357" s="6" t="s">
        <v>121</v>
      </c>
      <c r="AU357" s="6" t="s">
        <v>126</v>
      </c>
    </row>
    <row r="358" spans="2:65" s="6" customFormat="1" ht="15.75" customHeight="1">
      <c r="B358" s="23"/>
      <c r="C358" s="165" t="s">
        <v>725</v>
      </c>
      <c r="D358" s="165" t="s">
        <v>303</v>
      </c>
      <c r="E358" s="166" t="s">
        <v>726</v>
      </c>
      <c r="F358" s="167" t="s">
        <v>727</v>
      </c>
      <c r="G358" s="168" t="s">
        <v>198</v>
      </c>
      <c r="H358" s="169">
        <v>1</v>
      </c>
      <c r="I358" s="170"/>
      <c r="J358" s="171">
        <f>ROUND($I$358*$H$358,2)</f>
        <v>0</v>
      </c>
      <c r="K358" s="167" t="s">
        <v>119</v>
      </c>
      <c r="L358" s="172"/>
      <c r="M358" s="173"/>
      <c r="N358" s="174" t="s">
        <v>39</v>
      </c>
      <c r="O358" s="24"/>
      <c r="P358" s="24"/>
      <c r="Q358" s="145">
        <v>0.00035</v>
      </c>
      <c r="R358" s="145">
        <f>$Q$358*$H$358</f>
        <v>0.00035</v>
      </c>
      <c r="S358" s="145">
        <v>0</v>
      </c>
      <c r="T358" s="146">
        <f>$S$358*$H$358</f>
        <v>0</v>
      </c>
      <c r="AR358" s="89" t="s">
        <v>180</v>
      </c>
      <c r="AT358" s="89" t="s">
        <v>303</v>
      </c>
      <c r="AU358" s="89" t="s">
        <v>126</v>
      </c>
      <c r="AY358" s="6" t="s">
        <v>107</v>
      </c>
      <c r="BE358" s="147">
        <f>IF($N$358="základní",$J$358,0)</f>
        <v>0</v>
      </c>
      <c r="BF358" s="147">
        <f>IF($N$358="snížená",$J$358,0)</f>
        <v>0</v>
      </c>
      <c r="BG358" s="147">
        <f>IF($N$358="zákl. přenesená",$J$358,0)</f>
        <v>0</v>
      </c>
      <c r="BH358" s="147">
        <f>IF($N$358="sníž. přenesená",$J$358,0)</f>
        <v>0</v>
      </c>
      <c r="BI358" s="147">
        <f>IF($N$358="nulová",$J$358,0)</f>
        <v>0</v>
      </c>
      <c r="BJ358" s="89" t="s">
        <v>20</v>
      </c>
      <c r="BK358" s="147">
        <f>ROUND($I$358*$H$358,2)</f>
        <v>0</v>
      </c>
      <c r="BL358" s="89" t="s">
        <v>112</v>
      </c>
      <c r="BM358" s="89" t="s">
        <v>728</v>
      </c>
    </row>
    <row r="359" spans="2:47" s="6" customFormat="1" ht="27" customHeight="1">
      <c r="B359" s="23"/>
      <c r="C359" s="24"/>
      <c r="D359" s="148" t="s">
        <v>121</v>
      </c>
      <c r="E359" s="24"/>
      <c r="F359" s="150" t="s">
        <v>729</v>
      </c>
      <c r="G359" s="24"/>
      <c r="H359" s="24"/>
      <c r="J359" s="24"/>
      <c r="K359" s="24"/>
      <c r="L359" s="43"/>
      <c r="M359" s="56"/>
      <c r="N359" s="24"/>
      <c r="O359" s="24"/>
      <c r="P359" s="24"/>
      <c r="Q359" s="24"/>
      <c r="R359" s="24"/>
      <c r="S359" s="24"/>
      <c r="T359" s="57"/>
      <c r="AT359" s="6" t="s">
        <v>121</v>
      </c>
      <c r="AU359" s="6" t="s">
        <v>126</v>
      </c>
    </row>
    <row r="360" spans="2:65" s="6" customFormat="1" ht="15.75" customHeight="1">
      <c r="B360" s="23"/>
      <c r="C360" s="136" t="s">
        <v>730</v>
      </c>
      <c r="D360" s="136" t="s">
        <v>108</v>
      </c>
      <c r="E360" s="137" t="s">
        <v>731</v>
      </c>
      <c r="F360" s="138" t="s">
        <v>732</v>
      </c>
      <c r="G360" s="139" t="s">
        <v>153</v>
      </c>
      <c r="H360" s="140">
        <v>1</v>
      </c>
      <c r="I360" s="141"/>
      <c r="J360" s="142">
        <f>ROUND($I$360*$H$360,2)</f>
        <v>0</v>
      </c>
      <c r="K360" s="138"/>
      <c r="L360" s="43"/>
      <c r="M360" s="143"/>
      <c r="N360" s="144" t="s">
        <v>39</v>
      </c>
      <c r="O360" s="24"/>
      <c r="P360" s="24"/>
      <c r="Q360" s="145">
        <v>0.0002</v>
      </c>
      <c r="R360" s="145">
        <f>$Q$360*$H$360</f>
        <v>0.0002</v>
      </c>
      <c r="S360" s="145">
        <v>0</v>
      </c>
      <c r="T360" s="146">
        <f>$S$360*$H$360</f>
        <v>0</v>
      </c>
      <c r="AR360" s="89" t="s">
        <v>112</v>
      </c>
      <c r="AT360" s="89" t="s">
        <v>108</v>
      </c>
      <c r="AU360" s="89" t="s">
        <v>126</v>
      </c>
      <c r="AY360" s="6" t="s">
        <v>107</v>
      </c>
      <c r="BE360" s="147">
        <f>IF($N$360="základní",$J$360,0)</f>
        <v>0</v>
      </c>
      <c r="BF360" s="147">
        <f>IF($N$360="snížená",$J$360,0)</f>
        <v>0</v>
      </c>
      <c r="BG360" s="147">
        <f>IF($N$360="zákl. přenesená",$J$360,0)</f>
        <v>0</v>
      </c>
      <c r="BH360" s="147">
        <f>IF($N$360="sníž. přenesená",$J$360,0)</f>
        <v>0</v>
      </c>
      <c r="BI360" s="147">
        <f>IF($N$360="nulová",$J$360,0)</f>
        <v>0</v>
      </c>
      <c r="BJ360" s="89" t="s">
        <v>20</v>
      </c>
      <c r="BK360" s="147">
        <f>ROUND($I$360*$H$360,2)</f>
        <v>0</v>
      </c>
      <c r="BL360" s="89" t="s">
        <v>112</v>
      </c>
      <c r="BM360" s="89" t="s">
        <v>733</v>
      </c>
    </row>
    <row r="361" spans="2:47" s="6" customFormat="1" ht="30.75" customHeight="1">
      <c r="B361" s="23"/>
      <c r="C361" s="24"/>
      <c r="D361" s="148" t="s">
        <v>114</v>
      </c>
      <c r="E361" s="24"/>
      <c r="F361" s="149" t="s">
        <v>734</v>
      </c>
      <c r="G361" s="24"/>
      <c r="H361" s="24"/>
      <c r="J361" s="24"/>
      <c r="K361" s="24"/>
      <c r="L361" s="43"/>
      <c r="M361" s="56"/>
      <c r="N361" s="24"/>
      <c r="O361" s="24"/>
      <c r="P361" s="24"/>
      <c r="Q361" s="24"/>
      <c r="R361" s="24"/>
      <c r="S361" s="24"/>
      <c r="T361" s="57"/>
      <c r="AT361" s="6" t="s">
        <v>114</v>
      </c>
      <c r="AU361" s="6" t="s">
        <v>126</v>
      </c>
    </row>
    <row r="362" spans="2:65" s="6" customFormat="1" ht="15.75" customHeight="1">
      <c r="B362" s="23"/>
      <c r="C362" s="136" t="s">
        <v>735</v>
      </c>
      <c r="D362" s="136" t="s">
        <v>108</v>
      </c>
      <c r="E362" s="137" t="s">
        <v>736</v>
      </c>
      <c r="F362" s="138" t="s">
        <v>737</v>
      </c>
      <c r="G362" s="139" t="s">
        <v>153</v>
      </c>
      <c r="H362" s="140">
        <v>1</v>
      </c>
      <c r="I362" s="141"/>
      <c r="J362" s="142">
        <f>ROUND($I$362*$H$362,2)</f>
        <v>0</v>
      </c>
      <c r="K362" s="138"/>
      <c r="L362" s="43"/>
      <c r="M362" s="143"/>
      <c r="N362" s="144" t="s">
        <v>39</v>
      </c>
      <c r="O362" s="24"/>
      <c r="P362" s="24"/>
      <c r="Q362" s="145">
        <v>0.00033</v>
      </c>
      <c r="R362" s="145">
        <f>$Q$362*$H$362</f>
        <v>0.00033</v>
      </c>
      <c r="S362" s="145">
        <v>0</v>
      </c>
      <c r="T362" s="146">
        <f>$S$362*$H$362</f>
        <v>0</v>
      </c>
      <c r="AR362" s="89" t="s">
        <v>112</v>
      </c>
      <c r="AT362" s="89" t="s">
        <v>108</v>
      </c>
      <c r="AU362" s="89" t="s">
        <v>126</v>
      </c>
      <c r="AY362" s="6" t="s">
        <v>107</v>
      </c>
      <c r="BE362" s="147">
        <f>IF($N$362="základní",$J$362,0)</f>
        <v>0</v>
      </c>
      <c r="BF362" s="147">
        <f>IF($N$362="snížená",$J$362,0)</f>
        <v>0</v>
      </c>
      <c r="BG362" s="147">
        <f>IF($N$362="zákl. přenesená",$J$362,0)</f>
        <v>0</v>
      </c>
      <c r="BH362" s="147">
        <f>IF($N$362="sníž. přenesená",$J$362,0)</f>
        <v>0</v>
      </c>
      <c r="BI362" s="147">
        <f>IF($N$362="nulová",$J$362,0)</f>
        <v>0</v>
      </c>
      <c r="BJ362" s="89" t="s">
        <v>20</v>
      </c>
      <c r="BK362" s="147">
        <f>ROUND($I$362*$H$362,2)</f>
        <v>0</v>
      </c>
      <c r="BL362" s="89" t="s">
        <v>112</v>
      </c>
      <c r="BM362" s="89" t="s">
        <v>738</v>
      </c>
    </row>
    <row r="363" spans="2:47" s="6" customFormat="1" ht="30.75" customHeight="1">
      <c r="B363" s="23"/>
      <c r="C363" s="24"/>
      <c r="D363" s="148" t="s">
        <v>114</v>
      </c>
      <c r="E363" s="24"/>
      <c r="F363" s="149" t="s">
        <v>739</v>
      </c>
      <c r="G363" s="24"/>
      <c r="H363" s="24"/>
      <c r="J363" s="24"/>
      <c r="K363" s="24"/>
      <c r="L363" s="43"/>
      <c r="M363" s="56"/>
      <c r="N363" s="24"/>
      <c r="O363" s="24"/>
      <c r="P363" s="24"/>
      <c r="Q363" s="24"/>
      <c r="R363" s="24"/>
      <c r="S363" s="24"/>
      <c r="T363" s="57"/>
      <c r="AT363" s="6" t="s">
        <v>114</v>
      </c>
      <c r="AU363" s="6" t="s">
        <v>126</v>
      </c>
    </row>
    <row r="364" spans="2:65" s="6" customFormat="1" ht="15.75" customHeight="1">
      <c r="B364" s="23"/>
      <c r="C364" s="136" t="s">
        <v>740</v>
      </c>
      <c r="D364" s="136" t="s">
        <v>108</v>
      </c>
      <c r="E364" s="137" t="s">
        <v>741</v>
      </c>
      <c r="F364" s="138" t="s">
        <v>742</v>
      </c>
      <c r="G364" s="139" t="s">
        <v>153</v>
      </c>
      <c r="H364" s="140">
        <v>1</v>
      </c>
      <c r="I364" s="141"/>
      <c r="J364" s="142">
        <f>ROUND($I$364*$H$364,2)</f>
        <v>0</v>
      </c>
      <c r="K364" s="138"/>
      <c r="L364" s="43"/>
      <c r="M364" s="143"/>
      <c r="N364" s="144" t="s">
        <v>39</v>
      </c>
      <c r="O364" s="24"/>
      <c r="P364" s="24"/>
      <c r="Q364" s="145">
        <v>0.0002</v>
      </c>
      <c r="R364" s="145">
        <f>$Q$364*$H$364</f>
        <v>0.0002</v>
      </c>
      <c r="S364" s="145">
        <v>0</v>
      </c>
      <c r="T364" s="146">
        <f>$S$364*$H$364</f>
        <v>0</v>
      </c>
      <c r="AR364" s="89" t="s">
        <v>112</v>
      </c>
      <c r="AT364" s="89" t="s">
        <v>108</v>
      </c>
      <c r="AU364" s="89" t="s">
        <v>126</v>
      </c>
      <c r="AY364" s="6" t="s">
        <v>107</v>
      </c>
      <c r="BE364" s="147">
        <f>IF($N$364="základní",$J$364,0)</f>
        <v>0</v>
      </c>
      <c r="BF364" s="147">
        <f>IF($N$364="snížená",$J$364,0)</f>
        <v>0</v>
      </c>
      <c r="BG364" s="147">
        <f>IF($N$364="zákl. přenesená",$J$364,0)</f>
        <v>0</v>
      </c>
      <c r="BH364" s="147">
        <f>IF($N$364="sníž. přenesená",$J$364,0)</f>
        <v>0</v>
      </c>
      <c r="BI364" s="147">
        <f>IF($N$364="nulová",$J$364,0)</f>
        <v>0</v>
      </c>
      <c r="BJ364" s="89" t="s">
        <v>20</v>
      </c>
      <c r="BK364" s="147">
        <f>ROUND($I$364*$H$364,2)</f>
        <v>0</v>
      </c>
      <c r="BL364" s="89" t="s">
        <v>112</v>
      </c>
      <c r="BM364" s="89" t="s">
        <v>743</v>
      </c>
    </row>
    <row r="365" spans="2:47" s="6" customFormat="1" ht="30.75" customHeight="1">
      <c r="B365" s="23"/>
      <c r="C365" s="24"/>
      <c r="D365" s="148" t="s">
        <v>114</v>
      </c>
      <c r="E365" s="24"/>
      <c r="F365" s="149" t="s">
        <v>744</v>
      </c>
      <c r="G365" s="24"/>
      <c r="H365" s="24"/>
      <c r="J365" s="24"/>
      <c r="K365" s="24"/>
      <c r="L365" s="43"/>
      <c r="M365" s="56"/>
      <c r="N365" s="24"/>
      <c r="O365" s="24"/>
      <c r="P365" s="24"/>
      <c r="Q365" s="24"/>
      <c r="R365" s="24"/>
      <c r="S365" s="24"/>
      <c r="T365" s="57"/>
      <c r="AT365" s="6" t="s">
        <v>114</v>
      </c>
      <c r="AU365" s="6" t="s">
        <v>126</v>
      </c>
    </row>
    <row r="366" spans="2:65" s="6" customFormat="1" ht="15.75" customHeight="1">
      <c r="B366" s="23"/>
      <c r="C366" s="136" t="s">
        <v>745</v>
      </c>
      <c r="D366" s="136" t="s">
        <v>108</v>
      </c>
      <c r="E366" s="137" t="s">
        <v>746</v>
      </c>
      <c r="F366" s="138" t="s">
        <v>747</v>
      </c>
      <c r="G366" s="139" t="s">
        <v>153</v>
      </c>
      <c r="H366" s="140">
        <v>1</v>
      </c>
      <c r="I366" s="141"/>
      <c r="J366" s="142">
        <f>ROUND($I$366*$H$366,2)</f>
        <v>0</v>
      </c>
      <c r="K366" s="138"/>
      <c r="L366" s="43"/>
      <c r="M366" s="143"/>
      <c r="N366" s="144" t="s">
        <v>39</v>
      </c>
      <c r="O366" s="24"/>
      <c r="P366" s="24"/>
      <c r="Q366" s="145">
        <v>7E-05</v>
      </c>
      <c r="R366" s="145">
        <f>$Q$366*$H$366</f>
        <v>7E-05</v>
      </c>
      <c r="S366" s="145">
        <v>0</v>
      </c>
      <c r="T366" s="146">
        <f>$S$366*$H$366</f>
        <v>0</v>
      </c>
      <c r="AR366" s="89" t="s">
        <v>112</v>
      </c>
      <c r="AT366" s="89" t="s">
        <v>108</v>
      </c>
      <c r="AU366" s="89" t="s">
        <v>126</v>
      </c>
      <c r="AY366" s="6" t="s">
        <v>107</v>
      </c>
      <c r="BE366" s="147">
        <f>IF($N$366="základní",$J$366,0)</f>
        <v>0</v>
      </c>
      <c r="BF366" s="147">
        <f>IF($N$366="snížená",$J$366,0)</f>
        <v>0</v>
      </c>
      <c r="BG366" s="147">
        <f>IF($N$366="zákl. přenesená",$J$366,0)</f>
        <v>0</v>
      </c>
      <c r="BH366" s="147">
        <f>IF($N$366="sníž. přenesená",$J$366,0)</f>
        <v>0</v>
      </c>
      <c r="BI366" s="147">
        <f>IF($N$366="nulová",$J$366,0)</f>
        <v>0</v>
      </c>
      <c r="BJ366" s="89" t="s">
        <v>20</v>
      </c>
      <c r="BK366" s="147">
        <f>ROUND($I$366*$H$366,2)</f>
        <v>0</v>
      </c>
      <c r="BL366" s="89" t="s">
        <v>112</v>
      </c>
      <c r="BM366" s="89" t="s">
        <v>748</v>
      </c>
    </row>
    <row r="367" spans="2:47" s="6" customFormat="1" ht="30.75" customHeight="1">
      <c r="B367" s="23"/>
      <c r="C367" s="24"/>
      <c r="D367" s="148" t="s">
        <v>114</v>
      </c>
      <c r="E367" s="24"/>
      <c r="F367" s="149" t="s">
        <v>749</v>
      </c>
      <c r="G367" s="24"/>
      <c r="H367" s="24"/>
      <c r="J367" s="24"/>
      <c r="K367" s="24"/>
      <c r="L367" s="43"/>
      <c r="M367" s="56"/>
      <c r="N367" s="24"/>
      <c r="O367" s="24"/>
      <c r="P367" s="24"/>
      <c r="Q367" s="24"/>
      <c r="R367" s="24"/>
      <c r="S367" s="24"/>
      <c r="T367" s="57"/>
      <c r="AT367" s="6" t="s">
        <v>114</v>
      </c>
      <c r="AU367" s="6" t="s">
        <v>126</v>
      </c>
    </row>
    <row r="368" spans="2:65" s="6" customFormat="1" ht="15.75" customHeight="1">
      <c r="B368" s="23"/>
      <c r="C368" s="136" t="s">
        <v>750</v>
      </c>
      <c r="D368" s="136" t="s">
        <v>108</v>
      </c>
      <c r="E368" s="137" t="s">
        <v>751</v>
      </c>
      <c r="F368" s="138" t="s">
        <v>752</v>
      </c>
      <c r="G368" s="139" t="s">
        <v>153</v>
      </c>
      <c r="H368" s="140">
        <v>1</v>
      </c>
      <c r="I368" s="141"/>
      <c r="J368" s="142">
        <f>ROUND($I$368*$H$368,2)</f>
        <v>0</v>
      </c>
      <c r="K368" s="138" t="s">
        <v>119</v>
      </c>
      <c r="L368" s="43"/>
      <c r="M368" s="143"/>
      <c r="N368" s="144" t="s">
        <v>39</v>
      </c>
      <c r="O368" s="24"/>
      <c r="P368" s="24"/>
      <c r="Q368" s="145">
        <v>0.00015</v>
      </c>
      <c r="R368" s="145">
        <f>$Q$368*$H$368</f>
        <v>0.00015</v>
      </c>
      <c r="S368" s="145">
        <v>0</v>
      </c>
      <c r="T368" s="146">
        <f>$S$368*$H$368</f>
        <v>0</v>
      </c>
      <c r="AR368" s="89" t="s">
        <v>112</v>
      </c>
      <c r="AT368" s="89" t="s">
        <v>108</v>
      </c>
      <c r="AU368" s="89" t="s">
        <v>126</v>
      </c>
      <c r="AY368" s="6" t="s">
        <v>107</v>
      </c>
      <c r="BE368" s="147">
        <f>IF($N$368="základní",$J$368,0)</f>
        <v>0</v>
      </c>
      <c r="BF368" s="147">
        <f>IF($N$368="snížená",$J$368,0)</f>
        <v>0</v>
      </c>
      <c r="BG368" s="147">
        <f>IF($N$368="zákl. přenesená",$J$368,0)</f>
        <v>0</v>
      </c>
      <c r="BH368" s="147">
        <f>IF($N$368="sníž. přenesená",$J$368,0)</f>
        <v>0</v>
      </c>
      <c r="BI368" s="147">
        <f>IF($N$368="nulová",$J$368,0)</f>
        <v>0</v>
      </c>
      <c r="BJ368" s="89" t="s">
        <v>20</v>
      </c>
      <c r="BK368" s="147">
        <f>ROUND($I$368*$H$368,2)</f>
        <v>0</v>
      </c>
      <c r="BL368" s="89" t="s">
        <v>112</v>
      </c>
      <c r="BM368" s="89" t="s">
        <v>753</v>
      </c>
    </row>
    <row r="369" spans="2:47" s="6" customFormat="1" ht="16.5" customHeight="1">
      <c r="B369" s="23"/>
      <c r="C369" s="24"/>
      <c r="D369" s="148" t="s">
        <v>121</v>
      </c>
      <c r="E369" s="24"/>
      <c r="F369" s="150" t="s">
        <v>754</v>
      </c>
      <c r="G369" s="24"/>
      <c r="H369" s="24"/>
      <c r="J369" s="24"/>
      <c r="K369" s="24"/>
      <c r="L369" s="43"/>
      <c r="M369" s="56"/>
      <c r="N369" s="24"/>
      <c r="O369" s="24"/>
      <c r="P369" s="24"/>
      <c r="Q369" s="24"/>
      <c r="R369" s="24"/>
      <c r="S369" s="24"/>
      <c r="T369" s="57"/>
      <c r="AT369" s="6" t="s">
        <v>121</v>
      </c>
      <c r="AU369" s="6" t="s">
        <v>126</v>
      </c>
    </row>
    <row r="370" spans="2:47" s="6" customFormat="1" ht="30.75" customHeight="1">
      <c r="B370" s="23"/>
      <c r="C370" s="24"/>
      <c r="D370" s="164" t="s">
        <v>114</v>
      </c>
      <c r="E370" s="24"/>
      <c r="F370" s="149" t="s">
        <v>755</v>
      </c>
      <c r="G370" s="24"/>
      <c r="H370" s="24"/>
      <c r="J370" s="24"/>
      <c r="K370" s="24"/>
      <c r="L370" s="43"/>
      <c r="M370" s="56"/>
      <c r="N370" s="24"/>
      <c r="O370" s="24"/>
      <c r="P370" s="24"/>
      <c r="Q370" s="24"/>
      <c r="R370" s="24"/>
      <c r="S370" s="24"/>
      <c r="T370" s="57"/>
      <c r="AT370" s="6" t="s">
        <v>114</v>
      </c>
      <c r="AU370" s="6" t="s">
        <v>126</v>
      </c>
    </row>
    <row r="371" spans="2:65" s="6" customFormat="1" ht="15.75" customHeight="1">
      <c r="B371" s="23"/>
      <c r="C371" s="136" t="s">
        <v>756</v>
      </c>
      <c r="D371" s="136" t="s">
        <v>108</v>
      </c>
      <c r="E371" s="137" t="s">
        <v>757</v>
      </c>
      <c r="F371" s="138" t="s">
        <v>758</v>
      </c>
      <c r="G371" s="139" t="s">
        <v>153</v>
      </c>
      <c r="H371" s="140">
        <v>1</v>
      </c>
      <c r="I371" s="141"/>
      <c r="J371" s="142">
        <f>ROUND($I$371*$H$371,2)</f>
        <v>0</v>
      </c>
      <c r="K371" s="138" t="s">
        <v>119</v>
      </c>
      <c r="L371" s="43"/>
      <c r="M371" s="143"/>
      <c r="N371" s="144" t="s">
        <v>39</v>
      </c>
      <c r="O371" s="24"/>
      <c r="P371" s="24"/>
      <c r="Q371" s="145">
        <v>0.00021</v>
      </c>
      <c r="R371" s="145">
        <f>$Q$371*$H$371</f>
        <v>0.00021</v>
      </c>
      <c r="S371" s="145">
        <v>0</v>
      </c>
      <c r="T371" s="146">
        <f>$S$371*$H$371</f>
        <v>0</v>
      </c>
      <c r="AR371" s="89" t="s">
        <v>112</v>
      </c>
      <c r="AT371" s="89" t="s">
        <v>108</v>
      </c>
      <c r="AU371" s="89" t="s">
        <v>126</v>
      </c>
      <c r="AY371" s="6" t="s">
        <v>107</v>
      </c>
      <c r="BE371" s="147">
        <f>IF($N$371="základní",$J$371,0)</f>
        <v>0</v>
      </c>
      <c r="BF371" s="147">
        <f>IF($N$371="snížená",$J$371,0)</f>
        <v>0</v>
      </c>
      <c r="BG371" s="147">
        <f>IF($N$371="zákl. přenesená",$J$371,0)</f>
        <v>0</v>
      </c>
      <c r="BH371" s="147">
        <f>IF($N$371="sníž. přenesená",$J$371,0)</f>
        <v>0</v>
      </c>
      <c r="BI371" s="147">
        <f>IF($N$371="nulová",$J$371,0)</f>
        <v>0</v>
      </c>
      <c r="BJ371" s="89" t="s">
        <v>20</v>
      </c>
      <c r="BK371" s="147">
        <f>ROUND($I$371*$H$371,2)</f>
        <v>0</v>
      </c>
      <c r="BL371" s="89" t="s">
        <v>112</v>
      </c>
      <c r="BM371" s="89" t="s">
        <v>759</v>
      </c>
    </row>
    <row r="372" spans="2:47" s="6" customFormat="1" ht="16.5" customHeight="1">
      <c r="B372" s="23"/>
      <c r="C372" s="24"/>
      <c r="D372" s="148" t="s">
        <v>121</v>
      </c>
      <c r="E372" s="24"/>
      <c r="F372" s="150" t="s">
        <v>760</v>
      </c>
      <c r="G372" s="24"/>
      <c r="H372" s="24"/>
      <c r="J372" s="24"/>
      <c r="K372" s="24"/>
      <c r="L372" s="43"/>
      <c r="M372" s="56"/>
      <c r="N372" s="24"/>
      <c r="O372" s="24"/>
      <c r="P372" s="24"/>
      <c r="Q372" s="24"/>
      <c r="R372" s="24"/>
      <c r="S372" s="24"/>
      <c r="T372" s="57"/>
      <c r="AT372" s="6" t="s">
        <v>121</v>
      </c>
      <c r="AU372" s="6" t="s">
        <v>126</v>
      </c>
    </row>
    <row r="373" spans="2:47" s="6" customFormat="1" ht="30.75" customHeight="1">
      <c r="B373" s="23"/>
      <c r="C373" s="24"/>
      <c r="D373" s="164" t="s">
        <v>114</v>
      </c>
      <c r="E373" s="24"/>
      <c r="F373" s="149" t="s">
        <v>761</v>
      </c>
      <c r="G373" s="24"/>
      <c r="H373" s="24"/>
      <c r="J373" s="24"/>
      <c r="K373" s="24"/>
      <c r="L373" s="43"/>
      <c r="M373" s="56"/>
      <c r="N373" s="24"/>
      <c r="O373" s="24"/>
      <c r="P373" s="24"/>
      <c r="Q373" s="24"/>
      <c r="R373" s="24"/>
      <c r="S373" s="24"/>
      <c r="T373" s="57"/>
      <c r="AT373" s="6" t="s">
        <v>114</v>
      </c>
      <c r="AU373" s="6" t="s">
        <v>126</v>
      </c>
    </row>
    <row r="374" spans="2:65" s="6" customFormat="1" ht="15.75" customHeight="1">
      <c r="B374" s="23"/>
      <c r="C374" s="136" t="s">
        <v>762</v>
      </c>
      <c r="D374" s="136" t="s">
        <v>108</v>
      </c>
      <c r="E374" s="137" t="s">
        <v>763</v>
      </c>
      <c r="F374" s="138" t="s">
        <v>764</v>
      </c>
      <c r="G374" s="139" t="s">
        <v>153</v>
      </c>
      <c r="H374" s="140">
        <v>1</v>
      </c>
      <c r="I374" s="141"/>
      <c r="J374" s="142">
        <f>ROUND($I$374*$H$374,2)</f>
        <v>0</v>
      </c>
      <c r="K374" s="138"/>
      <c r="L374" s="43"/>
      <c r="M374" s="143"/>
      <c r="N374" s="144" t="s">
        <v>39</v>
      </c>
      <c r="O374" s="24"/>
      <c r="P374" s="24"/>
      <c r="Q374" s="145">
        <v>0.0004</v>
      </c>
      <c r="R374" s="145">
        <f>$Q$374*$H$374</f>
        <v>0.0004</v>
      </c>
      <c r="S374" s="145">
        <v>0</v>
      </c>
      <c r="T374" s="146">
        <f>$S$374*$H$374</f>
        <v>0</v>
      </c>
      <c r="AR374" s="89" t="s">
        <v>112</v>
      </c>
      <c r="AT374" s="89" t="s">
        <v>108</v>
      </c>
      <c r="AU374" s="89" t="s">
        <v>126</v>
      </c>
      <c r="AY374" s="6" t="s">
        <v>107</v>
      </c>
      <c r="BE374" s="147">
        <f>IF($N$374="základní",$J$374,0)</f>
        <v>0</v>
      </c>
      <c r="BF374" s="147">
        <f>IF($N$374="snížená",$J$374,0)</f>
        <v>0</v>
      </c>
      <c r="BG374" s="147">
        <f>IF($N$374="zákl. přenesená",$J$374,0)</f>
        <v>0</v>
      </c>
      <c r="BH374" s="147">
        <f>IF($N$374="sníž. přenesená",$J$374,0)</f>
        <v>0</v>
      </c>
      <c r="BI374" s="147">
        <f>IF($N$374="nulová",$J$374,0)</f>
        <v>0</v>
      </c>
      <c r="BJ374" s="89" t="s">
        <v>20</v>
      </c>
      <c r="BK374" s="147">
        <f>ROUND($I$374*$H$374,2)</f>
        <v>0</v>
      </c>
      <c r="BL374" s="89" t="s">
        <v>112</v>
      </c>
      <c r="BM374" s="89" t="s">
        <v>765</v>
      </c>
    </row>
    <row r="375" spans="2:47" s="6" customFormat="1" ht="30.75" customHeight="1">
      <c r="B375" s="23"/>
      <c r="C375" s="24"/>
      <c r="D375" s="148" t="s">
        <v>114</v>
      </c>
      <c r="E375" s="24"/>
      <c r="F375" s="149" t="s">
        <v>766</v>
      </c>
      <c r="G375" s="24"/>
      <c r="H375" s="24"/>
      <c r="J375" s="24"/>
      <c r="K375" s="24"/>
      <c r="L375" s="43"/>
      <c r="M375" s="56"/>
      <c r="N375" s="24"/>
      <c r="O375" s="24"/>
      <c r="P375" s="24"/>
      <c r="Q375" s="24"/>
      <c r="R375" s="24"/>
      <c r="S375" s="24"/>
      <c r="T375" s="57"/>
      <c r="AT375" s="6" t="s">
        <v>114</v>
      </c>
      <c r="AU375" s="6" t="s">
        <v>126</v>
      </c>
    </row>
    <row r="376" spans="2:65" s="6" customFormat="1" ht="15.75" customHeight="1">
      <c r="B376" s="23"/>
      <c r="C376" s="136" t="s">
        <v>767</v>
      </c>
      <c r="D376" s="136" t="s">
        <v>108</v>
      </c>
      <c r="E376" s="137" t="s">
        <v>768</v>
      </c>
      <c r="F376" s="138" t="s">
        <v>769</v>
      </c>
      <c r="G376" s="139" t="s">
        <v>153</v>
      </c>
      <c r="H376" s="140">
        <v>1</v>
      </c>
      <c r="I376" s="141"/>
      <c r="J376" s="142">
        <f>ROUND($I$376*$H$376,2)</f>
        <v>0</v>
      </c>
      <c r="K376" s="138"/>
      <c r="L376" s="43"/>
      <c r="M376" s="143"/>
      <c r="N376" s="144" t="s">
        <v>39</v>
      </c>
      <c r="O376" s="24"/>
      <c r="P376" s="24"/>
      <c r="Q376" s="145">
        <v>0.00065</v>
      </c>
      <c r="R376" s="145">
        <f>$Q$376*$H$376</f>
        <v>0.00065</v>
      </c>
      <c r="S376" s="145">
        <v>0</v>
      </c>
      <c r="T376" s="146">
        <f>$S$376*$H$376</f>
        <v>0</v>
      </c>
      <c r="AR376" s="89" t="s">
        <v>112</v>
      </c>
      <c r="AT376" s="89" t="s">
        <v>108</v>
      </c>
      <c r="AU376" s="89" t="s">
        <v>126</v>
      </c>
      <c r="AY376" s="6" t="s">
        <v>107</v>
      </c>
      <c r="BE376" s="147">
        <f>IF($N$376="základní",$J$376,0)</f>
        <v>0</v>
      </c>
      <c r="BF376" s="147">
        <f>IF($N$376="snížená",$J$376,0)</f>
        <v>0</v>
      </c>
      <c r="BG376" s="147">
        <f>IF($N$376="zákl. přenesená",$J$376,0)</f>
        <v>0</v>
      </c>
      <c r="BH376" s="147">
        <f>IF($N$376="sníž. přenesená",$J$376,0)</f>
        <v>0</v>
      </c>
      <c r="BI376" s="147">
        <f>IF($N$376="nulová",$J$376,0)</f>
        <v>0</v>
      </c>
      <c r="BJ376" s="89" t="s">
        <v>20</v>
      </c>
      <c r="BK376" s="147">
        <f>ROUND($I$376*$H$376,2)</f>
        <v>0</v>
      </c>
      <c r="BL376" s="89" t="s">
        <v>112</v>
      </c>
      <c r="BM376" s="89" t="s">
        <v>770</v>
      </c>
    </row>
    <row r="377" spans="2:47" s="6" customFormat="1" ht="30.75" customHeight="1">
      <c r="B377" s="23"/>
      <c r="C377" s="24"/>
      <c r="D377" s="148" t="s">
        <v>114</v>
      </c>
      <c r="E377" s="24"/>
      <c r="F377" s="149" t="s">
        <v>771</v>
      </c>
      <c r="G377" s="24"/>
      <c r="H377" s="24"/>
      <c r="J377" s="24"/>
      <c r="K377" s="24"/>
      <c r="L377" s="43"/>
      <c r="M377" s="175"/>
      <c r="N377" s="152"/>
      <c r="O377" s="152"/>
      <c r="P377" s="152"/>
      <c r="Q377" s="152"/>
      <c r="R377" s="152"/>
      <c r="S377" s="152"/>
      <c r="T377" s="176"/>
      <c r="AT377" s="6" t="s">
        <v>114</v>
      </c>
      <c r="AU377" s="6" t="s">
        <v>126</v>
      </c>
    </row>
    <row r="378" spans="2:12" s="6" customFormat="1" ht="7.5" customHeight="1">
      <c r="B378" s="38"/>
      <c r="C378" s="39"/>
      <c r="D378" s="39"/>
      <c r="E378" s="39"/>
      <c r="F378" s="39"/>
      <c r="G378" s="39"/>
      <c r="H378" s="39"/>
      <c r="I378" s="101"/>
      <c r="J378" s="39"/>
      <c r="K378" s="39"/>
      <c r="L378" s="43"/>
    </row>
    <row r="379" s="2" customFormat="1" ht="14.25" customHeight="1"/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91" customFormat="1" ht="45" customHeight="1">
      <c r="B3" s="189"/>
      <c r="C3" s="303" t="s">
        <v>779</v>
      </c>
      <c r="D3" s="303"/>
      <c r="E3" s="303"/>
      <c r="F3" s="303"/>
      <c r="G3" s="303"/>
      <c r="H3" s="303"/>
      <c r="I3" s="303"/>
      <c r="J3" s="303"/>
      <c r="K3" s="190"/>
    </row>
    <row r="4" spans="2:11" ht="25.5" customHeight="1">
      <c r="B4" s="192"/>
      <c r="C4" s="308" t="s">
        <v>780</v>
      </c>
      <c r="D4" s="308"/>
      <c r="E4" s="308"/>
      <c r="F4" s="308"/>
      <c r="G4" s="308"/>
      <c r="H4" s="308"/>
      <c r="I4" s="308"/>
      <c r="J4" s="308"/>
      <c r="K4" s="193"/>
    </row>
    <row r="5" spans="2:11" ht="5.25" customHeight="1">
      <c r="B5" s="192"/>
      <c r="C5" s="194"/>
      <c r="D5" s="194"/>
      <c r="E5" s="194"/>
      <c r="F5" s="194"/>
      <c r="G5" s="194"/>
      <c r="H5" s="194"/>
      <c r="I5" s="194"/>
      <c r="J5" s="194"/>
      <c r="K5" s="193"/>
    </row>
    <row r="6" spans="2:11" ht="15" customHeight="1">
      <c r="B6" s="192"/>
      <c r="C6" s="305" t="s">
        <v>781</v>
      </c>
      <c r="D6" s="305"/>
      <c r="E6" s="305"/>
      <c r="F6" s="305"/>
      <c r="G6" s="305"/>
      <c r="H6" s="305"/>
      <c r="I6" s="305"/>
      <c r="J6" s="305"/>
      <c r="K6" s="193"/>
    </row>
    <row r="7" spans="2:11" ht="15" customHeight="1">
      <c r="B7" s="196"/>
      <c r="C7" s="305" t="s">
        <v>782</v>
      </c>
      <c r="D7" s="305"/>
      <c r="E7" s="305"/>
      <c r="F7" s="305"/>
      <c r="G7" s="305"/>
      <c r="H7" s="305"/>
      <c r="I7" s="305"/>
      <c r="J7" s="305"/>
      <c r="K7" s="193"/>
    </row>
    <row r="8" spans="2:11" ht="12.75" customHeight="1">
      <c r="B8" s="196"/>
      <c r="C8" s="195"/>
      <c r="D8" s="195"/>
      <c r="E8" s="195"/>
      <c r="F8" s="195"/>
      <c r="G8" s="195"/>
      <c r="H8" s="195"/>
      <c r="I8" s="195"/>
      <c r="J8" s="195"/>
      <c r="K8" s="193"/>
    </row>
    <row r="9" spans="2:11" ht="15" customHeight="1">
      <c r="B9" s="196"/>
      <c r="C9" s="305" t="s">
        <v>783</v>
      </c>
      <c r="D9" s="305"/>
      <c r="E9" s="305"/>
      <c r="F9" s="305"/>
      <c r="G9" s="305"/>
      <c r="H9" s="305"/>
      <c r="I9" s="305"/>
      <c r="J9" s="305"/>
      <c r="K9" s="193"/>
    </row>
    <row r="10" spans="2:11" ht="15" customHeight="1">
      <c r="B10" s="196"/>
      <c r="C10" s="195"/>
      <c r="D10" s="305" t="s">
        <v>784</v>
      </c>
      <c r="E10" s="305"/>
      <c r="F10" s="305"/>
      <c r="G10" s="305"/>
      <c r="H10" s="305"/>
      <c r="I10" s="305"/>
      <c r="J10" s="305"/>
      <c r="K10" s="193"/>
    </row>
    <row r="11" spans="2:11" ht="15" customHeight="1">
      <c r="B11" s="196"/>
      <c r="C11" s="197"/>
      <c r="D11" s="305" t="s">
        <v>785</v>
      </c>
      <c r="E11" s="305"/>
      <c r="F11" s="305"/>
      <c r="G11" s="305"/>
      <c r="H11" s="305"/>
      <c r="I11" s="305"/>
      <c r="J11" s="305"/>
      <c r="K11" s="193"/>
    </row>
    <row r="12" spans="2:11" ht="12.75" customHeight="1">
      <c r="B12" s="196"/>
      <c r="C12" s="197"/>
      <c r="D12" s="197"/>
      <c r="E12" s="197"/>
      <c r="F12" s="197"/>
      <c r="G12" s="197"/>
      <c r="H12" s="197"/>
      <c r="I12" s="197"/>
      <c r="J12" s="197"/>
      <c r="K12" s="193"/>
    </row>
    <row r="13" spans="2:11" ht="15" customHeight="1">
      <c r="B13" s="196"/>
      <c r="C13" s="197"/>
      <c r="D13" s="305" t="s">
        <v>786</v>
      </c>
      <c r="E13" s="305"/>
      <c r="F13" s="305"/>
      <c r="G13" s="305"/>
      <c r="H13" s="305"/>
      <c r="I13" s="305"/>
      <c r="J13" s="305"/>
      <c r="K13" s="193"/>
    </row>
    <row r="14" spans="2:11" ht="15" customHeight="1">
      <c r="B14" s="196"/>
      <c r="C14" s="197"/>
      <c r="D14" s="305" t="s">
        <v>787</v>
      </c>
      <c r="E14" s="305"/>
      <c r="F14" s="305"/>
      <c r="G14" s="305"/>
      <c r="H14" s="305"/>
      <c r="I14" s="305"/>
      <c r="J14" s="305"/>
      <c r="K14" s="193"/>
    </row>
    <row r="15" spans="2:11" ht="15" customHeight="1">
      <c r="B15" s="196"/>
      <c r="C15" s="197"/>
      <c r="D15" s="305" t="s">
        <v>788</v>
      </c>
      <c r="E15" s="305"/>
      <c r="F15" s="305"/>
      <c r="G15" s="305"/>
      <c r="H15" s="305"/>
      <c r="I15" s="305"/>
      <c r="J15" s="305"/>
      <c r="K15" s="193"/>
    </row>
    <row r="16" spans="2:11" ht="15" customHeight="1">
      <c r="B16" s="196"/>
      <c r="C16" s="197"/>
      <c r="D16" s="197"/>
      <c r="E16" s="198" t="s">
        <v>74</v>
      </c>
      <c r="F16" s="305" t="s">
        <v>789</v>
      </c>
      <c r="G16" s="305"/>
      <c r="H16" s="305"/>
      <c r="I16" s="305"/>
      <c r="J16" s="305"/>
      <c r="K16" s="193"/>
    </row>
    <row r="17" spans="2:11" ht="15" customHeight="1">
      <c r="B17" s="196"/>
      <c r="C17" s="197"/>
      <c r="D17" s="197"/>
      <c r="E17" s="198" t="s">
        <v>790</v>
      </c>
      <c r="F17" s="305" t="s">
        <v>791</v>
      </c>
      <c r="G17" s="305"/>
      <c r="H17" s="305"/>
      <c r="I17" s="305"/>
      <c r="J17" s="305"/>
      <c r="K17" s="193"/>
    </row>
    <row r="18" spans="2:11" ht="15" customHeight="1">
      <c r="B18" s="196"/>
      <c r="C18" s="197"/>
      <c r="D18" s="197"/>
      <c r="E18" s="198" t="s">
        <v>792</v>
      </c>
      <c r="F18" s="305" t="s">
        <v>793</v>
      </c>
      <c r="G18" s="305"/>
      <c r="H18" s="305"/>
      <c r="I18" s="305"/>
      <c r="J18" s="305"/>
      <c r="K18" s="193"/>
    </row>
    <row r="19" spans="2:11" ht="15" customHeight="1">
      <c r="B19" s="196"/>
      <c r="C19" s="197"/>
      <c r="D19" s="197"/>
      <c r="E19" s="198" t="s">
        <v>794</v>
      </c>
      <c r="F19" s="305" t="s">
        <v>73</v>
      </c>
      <c r="G19" s="305"/>
      <c r="H19" s="305"/>
      <c r="I19" s="305"/>
      <c r="J19" s="305"/>
      <c r="K19" s="193"/>
    </row>
    <row r="20" spans="2:11" ht="15" customHeight="1">
      <c r="B20" s="196"/>
      <c r="C20" s="197"/>
      <c r="D20" s="197"/>
      <c r="E20" s="198" t="s">
        <v>795</v>
      </c>
      <c r="F20" s="305" t="s">
        <v>796</v>
      </c>
      <c r="G20" s="305"/>
      <c r="H20" s="305"/>
      <c r="I20" s="305"/>
      <c r="J20" s="305"/>
      <c r="K20" s="193"/>
    </row>
    <row r="21" spans="2:11" ht="15" customHeight="1">
      <c r="B21" s="196"/>
      <c r="C21" s="197"/>
      <c r="D21" s="197"/>
      <c r="E21" s="198" t="s">
        <v>797</v>
      </c>
      <c r="F21" s="305" t="s">
        <v>798</v>
      </c>
      <c r="G21" s="305"/>
      <c r="H21" s="305"/>
      <c r="I21" s="305"/>
      <c r="J21" s="305"/>
      <c r="K21" s="193"/>
    </row>
    <row r="22" spans="2:11" ht="12.75" customHeight="1">
      <c r="B22" s="196"/>
      <c r="C22" s="197"/>
      <c r="D22" s="197"/>
      <c r="E22" s="197"/>
      <c r="F22" s="197"/>
      <c r="G22" s="197"/>
      <c r="H22" s="197"/>
      <c r="I22" s="197"/>
      <c r="J22" s="197"/>
      <c r="K22" s="193"/>
    </row>
    <row r="23" spans="2:11" ht="15" customHeight="1">
      <c r="B23" s="196"/>
      <c r="C23" s="305" t="s">
        <v>799</v>
      </c>
      <c r="D23" s="305"/>
      <c r="E23" s="305"/>
      <c r="F23" s="305"/>
      <c r="G23" s="305"/>
      <c r="H23" s="305"/>
      <c r="I23" s="305"/>
      <c r="J23" s="305"/>
      <c r="K23" s="193"/>
    </row>
    <row r="24" spans="2:11" ht="15" customHeight="1">
      <c r="B24" s="196"/>
      <c r="C24" s="305" t="s">
        <v>800</v>
      </c>
      <c r="D24" s="305"/>
      <c r="E24" s="305"/>
      <c r="F24" s="305"/>
      <c r="G24" s="305"/>
      <c r="H24" s="305"/>
      <c r="I24" s="305"/>
      <c r="J24" s="305"/>
      <c r="K24" s="193"/>
    </row>
    <row r="25" spans="2:11" ht="15" customHeight="1">
      <c r="B25" s="196"/>
      <c r="C25" s="195"/>
      <c r="D25" s="305" t="s">
        <v>801</v>
      </c>
      <c r="E25" s="305"/>
      <c r="F25" s="305"/>
      <c r="G25" s="305"/>
      <c r="H25" s="305"/>
      <c r="I25" s="305"/>
      <c r="J25" s="305"/>
      <c r="K25" s="193"/>
    </row>
    <row r="26" spans="2:11" ht="15" customHeight="1">
      <c r="B26" s="196"/>
      <c r="C26" s="197"/>
      <c r="D26" s="305" t="s">
        <v>802</v>
      </c>
      <c r="E26" s="305"/>
      <c r="F26" s="305"/>
      <c r="G26" s="305"/>
      <c r="H26" s="305"/>
      <c r="I26" s="305"/>
      <c r="J26" s="305"/>
      <c r="K26" s="193"/>
    </row>
    <row r="27" spans="2:11" ht="12.75" customHeight="1">
      <c r="B27" s="196"/>
      <c r="C27" s="197"/>
      <c r="D27" s="197"/>
      <c r="E27" s="197"/>
      <c r="F27" s="197"/>
      <c r="G27" s="197"/>
      <c r="H27" s="197"/>
      <c r="I27" s="197"/>
      <c r="J27" s="197"/>
      <c r="K27" s="193"/>
    </row>
    <row r="28" spans="2:11" ht="15" customHeight="1">
      <c r="B28" s="196"/>
      <c r="C28" s="197"/>
      <c r="D28" s="305" t="s">
        <v>803</v>
      </c>
      <c r="E28" s="305"/>
      <c r="F28" s="305"/>
      <c r="G28" s="305"/>
      <c r="H28" s="305"/>
      <c r="I28" s="305"/>
      <c r="J28" s="305"/>
      <c r="K28" s="193"/>
    </row>
    <row r="29" spans="2:11" ht="15" customHeight="1">
      <c r="B29" s="196"/>
      <c r="C29" s="197"/>
      <c r="D29" s="305" t="s">
        <v>804</v>
      </c>
      <c r="E29" s="305"/>
      <c r="F29" s="305"/>
      <c r="G29" s="305"/>
      <c r="H29" s="305"/>
      <c r="I29" s="305"/>
      <c r="J29" s="305"/>
      <c r="K29" s="193"/>
    </row>
    <row r="30" spans="2:11" ht="12.75" customHeight="1">
      <c r="B30" s="196"/>
      <c r="C30" s="197"/>
      <c r="D30" s="197"/>
      <c r="E30" s="197"/>
      <c r="F30" s="197"/>
      <c r="G30" s="197"/>
      <c r="H30" s="197"/>
      <c r="I30" s="197"/>
      <c r="J30" s="197"/>
      <c r="K30" s="193"/>
    </row>
    <row r="31" spans="2:11" ht="15" customHeight="1">
      <c r="B31" s="196"/>
      <c r="C31" s="197"/>
      <c r="D31" s="305" t="s">
        <v>805</v>
      </c>
      <c r="E31" s="305"/>
      <c r="F31" s="305"/>
      <c r="G31" s="305"/>
      <c r="H31" s="305"/>
      <c r="I31" s="305"/>
      <c r="J31" s="305"/>
      <c r="K31" s="193"/>
    </row>
    <row r="32" spans="2:11" ht="15" customHeight="1">
      <c r="B32" s="196"/>
      <c r="C32" s="197"/>
      <c r="D32" s="305" t="s">
        <v>806</v>
      </c>
      <c r="E32" s="305"/>
      <c r="F32" s="305"/>
      <c r="G32" s="305"/>
      <c r="H32" s="305"/>
      <c r="I32" s="305"/>
      <c r="J32" s="305"/>
      <c r="K32" s="193"/>
    </row>
    <row r="33" spans="2:11" ht="15" customHeight="1">
      <c r="B33" s="196"/>
      <c r="C33" s="197"/>
      <c r="D33" s="305" t="s">
        <v>807</v>
      </c>
      <c r="E33" s="305"/>
      <c r="F33" s="305"/>
      <c r="G33" s="305"/>
      <c r="H33" s="305"/>
      <c r="I33" s="305"/>
      <c r="J33" s="305"/>
      <c r="K33" s="193"/>
    </row>
    <row r="34" spans="2:11" ht="15" customHeight="1">
      <c r="B34" s="196"/>
      <c r="C34" s="197"/>
      <c r="D34" s="195"/>
      <c r="E34" s="199" t="s">
        <v>90</v>
      </c>
      <c r="F34" s="195"/>
      <c r="G34" s="305" t="s">
        <v>808</v>
      </c>
      <c r="H34" s="305"/>
      <c r="I34" s="305"/>
      <c r="J34" s="305"/>
      <c r="K34" s="193"/>
    </row>
    <row r="35" spans="2:11" ht="30.75" customHeight="1">
      <c r="B35" s="196"/>
      <c r="C35" s="197"/>
      <c r="D35" s="195"/>
      <c r="E35" s="199" t="s">
        <v>809</v>
      </c>
      <c r="F35" s="195"/>
      <c r="G35" s="305" t="s">
        <v>810</v>
      </c>
      <c r="H35" s="305"/>
      <c r="I35" s="305"/>
      <c r="J35" s="305"/>
      <c r="K35" s="193"/>
    </row>
    <row r="36" spans="2:11" ht="15" customHeight="1">
      <c r="B36" s="196"/>
      <c r="C36" s="197"/>
      <c r="D36" s="195"/>
      <c r="E36" s="199" t="s">
        <v>49</v>
      </c>
      <c r="F36" s="195"/>
      <c r="G36" s="305" t="s">
        <v>811</v>
      </c>
      <c r="H36" s="305"/>
      <c r="I36" s="305"/>
      <c r="J36" s="305"/>
      <c r="K36" s="193"/>
    </row>
    <row r="37" spans="2:11" ht="15" customHeight="1">
      <c r="B37" s="196"/>
      <c r="C37" s="197"/>
      <c r="D37" s="195"/>
      <c r="E37" s="199" t="s">
        <v>91</v>
      </c>
      <c r="F37" s="195"/>
      <c r="G37" s="305" t="s">
        <v>812</v>
      </c>
      <c r="H37" s="305"/>
      <c r="I37" s="305"/>
      <c r="J37" s="305"/>
      <c r="K37" s="193"/>
    </row>
    <row r="38" spans="2:11" ht="15" customHeight="1">
      <c r="B38" s="196"/>
      <c r="C38" s="197"/>
      <c r="D38" s="195"/>
      <c r="E38" s="199" t="s">
        <v>92</v>
      </c>
      <c r="F38" s="195"/>
      <c r="G38" s="305" t="s">
        <v>813</v>
      </c>
      <c r="H38" s="305"/>
      <c r="I38" s="305"/>
      <c r="J38" s="305"/>
      <c r="K38" s="193"/>
    </row>
    <row r="39" spans="2:11" ht="15" customHeight="1">
      <c r="B39" s="196"/>
      <c r="C39" s="197"/>
      <c r="D39" s="195"/>
      <c r="E39" s="199" t="s">
        <v>93</v>
      </c>
      <c r="F39" s="195"/>
      <c r="G39" s="305" t="s">
        <v>814</v>
      </c>
      <c r="H39" s="305"/>
      <c r="I39" s="305"/>
      <c r="J39" s="305"/>
      <c r="K39" s="193"/>
    </row>
    <row r="40" spans="2:11" ht="15" customHeight="1">
      <c r="B40" s="196"/>
      <c r="C40" s="197"/>
      <c r="D40" s="195"/>
      <c r="E40" s="199" t="s">
        <v>815</v>
      </c>
      <c r="F40" s="195"/>
      <c r="G40" s="305" t="s">
        <v>816</v>
      </c>
      <c r="H40" s="305"/>
      <c r="I40" s="305"/>
      <c r="J40" s="305"/>
      <c r="K40" s="193"/>
    </row>
    <row r="41" spans="2:11" ht="15" customHeight="1">
      <c r="B41" s="196"/>
      <c r="C41" s="197"/>
      <c r="D41" s="195"/>
      <c r="E41" s="199"/>
      <c r="F41" s="195"/>
      <c r="G41" s="305" t="s">
        <v>817</v>
      </c>
      <c r="H41" s="305"/>
      <c r="I41" s="305"/>
      <c r="J41" s="305"/>
      <c r="K41" s="193"/>
    </row>
    <row r="42" spans="2:11" ht="15" customHeight="1">
      <c r="B42" s="196"/>
      <c r="C42" s="197"/>
      <c r="D42" s="195"/>
      <c r="E42" s="199" t="s">
        <v>818</v>
      </c>
      <c r="F42" s="195"/>
      <c r="G42" s="305" t="s">
        <v>819</v>
      </c>
      <c r="H42" s="305"/>
      <c r="I42" s="305"/>
      <c r="J42" s="305"/>
      <c r="K42" s="193"/>
    </row>
    <row r="43" spans="2:11" ht="15" customHeight="1">
      <c r="B43" s="196"/>
      <c r="C43" s="197"/>
      <c r="D43" s="195"/>
      <c r="E43" s="199" t="s">
        <v>96</v>
      </c>
      <c r="F43" s="195"/>
      <c r="G43" s="305" t="s">
        <v>820</v>
      </c>
      <c r="H43" s="305"/>
      <c r="I43" s="305"/>
      <c r="J43" s="305"/>
      <c r="K43" s="193"/>
    </row>
    <row r="44" spans="2:11" ht="12.75" customHeight="1">
      <c r="B44" s="196"/>
      <c r="C44" s="197"/>
      <c r="D44" s="195"/>
      <c r="E44" s="195"/>
      <c r="F44" s="195"/>
      <c r="G44" s="195"/>
      <c r="H44" s="195"/>
      <c r="I44" s="195"/>
      <c r="J44" s="195"/>
      <c r="K44" s="193"/>
    </row>
    <row r="45" spans="2:11" ht="15" customHeight="1">
      <c r="B45" s="196"/>
      <c r="C45" s="197"/>
      <c r="D45" s="305" t="s">
        <v>821</v>
      </c>
      <c r="E45" s="305"/>
      <c r="F45" s="305"/>
      <c r="G45" s="305"/>
      <c r="H45" s="305"/>
      <c r="I45" s="305"/>
      <c r="J45" s="305"/>
      <c r="K45" s="193"/>
    </row>
    <row r="46" spans="2:11" ht="15" customHeight="1">
      <c r="B46" s="196"/>
      <c r="C46" s="197"/>
      <c r="D46" s="197"/>
      <c r="E46" s="305" t="s">
        <v>822</v>
      </c>
      <c r="F46" s="305"/>
      <c r="G46" s="305"/>
      <c r="H46" s="305"/>
      <c r="I46" s="305"/>
      <c r="J46" s="305"/>
      <c r="K46" s="193"/>
    </row>
    <row r="47" spans="2:11" ht="15" customHeight="1">
      <c r="B47" s="196"/>
      <c r="C47" s="197"/>
      <c r="D47" s="197"/>
      <c r="E47" s="305" t="s">
        <v>823</v>
      </c>
      <c r="F47" s="305"/>
      <c r="G47" s="305"/>
      <c r="H47" s="305"/>
      <c r="I47" s="305"/>
      <c r="J47" s="305"/>
      <c r="K47" s="193"/>
    </row>
    <row r="48" spans="2:11" ht="15" customHeight="1">
      <c r="B48" s="196"/>
      <c r="C48" s="197"/>
      <c r="D48" s="197"/>
      <c r="E48" s="305" t="s">
        <v>824</v>
      </c>
      <c r="F48" s="305"/>
      <c r="G48" s="305"/>
      <c r="H48" s="305"/>
      <c r="I48" s="305"/>
      <c r="J48" s="305"/>
      <c r="K48" s="193"/>
    </row>
    <row r="49" spans="2:11" ht="15" customHeight="1">
      <c r="B49" s="196"/>
      <c r="C49" s="197"/>
      <c r="D49" s="305" t="s">
        <v>825</v>
      </c>
      <c r="E49" s="305"/>
      <c r="F49" s="305"/>
      <c r="G49" s="305"/>
      <c r="H49" s="305"/>
      <c r="I49" s="305"/>
      <c r="J49" s="305"/>
      <c r="K49" s="193"/>
    </row>
    <row r="50" spans="2:11" ht="25.5" customHeight="1">
      <c r="B50" s="192"/>
      <c r="C50" s="308" t="s">
        <v>826</v>
      </c>
      <c r="D50" s="308"/>
      <c r="E50" s="308"/>
      <c r="F50" s="308"/>
      <c r="G50" s="308"/>
      <c r="H50" s="308"/>
      <c r="I50" s="308"/>
      <c r="J50" s="308"/>
      <c r="K50" s="193"/>
    </row>
    <row r="51" spans="2:11" ht="5.25" customHeight="1">
      <c r="B51" s="192"/>
      <c r="C51" s="194"/>
      <c r="D51" s="194"/>
      <c r="E51" s="194"/>
      <c r="F51" s="194"/>
      <c r="G51" s="194"/>
      <c r="H51" s="194"/>
      <c r="I51" s="194"/>
      <c r="J51" s="194"/>
      <c r="K51" s="193"/>
    </row>
    <row r="52" spans="2:11" ht="15" customHeight="1">
      <c r="B52" s="192"/>
      <c r="C52" s="305" t="s">
        <v>827</v>
      </c>
      <c r="D52" s="305"/>
      <c r="E52" s="305"/>
      <c r="F52" s="305"/>
      <c r="G52" s="305"/>
      <c r="H52" s="305"/>
      <c r="I52" s="305"/>
      <c r="J52" s="305"/>
      <c r="K52" s="193"/>
    </row>
    <row r="53" spans="2:11" ht="15" customHeight="1">
      <c r="B53" s="192"/>
      <c r="C53" s="305" t="s">
        <v>828</v>
      </c>
      <c r="D53" s="305"/>
      <c r="E53" s="305"/>
      <c r="F53" s="305"/>
      <c r="G53" s="305"/>
      <c r="H53" s="305"/>
      <c r="I53" s="305"/>
      <c r="J53" s="305"/>
      <c r="K53" s="193"/>
    </row>
    <row r="54" spans="2:11" ht="12.75" customHeight="1">
      <c r="B54" s="192"/>
      <c r="C54" s="195"/>
      <c r="D54" s="195"/>
      <c r="E54" s="195"/>
      <c r="F54" s="195"/>
      <c r="G54" s="195"/>
      <c r="H54" s="195"/>
      <c r="I54" s="195"/>
      <c r="J54" s="195"/>
      <c r="K54" s="193"/>
    </row>
    <row r="55" spans="2:11" ht="15" customHeight="1">
      <c r="B55" s="192"/>
      <c r="C55" s="305" t="s">
        <v>829</v>
      </c>
      <c r="D55" s="305"/>
      <c r="E55" s="305"/>
      <c r="F55" s="305"/>
      <c r="G55" s="305"/>
      <c r="H55" s="305"/>
      <c r="I55" s="305"/>
      <c r="J55" s="305"/>
      <c r="K55" s="193"/>
    </row>
    <row r="56" spans="2:11" ht="15" customHeight="1">
      <c r="B56" s="192"/>
      <c r="C56" s="197"/>
      <c r="D56" s="305" t="s">
        <v>830</v>
      </c>
      <c r="E56" s="305"/>
      <c r="F56" s="305"/>
      <c r="G56" s="305"/>
      <c r="H56" s="305"/>
      <c r="I56" s="305"/>
      <c r="J56" s="305"/>
      <c r="K56" s="193"/>
    </row>
    <row r="57" spans="2:11" ht="15" customHeight="1">
      <c r="B57" s="192"/>
      <c r="C57" s="197"/>
      <c r="D57" s="305" t="s">
        <v>831</v>
      </c>
      <c r="E57" s="305"/>
      <c r="F57" s="305"/>
      <c r="G57" s="305"/>
      <c r="H57" s="305"/>
      <c r="I57" s="305"/>
      <c r="J57" s="305"/>
      <c r="K57" s="193"/>
    </row>
    <row r="58" spans="2:11" ht="15" customHeight="1">
      <c r="B58" s="192"/>
      <c r="C58" s="197"/>
      <c r="D58" s="305" t="s">
        <v>832</v>
      </c>
      <c r="E58" s="305"/>
      <c r="F58" s="305"/>
      <c r="G58" s="305"/>
      <c r="H58" s="305"/>
      <c r="I58" s="305"/>
      <c r="J58" s="305"/>
      <c r="K58" s="193"/>
    </row>
    <row r="59" spans="2:11" ht="15" customHeight="1">
      <c r="B59" s="192"/>
      <c r="C59" s="197"/>
      <c r="D59" s="305" t="s">
        <v>833</v>
      </c>
      <c r="E59" s="305"/>
      <c r="F59" s="305"/>
      <c r="G59" s="305"/>
      <c r="H59" s="305"/>
      <c r="I59" s="305"/>
      <c r="J59" s="305"/>
      <c r="K59" s="193"/>
    </row>
    <row r="60" spans="2:11" ht="15" customHeight="1">
      <c r="B60" s="192"/>
      <c r="C60" s="197"/>
      <c r="D60" s="307" t="s">
        <v>834</v>
      </c>
      <c r="E60" s="307"/>
      <c r="F60" s="307"/>
      <c r="G60" s="307"/>
      <c r="H60" s="307"/>
      <c r="I60" s="307"/>
      <c r="J60" s="307"/>
      <c r="K60" s="193"/>
    </row>
    <row r="61" spans="2:11" ht="15" customHeight="1">
      <c r="B61" s="192"/>
      <c r="C61" s="197"/>
      <c r="D61" s="305" t="s">
        <v>835</v>
      </c>
      <c r="E61" s="305"/>
      <c r="F61" s="305"/>
      <c r="G61" s="305"/>
      <c r="H61" s="305"/>
      <c r="I61" s="305"/>
      <c r="J61" s="305"/>
      <c r="K61" s="193"/>
    </row>
    <row r="62" spans="2:11" ht="12.75" customHeight="1">
      <c r="B62" s="192"/>
      <c r="C62" s="197"/>
      <c r="D62" s="197"/>
      <c r="E62" s="200"/>
      <c r="F62" s="197"/>
      <c r="G62" s="197"/>
      <c r="H62" s="197"/>
      <c r="I62" s="197"/>
      <c r="J62" s="197"/>
      <c r="K62" s="193"/>
    </row>
    <row r="63" spans="2:11" ht="15" customHeight="1">
      <c r="B63" s="192"/>
      <c r="C63" s="197"/>
      <c r="D63" s="305" t="s">
        <v>836</v>
      </c>
      <c r="E63" s="305"/>
      <c r="F63" s="305"/>
      <c r="G63" s="305"/>
      <c r="H63" s="305"/>
      <c r="I63" s="305"/>
      <c r="J63" s="305"/>
      <c r="K63" s="193"/>
    </row>
    <row r="64" spans="2:11" ht="15" customHeight="1">
      <c r="B64" s="192"/>
      <c r="C64" s="197"/>
      <c r="D64" s="307" t="s">
        <v>837</v>
      </c>
      <c r="E64" s="307"/>
      <c r="F64" s="307"/>
      <c r="G64" s="307"/>
      <c r="H64" s="307"/>
      <c r="I64" s="307"/>
      <c r="J64" s="307"/>
      <c r="K64" s="193"/>
    </row>
    <row r="65" spans="2:11" ht="15" customHeight="1">
      <c r="B65" s="192"/>
      <c r="C65" s="197"/>
      <c r="D65" s="305" t="s">
        <v>838</v>
      </c>
      <c r="E65" s="305"/>
      <c r="F65" s="305"/>
      <c r="G65" s="305"/>
      <c r="H65" s="305"/>
      <c r="I65" s="305"/>
      <c r="J65" s="305"/>
      <c r="K65" s="193"/>
    </row>
    <row r="66" spans="2:11" ht="15" customHeight="1">
      <c r="B66" s="192"/>
      <c r="C66" s="197"/>
      <c r="D66" s="305" t="s">
        <v>839</v>
      </c>
      <c r="E66" s="305"/>
      <c r="F66" s="305"/>
      <c r="G66" s="305"/>
      <c r="H66" s="305"/>
      <c r="I66" s="305"/>
      <c r="J66" s="305"/>
      <c r="K66" s="193"/>
    </row>
    <row r="67" spans="2:11" ht="15" customHeight="1">
      <c r="B67" s="192"/>
      <c r="C67" s="197"/>
      <c r="D67" s="305" t="s">
        <v>840</v>
      </c>
      <c r="E67" s="305"/>
      <c r="F67" s="305"/>
      <c r="G67" s="305"/>
      <c r="H67" s="305"/>
      <c r="I67" s="305"/>
      <c r="J67" s="305"/>
      <c r="K67" s="193"/>
    </row>
    <row r="68" spans="2:11" ht="15" customHeight="1">
      <c r="B68" s="192"/>
      <c r="C68" s="197"/>
      <c r="D68" s="305" t="s">
        <v>841</v>
      </c>
      <c r="E68" s="305"/>
      <c r="F68" s="305"/>
      <c r="G68" s="305"/>
      <c r="H68" s="305"/>
      <c r="I68" s="305"/>
      <c r="J68" s="305"/>
      <c r="K68" s="193"/>
    </row>
    <row r="69" spans="2:11" ht="12.75" customHeight="1">
      <c r="B69" s="201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2:11" ht="18.75" customHeight="1">
      <c r="B70" s="204"/>
      <c r="C70" s="204"/>
      <c r="D70" s="204"/>
      <c r="E70" s="204"/>
      <c r="F70" s="204"/>
      <c r="G70" s="204"/>
      <c r="H70" s="204"/>
      <c r="I70" s="204"/>
      <c r="J70" s="204"/>
      <c r="K70" s="205"/>
    </row>
    <row r="71" spans="2:11" ht="18.75" customHeight="1">
      <c r="B71" s="205"/>
      <c r="C71" s="205"/>
      <c r="D71" s="205"/>
      <c r="E71" s="205"/>
      <c r="F71" s="205"/>
      <c r="G71" s="205"/>
      <c r="H71" s="205"/>
      <c r="I71" s="205"/>
      <c r="J71" s="205"/>
      <c r="K71" s="205"/>
    </row>
    <row r="72" spans="2:11" ht="7.5" customHeight="1">
      <c r="B72" s="206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45" customHeight="1">
      <c r="B73" s="209"/>
      <c r="C73" s="306" t="s">
        <v>778</v>
      </c>
      <c r="D73" s="306"/>
      <c r="E73" s="306"/>
      <c r="F73" s="306"/>
      <c r="G73" s="306"/>
      <c r="H73" s="306"/>
      <c r="I73" s="306"/>
      <c r="J73" s="306"/>
      <c r="K73" s="210"/>
    </row>
    <row r="74" spans="2:11" ht="17.25" customHeight="1">
      <c r="B74" s="209"/>
      <c r="C74" s="211" t="s">
        <v>842</v>
      </c>
      <c r="D74" s="211"/>
      <c r="E74" s="211"/>
      <c r="F74" s="211" t="s">
        <v>843</v>
      </c>
      <c r="G74" s="212"/>
      <c r="H74" s="211" t="s">
        <v>91</v>
      </c>
      <c r="I74" s="211" t="s">
        <v>53</v>
      </c>
      <c r="J74" s="211" t="s">
        <v>844</v>
      </c>
      <c r="K74" s="210"/>
    </row>
    <row r="75" spans="2:11" ht="17.25" customHeight="1">
      <c r="B75" s="209"/>
      <c r="C75" s="213" t="s">
        <v>845</v>
      </c>
      <c r="D75" s="213"/>
      <c r="E75" s="213"/>
      <c r="F75" s="214" t="s">
        <v>846</v>
      </c>
      <c r="G75" s="215"/>
      <c r="H75" s="213"/>
      <c r="I75" s="213"/>
      <c r="J75" s="213" t="s">
        <v>847</v>
      </c>
      <c r="K75" s="210"/>
    </row>
    <row r="76" spans="2:11" ht="5.25" customHeight="1">
      <c r="B76" s="209"/>
      <c r="C76" s="216"/>
      <c r="D76" s="216"/>
      <c r="E76" s="216"/>
      <c r="F76" s="216"/>
      <c r="G76" s="217"/>
      <c r="H76" s="216"/>
      <c r="I76" s="216"/>
      <c r="J76" s="216"/>
      <c r="K76" s="210"/>
    </row>
    <row r="77" spans="2:11" ht="15" customHeight="1">
      <c r="B77" s="209"/>
      <c r="C77" s="199" t="s">
        <v>49</v>
      </c>
      <c r="D77" s="216"/>
      <c r="E77" s="216"/>
      <c r="F77" s="218" t="s">
        <v>848</v>
      </c>
      <c r="G77" s="217"/>
      <c r="H77" s="199" t="s">
        <v>849</v>
      </c>
      <c r="I77" s="199" t="s">
        <v>850</v>
      </c>
      <c r="J77" s="199">
        <v>20</v>
      </c>
      <c r="K77" s="210"/>
    </row>
    <row r="78" spans="2:11" ht="15" customHeight="1">
      <c r="B78" s="209"/>
      <c r="C78" s="199" t="s">
        <v>851</v>
      </c>
      <c r="D78" s="199"/>
      <c r="E78" s="199"/>
      <c r="F78" s="218" t="s">
        <v>848</v>
      </c>
      <c r="G78" s="217"/>
      <c r="H78" s="199" t="s">
        <v>852</v>
      </c>
      <c r="I78" s="199" t="s">
        <v>850</v>
      </c>
      <c r="J78" s="199">
        <v>120</v>
      </c>
      <c r="K78" s="210"/>
    </row>
    <row r="79" spans="2:11" ht="15" customHeight="1">
      <c r="B79" s="219"/>
      <c r="C79" s="199" t="s">
        <v>853</v>
      </c>
      <c r="D79" s="199"/>
      <c r="E79" s="199"/>
      <c r="F79" s="218" t="s">
        <v>854</v>
      </c>
      <c r="G79" s="217"/>
      <c r="H79" s="199" t="s">
        <v>855</v>
      </c>
      <c r="I79" s="199" t="s">
        <v>850</v>
      </c>
      <c r="J79" s="199">
        <v>50</v>
      </c>
      <c r="K79" s="210"/>
    </row>
    <row r="80" spans="2:11" ht="15" customHeight="1">
      <c r="B80" s="219"/>
      <c r="C80" s="199" t="s">
        <v>856</v>
      </c>
      <c r="D80" s="199"/>
      <c r="E80" s="199"/>
      <c r="F80" s="218" t="s">
        <v>848</v>
      </c>
      <c r="G80" s="217"/>
      <c r="H80" s="199" t="s">
        <v>857</v>
      </c>
      <c r="I80" s="199" t="s">
        <v>858</v>
      </c>
      <c r="J80" s="199"/>
      <c r="K80" s="210"/>
    </row>
    <row r="81" spans="2:11" ht="15" customHeight="1">
      <c r="B81" s="219"/>
      <c r="C81" s="220" t="s">
        <v>859</v>
      </c>
      <c r="D81" s="220"/>
      <c r="E81" s="220"/>
      <c r="F81" s="221" t="s">
        <v>854</v>
      </c>
      <c r="G81" s="220"/>
      <c r="H81" s="220" t="s">
        <v>860</v>
      </c>
      <c r="I81" s="220" t="s">
        <v>850</v>
      </c>
      <c r="J81" s="220">
        <v>15</v>
      </c>
      <c r="K81" s="210"/>
    </row>
    <row r="82" spans="2:11" ht="15" customHeight="1">
      <c r="B82" s="219"/>
      <c r="C82" s="220" t="s">
        <v>861</v>
      </c>
      <c r="D82" s="220"/>
      <c r="E82" s="220"/>
      <c r="F82" s="221" t="s">
        <v>854</v>
      </c>
      <c r="G82" s="220"/>
      <c r="H82" s="220" t="s">
        <v>862</v>
      </c>
      <c r="I82" s="220" t="s">
        <v>850</v>
      </c>
      <c r="J82" s="220">
        <v>15</v>
      </c>
      <c r="K82" s="210"/>
    </row>
    <row r="83" spans="2:11" ht="15" customHeight="1">
      <c r="B83" s="219"/>
      <c r="C83" s="220" t="s">
        <v>863</v>
      </c>
      <c r="D83" s="220"/>
      <c r="E83" s="220"/>
      <c r="F83" s="221" t="s">
        <v>854</v>
      </c>
      <c r="G83" s="220"/>
      <c r="H83" s="220" t="s">
        <v>864</v>
      </c>
      <c r="I83" s="220" t="s">
        <v>850</v>
      </c>
      <c r="J83" s="220">
        <v>20</v>
      </c>
      <c r="K83" s="210"/>
    </row>
    <row r="84" spans="2:11" ht="15" customHeight="1">
      <c r="B84" s="219"/>
      <c r="C84" s="220" t="s">
        <v>865</v>
      </c>
      <c r="D84" s="220"/>
      <c r="E84" s="220"/>
      <c r="F84" s="221" t="s">
        <v>854</v>
      </c>
      <c r="G84" s="220"/>
      <c r="H84" s="220" t="s">
        <v>866</v>
      </c>
      <c r="I84" s="220" t="s">
        <v>850</v>
      </c>
      <c r="J84" s="220">
        <v>20</v>
      </c>
      <c r="K84" s="210"/>
    </row>
    <row r="85" spans="2:11" ht="15" customHeight="1">
      <c r="B85" s="219"/>
      <c r="C85" s="199" t="s">
        <v>867</v>
      </c>
      <c r="D85" s="199"/>
      <c r="E85" s="199"/>
      <c r="F85" s="218" t="s">
        <v>854</v>
      </c>
      <c r="G85" s="217"/>
      <c r="H85" s="199" t="s">
        <v>868</v>
      </c>
      <c r="I85" s="199" t="s">
        <v>850</v>
      </c>
      <c r="J85" s="199">
        <v>50</v>
      </c>
      <c r="K85" s="210"/>
    </row>
    <row r="86" spans="2:11" ht="15" customHeight="1">
      <c r="B86" s="219"/>
      <c r="C86" s="199" t="s">
        <v>869</v>
      </c>
      <c r="D86" s="199"/>
      <c r="E86" s="199"/>
      <c r="F86" s="218" t="s">
        <v>854</v>
      </c>
      <c r="G86" s="217"/>
      <c r="H86" s="199" t="s">
        <v>870</v>
      </c>
      <c r="I86" s="199" t="s">
        <v>850</v>
      </c>
      <c r="J86" s="199">
        <v>20</v>
      </c>
      <c r="K86" s="210"/>
    </row>
    <row r="87" spans="2:11" ht="15" customHeight="1">
      <c r="B87" s="219"/>
      <c r="C87" s="199" t="s">
        <v>871</v>
      </c>
      <c r="D87" s="199"/>
      <c r="E87" s="199"/>
      <c r="F87" s="218" t="s">
        <v>854</v>
      </c>
      <c r="G87" s="217"/>
      <c r="H87" s="199" t="s">
        <v>872</v>
      </c>
      <c r="I87" s="199" t="s">
        <v>850</v>
      </c>
      <c r="J87" s="199">
        <v>20</v>
      </c>
      <c r="K87" s="210"/>
    </row>
    <row r="88" spans="2:11" ht="15" customHeight="1">
      <c r="B88" s="219"/>
      <c r="C88" s="199" t="s">
        <v>873</v>
      </c>
      <c r="D88" s="199"/>
      <c r="E88" s="199"/>
      <c r="F88" s="218" t="s">
        <v>854</v>
      </c>
      <c r="G88" s="217"/>
      <c r="H88" s="199" t="s">
        <v>874</v>
      </c>
      <c r="I88" s="199" t="s">
        <v>850</v>
      </c>
      <c r="J88" s="199">
        <v>50</v>
      </c>
      <c r="K88" s="210"/>
    </row>
    <row r="89" spans="2:11" ht="15" customHeight="1">
      <c r="B89" s="219"/>
      <c r="C89" s="199" t="s">
        <v>875</v>
      </c>
      <c r="D89" s="199"/>
      <c r="E89" s="199"/>
      <c r="F89" s="218" t="s">
        <v>854</v>
      </c>
      <c r="G89" s="217"/>
      <c r="H89" s="199" t="s">
        <v>875</v>
      </c>
      <c r="I89" s="199" t="s">
        <v>850</v>
      </c>
      <c r="J89" s="199">
        <v>50</v>
      </c>
      <c r="K89" s="210"/>
    </row>
    <row r="90" spans="2:11" ht="15" customHeight="1">
      <c r="B90" s="219"/>
      <c r="C90" s="199" t="s">
        <v>97</v>
      </c>
      <c r="D90" s="199"/>
      <c r="E90" s="199"/>
      <c r="F90" s="218" t="s">
        <v>854</v>
      </c>
      <c r="G90" s="217"/>
      <c r="H90" s="199" t="s">
        <v>876</v>
      </c>
      <c r="I90" s="199" t="s">
        <v>850</v>
      </c>
      <c r="J90" s="199">
        <v>255</v>
      </c>
      <c r="K90" s="210"/>
    </row>
    <row r="91" spans="2:11" ht="15" customHeight="1">
      <c r="B91" s="219"/>
      <c r="C91" s="199" t="s">
        <v>877</v>
      </c>
      <c r="D91" s="199"/>
      <c r="E91" s="199"/>
      <c r="F91" s="218" t="s">
        <v>848</v>
      </c>
      <c r="G91" s="217"/>
      <c r="H91" s="199" t="s">
        <v>878</v>
      </c>
      <c r="I91" s="199" t="s">
        <v>879</v>
      </c>
      <c r="J91" s="199"/>
      <c r="K91" s="210"/>
    </row>
    <row r="92" spans="2:11" ht="15" customHeight="1">
      <c r="B92" s="219"/>
      <c r="C92" s="199" t="s">
        <v>880</v>
      </c>
      <c r="D92" s="199"/>
      <c r="E92" s="199"/>
      <c r="F92" s="218" t="s">
        <v>848</v>
      </c>
      <c r="G92" s="217"/>
      <c r="H92" s="199" t="s">
        <v>881</v>
      </c>
      <c r="I92" s="199" t="s">
        <v>882</v>
      </c>
      <c r="J92" s="199"/>
      <c r="K92" s="210"/>
    </row>
    <row r="93" spans="2:11" ht="15" customHeight="1">
      <c r="B93" s="219"/>
      <c r="C93" s="199" t="s">
        <v>883</v>
      </c>
      <c r="D93" s="199"/>
      <c r="E93" s="199"/>
      <c r="F93" s="218" t="s">
        <v>848</v>
      </c>
      <c r="G93" s="217"/>
      <c r="H93" s="199" t="s">
        <v>883</v>
      </c>
      <c r="I93" s="199" t="s">
        <v>882</v>
      </c>
      <c r="J93" s="199"/>
      <c r="K93" s="210"/>
    </row>
    <row r="94" spans="2:11" ht="15" customHeight="1">
      <c r="B94" s="219"/>
      <c r="C94" s="199" t="s">
        <v>34</v>
      </c>
      <c r="D94" s="199"/>
      <c r="E94" s="199"/>
      <c r="F94" s="218" t="s">
        <v>848</v>
      </c>
      <c r="G94" s="217"/>
      <c r="H94" s="199" t="s">
        <v>884</v>
      </c>
      <c r="I94" s="199" t="s">
        <v>882</v>
      </c>
      <c r="J94" s="199"/>
      <c r="K94" s="210"/>
    </row>
    <row r="95" spans="2:11" ht="15" customHeight="1">
      <c r="B95" s="219"/>
      <c r="C95" s="199" t="s">
        <v>44</v>
      </c>
      <c r="D95" s="199"/>
      <c r="E95" s="199"/>
      <c r="F95" s="218" t="s">
        <v>848</v>
      </c>
      <c r="G95" s="217"/>
      <c r="H95" s="199" t="s">
        <v>885</v>
      </c>
      <c r="I95" s="199" t="s">
        <v>882</v>
      </c>
      <c r="J95" s="199"/>
      <c r="K95" s="210"/>
    </row>
    <row r="96" spans="2:11" ht="15" customHeight="1">
      <c r="B96" s="222"/>
      <c r="C96" s="223"/>
      <c r="D96" s="223"/>
      <c r="E96" s="223"/>
      <c r="F96" s="223"/>
      <c r="G96" s="223"/>
      <c r="H96" s="223"/>
      <c r="I96" s="223"/>
      <c r="J96" s="223"/>
      <c r="K96" s="224"/>
    </row>
    <row r="97" spans="2:11" ht="18.75" customHeight="1">
      <c r="B97" s="225"/>
      <c r="C97" s="226"/>
      <c r="D97" s="226"/>
      <c r="E97" s="226"/>
      <c r="F97" s="226"/>
      <c r="G97" s="226"/>
      <c r="H97" s="226"/>
      <c r="I97" s="226"/>
      <c r="J97" s="226"/>
      <c r="K97" s="225"/>
    </row>
    <row r="98" spans="2:11" ht="18.75" customHeight="1">
      <c r="B98" s="205"/>
      <c r="C98" s="205"/>
      <c r="D98" s="205"/>
      <c r="E98" s="205"/>
      <c r="F98" s="205"/>
      <c r="G98" s="205"/>
      <c r="H98" s="205"/>
      <c r="I98" s="205"/>
      <c r="J98" s="205"/>
      <c r="K98" s="205"/>
    </row>
    <row r="99" spans="2:11" ht="7.5" customHeight="1">
      <c r="B99" s="206"/>
      <c r="C99" s="207"/>
      <c r="D99" s="207"/>
      <c r="E99" s="207"/>
      <c r="F99" s="207"/>
      <c r="G99" s="207"/>
      <c r="H99" s="207"/>
      <c r="I99" s="207"/>
      <c r="J99" s="207"/>
      <c r="K99" s="208"/>
    </row>
    <row r="100" spans="2:11" ht="45" customHeight="1">
      <c r="B100" s="209"/>
      <c r="C100" s="306" t="s">
        <v>886</v>
      </c>
      <c r="D100" s="306"/>
      <c r="E100" s="306"/>
      <c r="F100" s="306"/>
      <c r="G100" s="306"/>
      <c r="H100" s="306"/>
      <c r="I100" s="306"/>
      <c r="J100" s="306"/>
      <c r="K100" s="210"/>
    </row>
    <row r="101" spans="2:11" ht="17.25" customHeight="1">
      <c r="B101" s="209"/>
      <c r="C101" s="211" t="s">
        <v>842</v>
      </c>
      <c r="D101" s="211"/>
      <c r="E101" s="211"/>
      <c r="F101" s="211" t="s">
        <v>843</v>
      </c>
      <c r="G101" s="212"/>
      <c r="H101" s="211" t="s">
        <v>91</v>
      </c>
      <c r="I101" s="211" t="s">
        <v>53</v>
      </c>
      <c r="J101" s="211" t="s">
        <v>844</v>
      </c>
      <c r="K101" s="210"/>
    </row>
    <row r="102" spans="2:11" ht="17.25" customHeight="1">
      <c r="B102" s="209"/>
      <c r="C102" s="213" t="s">
        <v>845</v>
      </c>
      <c r="D102" s="213"/>
      <c r="E102" s="213"/>
      <c r="F102" s="214" t="s">
        <v>846</v>
      </c>
      <c r="G102" s="215"/>
      <c r="H102" s="213"/>
      <c r="I102" s="213"/>
      <c r="J102" s="213" t="s">
        <v>847</v>
      </c>
      <c r="K102" s="210"/>
    </row>
    <row r="103" spans="2:11" ht="5.25" customHeight="1">
      <c r="B103" s="209"/>
      <c r="C103" s="211"/>
      <c r="D103" s="211"/>
      <c r="E103" s="211"/>
      <c r="F103" s="211"/>
      <c r="G103" s="227"/>
      <c r="H103" s="211"/>
      <c r="I103" s="211"/>
      <c r="J103" s="211"/>
      <c r="K103" s="210"/>
    </row>
    <row r="104" spans="2:11" ht="15" customHeight="1">
      <c r="B104" s="209"/>
      <c r="C104" s="199" t="s">
        <v>49</v>
      </c>
      <c r="D104" s="216"/>
      <c r="E104" s="216"/>
      <c r="F104" s="218" t="s">
        <v>848</v>
      </c>
      <c r="G104" s="227"/>
      <c r="H104" s="199" t="s">
        <v>887</v>
      </c>
      <c r="I104" s="199" t="s">
        <v>850</v>
      </c>
      <c r="J104" s="199">
        <v>20</v>
      </c>
      <c r="K104" s="210"/>
    </row>
    <row r="105" spans="2:11" ht="15" customHeight="1">
      <c r="B105" s="209"/>
      <c r="C105" s="199" t="s">
        <v>851</v>
      </c>
      <c r="D105" s="199"/>
      <c r="E105" s="199"/>
      <c r="F105" s="218" t="s">
        <v>848</v>
      </c>
      <c r="G105" s="199"/>
      <c r="H105" s="199" t="s">
        <v>887</v>
      </c>
      <c r="I105" s="199" t="s">
        <v>850</v>
      </c>
      <c r="J105" s="199">
        <v>120</v>
      </c>
      <c r="K105" s="210"/>
    </row>
    <row r="106" spans="2:11" ht="15" customHeight="1">
      <c r="B106" s="219"/>
      <c r="C106" s="199" t="s">
        <v>853</v>
      </c>
      <c r="D106" s="199"/>
      <c r="E106" s="199"/>
      <c r="F106" s="218" t="s">
        <v>854</v>
      </c>
      <c r="G106" s="199"/>
      <c r="H106" s="199" t="s">
        <v>887</v>
      </c>
      <c r="I106" s="199" t="s">
        <v>850</v>
      </c>
      <c r="J106" s="199">
        <v>50</v>
      </c>
      <c r="K106" s="210"/>
    </row>
    <row r="107" spans="2:11" ht="15" customHeight="1">
      <c r="B107" s="219"/>
      <c r="C107" s="199" t="s">
        <v>856</v>
      </c>
      <c r="D107" s="199"/>
      <c r="E107" s="199"/>
      <c r="F107" s="218" t="s">
        <v>848</v>
      </c>
      <c r="G107" s="199"/>
      <c r="H107" s="199" t="s">
        <v>887</v>
      </c>
      <c r="I107" s="199" t="s">
        <v>858</v>
      </c>
      <c r="J107" s="199"/>
      <c r="K107" s="210"/>
    </row>
    <row r="108" spans="2:11" ht="15" customHeight="1">
      <c r="B108" s="219"/>
      <c r="C108" s="199" t="s">
        <v>867</v>
      </c>
      <c r="D108" s="199"/>
      <c r="E108" s="199"/>
      <c r="F108" s="218" t="s">
        <v>854</v>
      </c>
      <c r="G108" s="199"/>
      <c r="H108" s="199" t="s">
        <v>887</v>
      </c>
      <c r="I108" s="199" t="s">
        <v>850</v>
      </c>
      <c r="J108" s="199">
        <v>50</v>
      </c>
      <c r="K108" s="210"/>
    </row>
    <row r="109" spans="2:11" ht="15" customHeight="1">
      <c r="B109" s="219"/>
      <c r="C109" s="199" t="s">
        <v>875</v>
      </c>
      <c r="D109" s="199"/>
      <c r="E109" s="199"/>
      <c r="F109" s="218" t="s">
        <v>854</v>
      </c>
      <c r="G109" s="199"/>
      <c r="H109" s="199" t="s">
        <v>887</v>
      </c>
      <c r="I109" s="199" t="s">
        <v>850</v>
      </c>
      <c r="J109" s="199">
        <v>50</v>
      </c>
      <c r="K109" s="210"/>
    </row>
    <row r="110" spans="2:11" ht="15" customHeight="1">
      <c r="B110" s="219"/>
      <c r="C110" s="199" t="s">
        <v>873</v>
      </c>
      <c r="D110" s="199"/>
      <c r="E110" s="199"/>
      <c r="F110" s="218" t="s">
        <v>854</v>
      </c>
      <c r="G110" s="199"/>
      <c r="H110" s="199" t="s">
        <v>887</v>
      </c>
      <c r="I110" s="199" t="s">
        <v>850</v>
      </c>
      <c r="J110" s="199">
        <v>50</v>
      </c>
      <c r="K110" s="210"/>
    </row>
    <row r="111" spans="2:11" ht="15" customHeight="1">
      <c r="B111" s="219"/>
      <c r="C111" s="199" t="s">
        <v>49</v>
      </c>
      <c r="D111" s="199"/>
      <c r="E111" s="199"/>
      <c r="F111" s="218" t="s">
        <v>848</v>
      </c>
      <c r="G111" s="199"/>
      <c r="H111" s="199" t="s">
        <v>888</v>
      </c>
      <c r="I111" s="199" t="s">
        <v>850</v>
      </c>
      <c r="J111" s="199">
        <v>20</v>
      </c>
      <c r="K111" s="210"/>
    </row>
    <row r="112" spans="2:11" ht="15" customHeight="1">
      <c r="B112" s="219"/>
      <c r="C112" s="199" t="s">
        <v>889</v>
      </c>
      <c r="D112" s="199"/>
      <c r="E112" s="199"/>
      <c r="F112" s="218" t="s">
        <v>848</v>
      </c>
      <c r="G112" s="199"/>
      <c r="H112" s="199" t="s">
        <v>890</v>
      </c>
      <c r="I112" s="199" t="s">
        <v>850</v>
      </c>
      <c r="J112" s="199">
        <v>120</v>
      </c>
      <c r="K112" s="210"/>
    </row>
    <row r="113" spans="2:11" ht="15" customHeight="1">
      <c r="B113" s="219"/>
      <c r="C113" s="199" t="s">
        <v>34</v>
      </c>
      <c r="D113" s="199"/>
      <c r="E113" s="199"/>
      <c r="F113" s="218" t="s">
        <v>848</v>
      </c>
      <c r="G113" s="199"/>
      <c r="H113" s="199" t="s">
        <v>891</v>
      </c>
      <c r="I113" s="199" t="s">
        <v>882</v>
      </c>
      <c r="J113" s="199"/>
      <c r="K113" s="210"/>
    </row>
    <row r="114" spans="2:11" ht="15" customHeight="1">
      <c r="B114" s="219"/>
      <c r="C114" s="199" t="s">
        <v>44</v>
      </c>
      <c r="D114" s="199"/>
      <c r="E114" s="199"/>
      <c r="F114" s="218" t="s">
        <v>848</v>
      </c>
      <c r="G114" s="199"/>
      <c r="H114" s="199" t="s">
        <v>892</v>
      </c>
      <c r="I114" s="199" t="s">
        <v>882</v>
      </c>
      <c r="J114" s="199"/>
      <c r="K114" s="210"/>
    </row>
    <row r="115" spans="2:11" ht="15" customHeight="1">
      <c r="B115" s="219"/>
      <c r="C115" s="199" t="s">
        <v>53</v>
      </c>
      <c r="D115" s="199"/>
      <c r="E115" s="199"/>
      <c r="F115" s="218" t="s">
        <v>848</v>
      </c>
      <c r="G115" s="199"/>
      <c r="H115" s="199" t="s">
        <v>893</v>
      </c>
      <c r="I115" s="199" t="s">
        <v>894</v>
      </c>
      <c r="J115" s="199"/>
      <c r="K115" s="210"/>
    </row>
    <row r="116" spans="2:11" ht="15" customHeight="1">
      <c r="B116" s="222"/>
      <c r="C116" s="228"/>
      <c r="D116" s="228"/>
      <c r="E116" s="228"/>
      <c r="F116" s="228"/>
      <c r="G116" s="228"/>
      <c r="H116" s="228"/>
      <c r="I116" s="228"/>
      <c r="J116" s="228"/>
      <c r="K116" s="224"/>
    </row>
    <row r="117" spans="2:11" ht="18.75" customHeight="1">
      <c r="B117" s="229"/>
      <c r="C117" s="195"/>
      <c r="D117" s="195"/>
      <c r="E117" s="195"/>
      <c r="F117" s="230"/>
      <c r="G117" s="195"/>
      <c r="H117" s="195"/>
      <c r="I117" s="195"/>
      <c r="J117" s="195"/>
      <c r="K117" s="229"/>
    </row>
    <row r="118" spans="2:11" ht="18.75" customHeight="1"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</row>
    <row r="119" spans="2:11" ht="7.5" customHeight="1">
      <c r="B119" s="231"/>
      <c r="C119" s="232"/>
      <c r="D119" s="232"/>
      <c r="E119" s="232"/>
      <c r="F119" s="232"/>
      <c r="G119" s="232"/>
      <c r="H119" s="232"/>
      <c r="I119" s="232"/>
      <c r="J119" s="232"/>
      <c r="K119" s="233"/>
    </row>
    <row r="120" spans="2:11" ht="45" customHeight="1">
      <c r="B120" s="234"/>
      <c r="C120" s="303" t="s">
        <v>895</v>
      </c>
      <c r="D120" s="303"/>
      <c r="E120" s="303"/>
      <c r="F120" s="303"/>
      <c r="G120" s="303"/>
      <c r="H120" s="303"/>
      <c r="I120" s="303"/>
      <c r="J120" s="303"/>
      <c r="K120" s="235"/>
    </row>
    <row r="121" spans="2:11" ht="17.25" customHeight="1">
      <c r="B121" s="236"/>
      <c r="C121" s="211" t="s">
        <v>842</v>
      </c>
      <c r="D121" s="211"/>
      <c r="E121" s="211"/>
      <c r="F121" s="211" t="s">
        <v>843</v>
      </c>
      <c r="G121" s="212"/>
      <c r="H121" s="211" t="s">
        <v>91</v>
      </c>
      <c r="I121" s="211" t="s">
        <v>53</v>
      </c>
      <c r="J121" s="211" t="s">
        <v>844</v>
      </c>
      <c r="K121" s="237"/>
    </row>
    <row r="122" spans="2:11" ht="17.25" customHeight="1">
      <c r="B122" s="236"/>
      <c r="C122" s="213" t="s">
        <v>845</v>
      </c>
      <c r="D122" s="213"/>
      <c r="E122" s="213"/>
      <c r="F122" s="214" t="s">
        <v>846</v>
      </c>
      <c r="G122" s="215"/>
      <c r="H122" s="213"/>
      <c r="I122" s="213"/>
      <c r="J122" s="213" t="s">
        <v>847</v>
      </c>
      <c r="K122" s="237"/>
    </row>
    <row r="123" spans="2:11" ht="5.25" customHeight="1">
      <c r="B123" s="238"/>
      <c r="C123" s="216"/>
      <c r="D123" s="216"/>
      <c r="E123" s="216"/>
      <c r="F123" s="216"/>
      <c r="G123" s="199"/>
      <c r="H123" s="216"/>
      <c r="I123" s="216"/>
      <c r="J123" s="216"/>
      <c r="K123" s="239"/>
    </row>
    <row r="124" spans="2:11" ht="15" customHeight="1">
      <c r="B124" s="238"/>
      <c r="C124" s="199" t="s">
        <v>851</v>
      </c>
      <c r="D124" s="216"/>
      <c r="E124" s="216"/>
      <c r="F124" s="218" t="s">
        <v>848</v>
      </c>
      <c r="G124" s="199"/>
      <c r="H124" s="199" t="s">
        <v>887</v>
      </c>
      <c r="I124" s="199" t="s">
        <v>850</v>
      </c>
      <c r="J124" s="199">
        <v>120</v>
      </c>
      <c r="K124" s="240"/>
    </row>
    <row r="125" spans="2:11" ht="15" customHeight="1">
      <c r="B125" s="238"/>
      <c r="C125" s="199" t="s">
        <v>896</v>
      </c>
      <c r="D125" s="199"/>
      <c r="E125" s="199"/>
      <c r="F125" s="218" t="s">
        <v>848</v>
      </c>
      <c r="G125" s="199"/>
      <c r="H125" s="199" t="s">
        <v>897</v>
      </c>
      <c r="I125" s="199" t="s">
        <v>850</v>
      </c>
      <c r="J125" s="199" t="s">
        <v>898</v>
      </c>
      <c r="K125" s="240"/>
    </row>
    <row r="126" spans="2:11" ht="15" customHeight="1">
      <c r="B126" s="238"/>
      <c r="C126" s="199" t="s">
        <v>797</v>
      </c>
      <c r="D126" s="199"/>
      <c r="E126" s="199"/>
      <c r="F126" s="218" t="s">
        <v>848</v>
      </c>
      <c r="G126" s="199"/>
      <c r="H126" s="199" t="s">
        <v>899</v>
      </c>
      <c r="I126" s="199" t="s">
        <v>850</v>
      </c>
      <c r="J126" s="199" t="s">
        <v>898</v>
      </c>
      <c r="K126" s="240"/>
    </row>
    <row r="127" spans="2:11" ht="15" customHeight="1">
      <c r="B127" s="238"/>
      <c r="C127" s="199" t="s">
        <v>859</v>
      </c>
      <c r="D127" s="199"/>
      <c r="E127" s="199"/>
      <c r="F127" s="218" t="s">
        <v>854</v>
      </c>
      <c r="G127" s="199"/>
      <c r="H127" s="199" t="s">
        <v>860</v>
      </c>
      <c r="I127" s="199" t="s">
        <v>850</v>
      </c>
      <c r="J127" s="199">
        <v>15</v>
      </c>
      <c r="K127" s="240"/>
    </row>
    <row r="128" spans="2:11" ht="15" customHeight="1">
      <c r="B128" s="238"/>
      <c r="C128" s="220" t="s">
        <v>861</v>
      </c>
      <c r="D128" s="220"/>
      <c r="E128" s="220"/>
      <c r="F128" s="221" t="s">
        <v>854</v>
      </c>
      <c r="G128" s="220"/>
      <c r="H128" s="220" t="s">
        <v>862</v>
      </c>
      <c r="I128" s="220" t="s">
        <v>850</v>
      </c>
      <c r="J128" s="220">
        <v>15</v>
      </c>
      <c r="K128" s="240"/>
    </row>
    <row r="129" spans="2:11" ht="15" customHeight="1">
      <c r="B129" s="238"/>
      <c r="C129" s="220" t="s">
        <v>863</v>
      </c>
      <c r="D129" s="220"/>
      <c r="E129" s="220"/>
      <c r="F129" s="221" t="s">
        <v>854</v>
      </c>
      <c r="G129" s="220"/>
      <c r="H129" s="220" t="s">
        <v>864</v>
      </c>
      <c r="I129" s="220" t="s">
        <v>850</v>
      </c>
      <c r="J129" s="220">
        <v>20</v>
      </c>
      <c r="K129" s="240"/>
    </row>
    <row r="130" spans="2:11" ht="15" customHeight="1">
      <c r="B130" s="238"/>
      <c r="C130" s="220" t="s">
        <v>865</v>
      </c>
      <c r="D130" s="220"/>
      <c r="E130" s="220"/>
      <c r="F130" s="221" t="s">
        <v>854</v>
      </c>
      <c r="G130" s="220"/>
      <c r="H130" s="220" t="s">
        <v>866</v>
      </c>
      <c r="I130" s="220" t="s">
        <v>850</v>
      </c>
      <c r="J130" s="220">
        <v>20</v>
      </c>
      <c r="K130" s="240"/>
    </row>
    <row r="131" spans="2:11" ht="15" customHeight="1">
      <c r="B131" s="238"/>
      <c r="C131" s="199" t="s">
        <v>853</v>
      </c>
      <c r="D131" s="199"/>
      <c r="E131" s="199"/>
      <c r="F131" s="218" t="s">
        <v>854</v>
      </c>
      <c r="G131" s="199"/>
      <c r="H131" s="199" t="s">
        <v>887</v>
      </c>
      <c r="I131" s="199" t="s">
        <v>850</v>
      </c>
      <c r="J131" s="199">
        <v>50</v>
      </c>
      <c r="K131" s="240"/>
    </row>
    <row r="132" spans="2:11" ht="15" customHeight="1">
      <c r="B132" s="238"/>
      <c r="C132" s="199" t="s">
        <v>867</v>
      </c>
      <c r="D132" s="199"/>
      <c r="E132" s="199"/>
      <c r="F132" s="218" t="s">
        <v>854</v>
      </c>
      <c r="G132" s="199"/>
      <c r="H132" s="199" t="s">
        <v>887</v>
      </c>
      <c r="I132" s="199" t="s">
        <v>850</v>
      </c>
      <c r="J132" s="199">
        <v>50</v>
      </c>
      <c r="K132" s="240"/>
    </row>
    <row r="133" spans="2:11" ht="15" customHeight="1">
      <c r="B133" s="238"/>
      <c r="C133" s="199" t="s">
        <v>873</v>
      </c>
      <c r="D133" s="199"/>
      <c r="E133" s="199"/>
      <c r="F133" s="218" t="s">
        <v>854</v>
      </c>
      <c r="G133" s="199"/>
      <c r="H133" s="199" t="s">
        <v>887</v>
      </c>
      <c r="I133" s="199" t="s">
        <v>850</v>
      </c>
      <c r="J133" s="199">
        <v>50</v>
      </c>
      <c r="K133" s="240"/>
    </row>
    <row r="134" spans="2:11" ht="15" customHeight="1">
      <c r="B134" s="238"/>
      <c r="C134" s="199" t="s">
        <v>875</v>
      </c>
      <c r="D134" s="199"/>
      <c r="E134" s="199"/>
      <c r="F134" s="218" t="s">
        <v>854</v>
      </c>
      <c r="G134" s="199"/>
      <c r="H134" s="199" t="s">
        <v>887</v>
      </c>
      <c r="I134" s="199" t="s">
        <v>850</v>
      </c>
      <c r="J134" s="199">
        <v>50</v>
      </c>
      <c r="K134" s="240"/>
    </row>
    <row r="135" spans="2:11" ht="15" customHeight="1">
      <c r="B135" s="238"/>
      <c r="C135" s="199" t="s">
        <v>97</v>
      </c>
      <c r="D135" s="199"/>
      <c r="E135" s="199"/>
      <c r="F135" s="218" t="s">
        <v>854</v>
      </c>
      <c r="G135" s="199"/>
      <c r="H135" s="199" t="s">
        <v>900</v>
      </c>
      <c r="I135" s="199" t="s">
        <v>850</v>
      </c>
      <c r="J135" s="199">
        <v>255</v>
      </c>
      <c r="K135" s="240"/>
    </row>
    <row r="136" spans="2:11" ht="15" customHeight="1">
      <c r="B136" s="238"/>
      <c r="C136" s="199" t="s">
        <v>877</v>
      </c>
      <c r="D136" s="199"/>
      <c r="E136" s="199"/>
      <c r="F136" s="218" t="s">
        <v>848</v>
      </c>
      <c r="G136" s="199"/>
      <c r="H136" s="199" t="s">
        <v>901</v>
      </c>
      <c r="I136" s="199" t="s">
        <v>879</v>
      </c>
      <c r="J136" s="199"/>
      <c r="K136" s="240"/>
    </row>
    <row r="137" spans="2:11" ht="15" customHeight="1">
      <c r="B137" s="238"/>
      <c r="C137" s="199" t="s">
        <v>880</v>
      </c>
      <c r="D137" s="199"/>
      <c r="E137" s="199"/>
      <c r="F137" s="218" t="s">
        <v>848</v>
      </c>
      <c r="G137" s="199"/>
      <c r="H137" s="199" t="s">
        <v>902</v>
      </c>
      <c r="I137" s="199" t="s">
        <v>882</v>
      </c>
      <c r="J137" s="199"/>
      <c r="K137" s="240"/>
    </row>
    <row r="138" spans="2:11" ht="15" customHeight="1">
      <c r="B138" s="238"/>
      <c r="C138" s="199" t="s">
        <v>883</v>
      </c>
      <c r="D138" s="199"/>
      <c r="E138" s="199"/>
      <c r="F138" s="218" t="s">
        <v>848</v>
      </c>
      <c r="G138" s="199"/>
      <c r="H138" s="199" t="s">
        <v>883</v>
      </c>
      <c r="I138" s="199" t="s">
        <v>882</v>
      </c>
      <c r="J138" s="199"/>
      <c r="K138" s="240"/>
    </row>
    <row r="139" spans="2:11" ht="15" customHeight="1">
      <c r="B139" s="238"/>
      <c r="C139" s="199" t="s">
        <v>34</v>
      </c>
      <c r="D139" s="199"/>
      <c r="E139" s="199"/>
      <c r="F139" s="218" t="s">
        <v>848</v>
      </c>
      <c r="G139" s="199"/>
      <c r="H139" s="199" t="s">
        <v>903</v>
      </c>
      <c r="I139" s="199" t="s">
        <v>882</v>
      </c>
      <c r="J139" s="199"/>
      <c r="K139" s="240"/>
    </row>
    <row r="140" spans="2:11" ht="15" customHeight="1">
      <c r="B140" s="238"/>
      <c r="C140" s="199" t="s">
        <v>904</v>
      </c>
      <c r="D140" s="199"/>
      <c r="E140" s="199"/>
      <c r="F140" s="218" t="s">
        <v>848</v>
      </c>
      <c r="G140" s="199"/>
      <c r="H140" s="199" t="s">
        <v>905</v>
      </c>
      <c r="I140" s="199" t="s">
        <v>882</v>
      </c>
      <c r="J140" s="199"/>
      <c r="K140" s="240"/>
    </row>
    <row r="141" spans="2:11" ht="15" customHeight="1">
      <c r="B141" s="241"/>
      <c r="C141" s="242"/>
      <c r="D141" s="242"/>
      <c r="E141" s="242"/>
      <c r="F141" s="242"/>
      <c r="G141" s="242"/>
      <c r="H141" s="242"/>
      <c r="I141" s="242"/>
      <c r="J141" s="242"/>
      <c r="K141" s="243"/>
    </row>
    <row r="142" spans="2:11" ht="18.75" customHeight="1">
      <c r="B142" s="195"/>
      <c r="C142" s="195"/>
      <c r="D142" s="195"/>
      <c r="E142" s="195"/>
      <c r="F142" s="230"/>
      <c r="G142" s="195"/>
      <c r="H142" s="195"/>
      <c r="I142" s="195"/>
      <c r="J142" s="195"/>
      <c r="K142" s="195"/>
    </row>
    <row r="143" spans="2:11" ht="18.75" customHeight="1"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</row>
    <row r="144" spans="2:11" ht="7.5" customHeight="1">
      <c r="B144" s="206"/>
      <c r="C144" s="207"/>
      <c r="D144" s="207"/>
      <c r="E144" s="207"/>
      <c r="F144" s="207"/>
      <c r="G144" s="207"/>
      <c r="H144" s="207"/>
      <c r="I144" s="207"/>
      <c r="J144" s="207"/>
      <c r="K144" s="208"/>
    </row>
    <row r="145" spans="2:11" ht="45" customHeight="1">
      <c r="B145" s="209"/>
      <c r="C145" s="306" t="s">
        <v>906</v>
      </c>
      <c r="D145" s="306"/>
      <c r="E145" s="306"/>
      <c r="F145" s="306"/>
      <c r="G145" s="306"/>
      <c r="H145" s="306"/>
      <c r="I145" s="306"/>
      <c r="J145" s="306"/>
      <c r="K145" s="210"/>
    </row>
    <row r="146" spans="2:11" ht="17.25" customHeight="1">
      <c r="B146" s="209"/>
      <c r="C146" s="211" t="s">
        <v>842</v>
      </c>
      <c r="D146" s="211"/>
      <c r="E146" s="211"/>
      <c r="F146" s="211" t="s">
        <v>843</v>
      </c>
      <c r="G146" s="212"/>
      <c r="H146" s="211" t="s">
        <v>91</v>
      </c>
      <c r="I146" s="211" t="s">
        <v>53</v>
      </c>
      <c r="J146" s="211" t="s">
        <v>844</v>
      </c>
      <c r="K146" s="210"/>
    </row>
    <row r="147" spans="2:11" ht="17.25" customHeight="1">
      <c r="B147" s="209"/>
      <c r="C147" s="213" t="s">
        <v>845</v>
      </c>
      <c r="D147" s="213"/>
      <c r="E147" s="213"/>
      <c r="F147" s="214" t="s">
        <v>846</v>
      </c>
      <c r="G147" s="215"/>
      <c r="H147" s="213"/>
      <c r="I147" s="213"/>
      <c r="J147" s="213" t="s">
        <v>847</v>
      </c>
      <c r="K147" s="210"/>
    </row>
    <row r="148" spans="2:11" ht="5.25" customHeight="1">
      <c r="B148" s="219"/>
      <c r="C148" s="216"/>
      <c r="D148" s="216"/>
      <c r="E148" s="216"/>
      <c r="F148" s="216"/>
      <c r="G148" s="217"/>
      <c r="H148" s="216"/>
      <c r="I148" s="216"/>
      <c r="J148" s="216"/>
      <c r="K148" s="240"/>
    </row>
    <row r="149" spans="2:11" ht="15" customHeight="1">
      <c r="B149" s="219"/>
      <c r="C149" s="244" t="s">
        <v>851</v>
      </c>
      <c r="D149" s="199"/>
      <c r="E149" s="199"/>
      <c r="F149" s="245" t="s">
        <v>848</v>
      </c>
      <c r="G149" s="199"/>
      <c r="H149" s="244" t="s">
        <v>887</v>
      </c>
      <c r="I149" s="244" t="s">
        <v>850</v>
      </c>
      <c r="J149" s="244">
        <v>120</v>
      </c>
      <c r="K149" s="240"/>
    </row>
    <row r="150" spans="2:11" ht="15" customHeight="1">
      <c r="B150" s="219"/>
      <c r="C150" s="244" t="s">
        <v>896</v>
      </c>
      <c r="D150" s="199"/>
      <c r="E150" s="199"/>
      <c r="F150" s="245" t="s">
        <v>848</v>
      </c>
      <c r="G150" s="199"/>
      <c r="H150" s="244" t="s">
        <v>907</v>
      </c>
      <c r="I150" s="244" t="s">
        <v>850</v>
      </c>
      <c r="J150" s="244" t="s">
        <v>898</v>
      </c>
      <c r="K150" s="240"/>
    </row>
    <row r="151" spans="2:11" ht="15" customHeight="1">
      <c r="B151" s="219"/>
      <c r="C151" s="244" t="s">
        <v>797</v>
      </c>
      <c r="D151" s="199"/>
      <c r="E151" s="199"/>
      <c r="F151" s="245" t="s">
        <v>848</v>
      </c>
      <c r="G151" s="199"/>
      <c r="H151" s="244" t="s">
        <v>908</v>
      </c>
      <c r="I151" s="244" t="s">
        <v>850</v>
      </c>
      <c r="J151" s="244" t="s">
        <v>898</v>
      </c>
      <c r="K151" s="240"/>
    </row>
    <row r="152" spans="2:11" ht="15" customHeight="1">
      <c r="B152" s="219"/>
      <c r="C152" s="244" t="s">
        <v>853</v>
      </c>
      <c r="D152" s="199"/>
      <c r="E152" s="199"/>
      <c r="F152" s="245" t="s">
        <v>854</v>
      </c>
      <c r="G152" s="199"/>
      <c r="H152" s="244" t="s">
        <v>887</v>
      </c>
      <c r="I152" s="244" t="s">
        <v>850</v>
      </c>
      <c r="J152" s="244">
        <v>50</v>
      </c>
      <c r="K152" s="240"/>
    </row>
    <row r="153" spans="2:11" ht="15" customHeight="1">
      <c r="B153" s="219"/>
      <c r="C153" s="244" t="s">
        <v>856</v>
      </c>
      <c r="D153" s="199"/>
      <c r="E153" s="199"/>
      <c r="F153" s="245" t="s">
        <v>848</v>
      </c>
      <c r="G153" s="199"/>
      <c r="H153" s="244" t="s">
        <v>887</v>
      </c>
      <c r="I153" s="244" t="s">
        <v>858</v>
      </c>
      <c r="J153" s="244"/>
      <c r="K153" s="240"/>
    </row>
    <row r="154" spans="2:11" ht="15" customHeight="1">
      <c r="B154" s="219"/>
      <c r="C154" s="244" t="s">
        <v>867</v>
      </c>
      <c r="D154" s="199"/>
      <c r="E154" s="199"/>
      <c r="F154" s="245" t="s">
        <v>854</v>
      </c>
      <c r="G154" s="199"/>
      <c r="H154" s="244" t="s">
        <v>887</v>
      </c>
      <c r="I154" s="244" t="s">
        <v>850</v>
      </c>
      <c r="J154" s="244">
        <v>50</v>
      </c>
      <c r="K154" s="240"/>
    </row>
    <row r="155" spans="2:11" ht="15" customHeight="1">
      <c r="B155" s="219"/>
      <c r="C155" s="244" t="s">
        <v>875</v>
      </c>
      <c r="D155" s="199"/>
      <c r="E155" s="199"/>
      <c r="F155" s="245" t="s">
        <v>854</v>
      </c>
      <c r="G155" s="199"/>
      <c r="H155" s="244" t="s">
        <v>887</v>
      </c>
      <c r="I155" s="244" t="s">
        <v>850</v>
      </c>
      <c r="J155" s="244">
        <v>50</v>
      </c>
      <c r="K155" s="240"/>
    </row>
    <row r="156" spans="2:11" ht="15" customHeight="1">
      <c r="B156" s="219"/>
      <c r="C156" s="244" t="s">
        <v>873</v>
      </c>
      <c r="D156" s="199"/>
      <c r="E156" s="199"/>
      <c r="F156" s="245" t="s">
        <v>854</v>
      </c>
      <c r="G156" s="199"/>
      <c r="H156" s="244" t="s">
        <v>887</v>
      </c>
      <c r="I156" s="244" t="s">
        <v>850</v>
      </c>
      <c r="J156" s="244">
        <v>50</v>
      </c>
      <c r="K156" s="240"/>
    </row>
    <row r="157" spans="2:11" ht="15" customHeight="1">
      <c r="B157" s="219"/>
      <c r="C157" s="244" t="s">
        <v>84</v>
      </c>
      <c r="D157" s="199"/>
      <c r="E157" s="199"/>
      <c r="F157" s="245" t="s">
        <v>848</v>
      </c>
      <c r="G157" s="199"/>
      <c r="H157" s="244" t="s">
        <v>909</v>
      </c>
      <c r="I157" s="244" t="s">
        <v>850</v>
      </c>
      <c r="J157" s="244" t="s">
        <v>910</v>
      </c>
      <c r="K157" s="240"/>
    </row>
    <row r="158" spans="2:11" ht="15" customHeight="1">
      <c r="B158" s="219"/>
      <c r="C158" s="244" t="s">
        <v>911</v>
      </c>
      <c r="D158" s="199"/>
      <c r="E158" s="199"/>
      <c r="F158" s="245" t="s">
        <v>848</v>
      </c>
      <c r="G158" s="199"/>
      <c r="H158" s="244" t="s">
        <v>912</v>
      </c>
      <c r="I158" s="244" t="s">
        <v>882</v>
      </c>
      <c r="J158" s="244"/>
      <c r="K158" s="240"/>
    </row>
    <row r="159" spans="2:11" ht="15" customHeight="1">
      <c r="B159" s="246"/>
      <c r="C159" s="228"/>
      <c r="D159" s="228"/>
      <c r="E159" s="228"/>
      <c r="F159" s="228"/>
      <c r="G159" s="228"/>
      <c r="H159" s="228"/>
      <c r="I159" s="228"/>
      <c r="J159" s="228"/>
      <c r="K159" s="247"/>
    </row>
    <row r="160" spans="2:11" ht="18.75" customHeight="1">
      <c r="B160" s="195"/>
      <c r="C160" s="199"/>
      <c r="D160" s="199"/>
      <c r="E160" s="199"/>
      <c r="F160" s="218"/>
      <c r="G160" s="199"/>
      <c r="H160" s="199"/>
      <c r="I160" s="199"/>
      <c r="J160" s="199"/>
      <c r="K160" s="195"/>
    </row>
    <row r="161" spans="2:11" ht="18.75" customHeight="1"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</row>
    <row r="162" spans="2:11" ht="7.5" customHeight="1">
      <c r="B162" s="186"/>
      <c r="C162" s="187"/>
      <c r="D162" s="187"/>
      <c r="E162" s="187"/>
      <c r="F162" s="187"/>
      <c r="G162" s="187"/>
      <c r="H162" s="187"/>
      <c r="I162" s="187"/>
      <c r="J162" s="187"/>
      <c r="K162" s="188"/>
    </row>
    <row r="163" spans="2:11" ht="45" customHeight="1">
      <c r="B163" s="189"/>
      <c r="C163" s="303" t="s">
        <v>913</v>
      </c>
      <c r="D163" s="303"/>
      <c r="E163" s="303"/>
      <c r="F163" s="303"/>
      <c r="G163" s="303"/>
      <c r="H163" s="303"/>
      <c r="I163" s="303"/>
      <c r="J163" s="303"/>
      <c r="K163" s="190"/>
    </row>
    <row r="164" spans="2:11" ht="17.25" customHeight="1">
      <c r="B164" s="189"/>
      <c r="C164" s="211" t="s">
        <v>842</v>
      </c>
      <c r="D164" s="211"/>
      <c r="E164" s="211"/>
      <c r="F164" s="211" t="s">
        <v>843</v>
      </c>
      <c r="G164" s="248"/>
      <c r="H164" s="249" t="s">
        <v>91</v>
      </c>
      <c r="I164" s="249" t="s">
        <v>53</v>
      </c>
      <c r="J164" s="211" t="s">
        <v>844</v>
      </c>
      <c r="K164" s="190"/>
    </row>
    <row r="165" spans="2:11" ht="17.25" customHeight="1">
      <c r="B165" s="192"/>
      <c r="C165" s="213" t="s">
        <v>845</v>
      </c>
      <c r="D165" s="213"/>
      <c r="E165" s="213"/>
      <c r="F165" s="214" t="s">
        <v>846</v>
      </c>
      <c r="G165" s="250"/>
      <c r="H165" s="251"/>
      <c r="I165" s="251"/>
      <c r="J165" s="213" t="s">
        <v>847</v>
      </c>
      <c r="K165" s="193"/>
    </row>
    <row r="166" spans="2:11" ht="5.25" customHeight="1">
      <c r="B166" s="219"/>
      <c r="C166" s="216"/>
      <c r="D166" s="216"/>
      <c r="E166" s="216"/>
      <c r="F166" s="216"/>
      <c r="G166" s="217"/>
      <c r="H166" s="216"/>
      <c r="I166" s="216"/>
      <c r="J166" s="216"/>
      <c r="K166" s="240"/>
    </row>
    <row r="167" spans="2:11" ht="15" customHeight="1">
      <c r="B167" s="219"/>
      <c r="C167" s="199" t="s">
        <v>851</v>
      </c>
      <c r="D167" s="199"/>
      <c r="E167" s="199"/>
      <c r="F167" s="218" t="s">
        <v>848</v>
      </c>
      <c r="G167" s="199"/>
      <c r="H167" s="199" t="s">
        <v>887</v>
      </c>
      <c r="I167" s="199" t="s">
        <v>850</v>
      </c>
      <c r="J167" s="199">
        <v>120</v>
      </c>
      <c r="K167" s="240"/>
    </row>
    <row r="168" spans="2:11" ht="15" customHeight="1">
      <c r="B168" s="219"/>
      <c r="C168" s="199" t="s">
        <v>896</v>
      </c>
      <c r="D168" s="199"/>
      <c r="E168" s="199"/>
      <c r="F168" s="218" t="s">
        <v>848</v>
      </c>
      <c r="G168" s="199"/>
      <c r="H168" s="199" t="s">
        <v>897</v>
      </c>
      <c r="I168" s="199" t="s">
        <v>850</v>
      </c>
      <c r="J168" s="199" t="s">
        <v>898</v>
      </c>
      <c r="K168" s="240"/>
    </row>
    <row r="169" spans="2:11" ht="15" customHeight="1">
      <c r="B169" s="219"/>
      <c r="C169" s="199" t="s">
        <v>797</v>
      </c>
      <c r="D169" s="199"/>
      <c r="E169" s="199"/>
      <c r="F169" s="218" t="s">
        <v>848</v>
      </c>
      <c r="G169" s="199"/>
      <c r="H169" s="199" t="s">
        <v>914</v>
      </c>
      <c r="I169" s="199" t="s">
        <v>850</v>
      </c>
      <c r="J169" s="199" t="s">
        <v>898</v>
      </c>
      <c r="K169" s="240"/>
    </row>
    <row r="170" spans="2:11" ht="15" customHeight="1">
      <c r="B170" s="219"/>
      <c r="C170" s="199" t="s">
        <v>853</v>
      </c>
      <c r="D170" s="199"/>
      <c r="E170" s="199"/>
      <c r="F170" s="218" t="s">
        <v>854</v>
      </c>
      <c r="G170" s="199"/>
      <c r="H170" s="199" t="s">
        <v>914</v>
      </c>
      <c r="I170" s="199" t="s">
        <v>850</v>
      </c>
      <c r="J170" s="199">
        <v>50</v>
      </c>
      <c r="K170" s="240"/>
    </row>
    <row r="171" spans="2:11" ht="15" customHeight="1">
      <c r="B171" s="219"/>
      <c r="C171" s="199" t="s">
        <v>856</v>
      </c>
      <c r="D171" s="199"/>
      <c r="E171" s="199"/>
      <c r="F171" s="218" t="s">
        <v>848</v>
      </c>
      <c r="G171" s="199"/>
      <c r="H171" s="199" t="s">
        <v>914</v>
      </c>
      <c r="I171" s="199" t="s">
        <v>858</v>
      </c>
      <c r="J171" s="199"/>
      <c r="K171" s="240"/>
    </row>
    <row r="172" spans="2:11" ht="15" customHeight="1">
      <c r="B172" s="219"/>
      <c r="C172" s="199" t="s">
        <v>867</v>
      </c>
      <c r="D172" s="199"/>
      <c r="E172" s="199"/>
      <c r="F172" s="218" t="s">
        <v>854</v>
      </c>
      <c r="G172" s="199"/>
      <c r="H172" s="199" t="s">
        <v>914</v>
      </c>
      <c r="I172" s="199" t="s">
        <v>850</v>
      </c>
      <c r="J172" s="199">
        <v>50</v>
      </c>
      <c r="K172" s="240"/>
    </row>
    <row r="173" spans="2:11" ht="15" customHeight="1">
      <c r="B173" s="219"/>
      <c r="C173" s="199" t="s">
        <v>875</v>
      </c>
      <c r="D173" s="199"/>
      <c r="E173" s="199"/>
      <c r="F173" s="218" t="s">
        <v>854</v>
      </c>
      <c r="G173" s="199"/>
      <c r="H173" s="199" t="s">
        <v>914</v>
      </c>
      <c r="I173" s="199" t="s">
        <v>850</v>
      </c>
      <c r="J173" s="199">
        <v>50</v>
      </c>
      <c r="K173" s="240"/>
    </row>
    <row r="174" spans="2:11" ht="15" customHeight="1">
      <c r="B174" s="219"/>
      <c r="C174" s="199" t="s">
        <v>873</v>
      </c>
      <c r="D174" s="199"/>
      <c r="E174" s="199"/>
      <c r="F174" s="218" t="s">
        <v>854</v>
      </c>
      <c r="G174" s="199"/>
      <c r="H174" s="199" t="s">
        <v>914</v>
      </c>
      <c r="I174" s="199" t="s">
        <v>850</v>
      </c>
      <c r="J174" s="199">
        <v>50</v>
      </c>
      <c r="K174" s="240"/>
    </row>
    <row r="175" spans="2:11" ht="15" customHeight="1">
      <c r="B175" s="219"/>
      <c r="C175" s="199" t="s">
        <v>90</v>
      </c>
      <c r="D175" s="199"/>
      <c r="E175" s="199"/>
      <c r="F175" s="218" t="s">
        <v>848</v>
      </c>
      <c r="G175" s="199"/>
      <c r="H175" s="199" t="s">
        <v>915</v>
      </c>
      <c r="I175" s="199" t="s">
        <v>916</v>
      </c>
      <c r="J175" s="199"/>
      <c r="K175" s="240"/>
    </row>
    <row r="176" spans="2:11" ht="15" customHeight="1">
      <c r="B176" s="219"/>
      <c r="C176" s="199" t="s">
        <v>53</v>
      </c>
      <c r="D176" s="199"/>
      <c r="E176" s="199"/>
      <c r="F176" s="218" t="s">
        <v>848</v>
      </c>
      <c r="G176" s="199"/>
      <c r="H176" s="199" t="s">
        <v>917</v>
      </c>
      <c r="I176" s="199" t="s">
        <v>918</v>
      </c>
      <c r="J176" s="199">
        <v>1</v>
      </c>
      <c r="K176" s="240"/>
    </row>
    <row r="177" spans="2:11" ht="15" customHeight="1">
      <c r="B177" s="219"/>
      <c r="C177" s="199" t="s">
        <v>49</v>
      </c>
      <c r="D177" s="199"/>
      <c r="E177" s="199"/>
      <c r="F177" s="218" t="s">
        <v>848</v>
      </c>
      <c r="G177" s="199"/>
      <c r="H177" s="199" t="s">
        <v>919</v>
      </c>
      <c r="I177" s="199" t="s">
        <v>850</v>
      </c>
      <c r="J177" s="199">
        <v>20</v>
      </c>
      <c r="K177" s="240"/>
    </row>
    <row r="178" spans="2:11" ht="15" customHeight="1">
      <c r="B178" s="219"/>
      <c r="C178" s="199" t="s">
        <v>91</v>
      </c>
      <c r="D178" s="199"/>
      <c r="E178" s="199"/>
      <c r="F178" s="218" t="s">
        <v>848</v>
      </c>
      <c r="G178" s="199"/>
      <c r="H178" s="199" t="s">
        <v>920</v>
      </c>
      <c r="I178" s="199" t="s">
        <v>850</v>
      </c>
      <c r="J178" s="199">
        <v>255</v>
      </c>
      <c r="K178" s="240"/>
    </row>
    <row r="179" spans="2:11" ht="15" customHeight="1">
      <c r="B179" s="219"/>
      <c r="C179" s="199" t="s">
        <v>92</v>
      </c>
      <c r="D179" s="199"/>
      <c r="E179" s="199"/>
      <c r="F179" s="218" t="s">
        <v>848</v>
      </c>
      <c r="G179" s="199"/>
      <c r="H179" s="199" t="s">
        <v>813</v>
      </c>
      <c r="I179" s="199" t="s">
        <v>850</v>
      </c>
      <c r="J179" s="199">
        <v>10</v>
      </c>
      <c r="K179" s="240"/>
    </row>
    <row r="180" spans="2:11" ht="15" customHeight="1">
      <c r="B180" s="219"/>
      <c r="C180" s="199" t="s">
        <v>93</v>
      </c>
      <c r="D180" s="199"/>
      <c r="E180" s="199"/>
      <c r="F180" s="218" t="s">
        <v>848</v>
      </c>
      <c r="G180" s="199"/>
      <c r="H180" s="199" t="s">
        <v>921</v>
      </c>
      <c r="I180" s="199" t="s">
        <v>882</v>
      </c>
      <c r="J180" s="199"/>
      <c r="K180" s="240"/>
    </row>
    <row r="181" spans="2:11" ht="15" customHeight="1">
      <c r="B181" s="219"/>
      <c r="C181" s="199" t="s">
        <v>922</v>
      </c>
      <c r="D181" s="199"/>
      <c r="E181" s="199"/>
      <c r="F181" s="218" t="s">
        <v>848</v>
      </c>
      <c r="G181" s="199"/>
      <c r="H181" s="199" t="s">
        <v>923</v>
      </c>
      <c r="I181" s="199" t="s">
        <v>882</v>
      </c>
      <c r="J181" s="199"/>
      <c r="K181" s="240"/>
    </row>
    <row r="182" spans="2:11" ht="15" customHeight="1">
      <c r="B182" s="219"/>
      <c r="C182" s="199" t="s">
        <v>911</v>
      </c>
      <c r="D182" s="199"/>
      <c r="E182" s="199"/>
      <c r="F182" s="218" t="s">
        <v>848</v>
      </c>
      <c r="G182" s="199"/>
      <c r="H182" s="199" t="s">
        <v>924</v>
      </c>
      <c r="I182" s="199" t="s">
        <v>882</v>
      </c>
      <c r="J182" s="199"/>
      <c r="K182" s="240"/>
    </row>
    <row r="183" spans="2:11" ht="15" customHeight="1">
      <c r="B183" s="219"/>
      <c r="C183" s="199" t="s">
        <v>96</v>
      </c>
      <c r="D183" s="199"/>
      <c r="E183" s="199"/>
      <c r="F183" s="218" t="s">
        <v>854</v>
      </c>
      <c r="G183" s="199"/>
      <c r="H183" s="199" t="s">
        <v>925</v>
      </c>
      <c r="I183" s="199" t="s">
        <v>850</v>
      </c>
      <c r="J183" s="199">
        <v>50</v>
      </c>
      <c r="K183" s="240"/>
    </row>
    <row r="184" spans="2:11" ht="15" customHeight="1">
      <c r="B184" s="246"/>
      <c r="C184" s="228"/>
      <c r="D184" s="228"/>
      <c r="E184" s="228"/>
      <c r="F184" s="228"/>
      <c r="G184" s="228"/>
      <c r="H184" s="228"/>
      <c r="I184" s="228"/>
      <c r="J184" s="228"/>
      <c r="K184" s="247"/>
    </row>
    <row r="185" spans="2:11" ht="18.75" customHeight="1">
      <c r="B185" s="195"/>
      <c r="C185" s="199"/>
      <c r="D185" s="199"/>
      <c r="E185" s="199"/>
      <c r="F185" s="218"/>
      <c r="G185" s="199"/>
      <c r="H185" s="199"/>
      <c r="I185" s="199"/>
      <c r="J185" s="199"/>
      <c r="K185" s="195"/>
    </row>
    <row r="186" spans="2:11" ht="18.75" customHeight="1"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</row>
    <row r="187" spans="2:11" ht="13.5">
      <c r="B187" s="186"/>
      <c r="C187" s="187"/>
      <c r="D187" s="187"/>
      <c r="E187" s="187"/>
      <c r="F187" s="187"/>
      <c r="G187" s="187"/>
      <c r="H187" s="187"/>
      <c r="I187" s="187"/>
      <c r="J187" s="187"/>
      <c r="K187" s="188"/>
    </row>
    <row r="188" spans="2:11" ht="21">
      <c r="B188" s="189"/>
      <c r="C188" s="303" t="s">
        <v>926</v>
      </c>
      <c r="D188" s="303"/>
      <c r="E188" s="303"/>
      <c r="F188" s="303"/>
      <c r="G188" s="303"/>
      <c r="H188" s="303"/>
      <c r="I188" s="303"/>
      <c r="J188" s="303"/>
      <c r="K188" s="190"/>
    </row>
    <row r="189" spans="2:11" ht="25.5" customHeight="1">
      <c r="B189" s="189"/>
      <c r="C189" s="252" t="s">
        <v>927</v>
      </c>
      <c r="D189" s="252"/>
      <c r="E189" s="252"/>
      <c r="F189" s="252" t="s">
        <v>928</v>
      </c>
      <c r="G189" s="253"/>
      <c r="H189" s="304" t="s">
        <v>929</v>
      </c>
      <c r="I189" s="304"/>
      <c r="J189" s="304"/>
      <c r="K189" s="190"/>
    </row>
    <row r="190" spans="2:11" ht="5.25" customHeight="1">
      <c r="B190" s="219"/>
      <c r="C190" s="216"/>
      <c r="D190" s="216"/>
      <c r="E190" s="216"/>
      <c r="F190" s="216"/>
      <c r="G190" s="199"/>
      <c r="H190" s="216"/>
      <c r="I190" s="216"/>
      <c r="J190" s="216"/>
      <c r="K190" s="240"/>
    </row>
    <row r="191" spans="2:11" ht="15" customHeight="1">
      <c r="B191" s="219"/>
      <c r="C191" s="199" t="s">
        <v>930</v>
      </c>
      <c r="D191" s="199"/>
      <c r="E191" s="199"/>
      <c r="F191" s="218" t="s">
        <v>39</v>
      </c>
      <c r="G191" s="199"/>
      <c r="H191" s="302" t="s">
        <v>931</v>
      </c>
      <c r="I191" s="302"/>
      <c r="J191" s="302"/>
      <c r="K191" s="240"/>
    </row>
    <row r="192" spans="2:11" ht="15" customHeight="1">
      <c r="B192" s="219"/>
      <c r="C192" s="225"/>
      <c r="D192" s="199"/>
      <c r="E192" s="199"/>
      <c r="F192" s="218" t="s">
        <v>40</v>
      </c>
      <c r="G192" s="199"/>
      <c r="H192" s="302" t="s">
        <v>932</v>
      </c>
      <c r="I192" s="302"/>
      <c r="J192" s="302"/>
      <c r="K192" s="240"/>
    </row>
    <row r="193" spans="2:11" ht="15" customHeight="1">
      <c r="B193" s="219"/>
      <c r="C193" s="225"/>
      <c r="D193" s="199"/>
      <c r="E193" s="199"/>
      <c r="F193" s="218" t="s">
        <v>43</v>
      </c>
      <c r="G193" s="199"/>
      <c r="H193" s="302" t="s">
        <v>933</v>
      </c>
      <c r="I193" s="302"/>
      <c r="J193" s="302"/>
      <c r="K193" s="240"/>
    </row>
    <row r="194" spans="2:11" ht="15" customHeight="1">
      <c r="B194" s="219"/>
      <c r="C194" s="199"/>
      <c r="D194" s="199"/>
      <c r="E194" s="199"/>
      <c r="F194" s="218" t="s">
        <v>41</v>
      </c>
      <c r="G194" s="199"/>
      <c r="H194" s="302" t="s">
        <v>934</v>
      </c>
      <c r="I194" s="302"/>
      <c r="J194" s="302"/>
      <c r="K194" s="240"/>
    </row>
    <row r="195" spans="2:11" ht="15" customHeight="1">
      <c r="B195" s="219"/>
      <c r="C195" s="199"/>
      <c r="D195" s="199"/>
      <c r="E195" s="199"/>
      <c r="F195" s="218" t="s">
        <v>42</v>
      </c>
      <c r="G195" s="199"/>
      <c r="H195" s="302" t="s">
        <v>935</v>
      </c>
      <c r="I195" s="302"/>
      <c r="J195" s="302"/>
      <c r="K195" s="240"/>
    </row>
    <row r="196" spans="2:11" ht="15" customHeight="1">
      <c r="B196" s="219"/>
      <c r="C196" s="199"/>
      <c r="D196" s="199"/>
      <c r="E196" s="199"/>
      <c r="F196" s="218"/>
      <c r="G196" s="199"/>
      <c r="H196" s="199"/>
      <c r="I196" s="199"/>
      <c r="J196" s="199"/>
      <c r="K196" s="240"/>
    </row>
    <row r="197" spans="2:11" ht="15" customHeight="1">
      <c r="B197" s="219"/>
      <c r="C197" s="199" t="s">
        <v>894</v>
      </c>
      <c r="D197" s="199"/>
      <c r="E197" s="199"/>
      <c r="F197" s="218" t="s">
        <v>74</v>
      </c>
      <c r="G197" s="199"/>
      <c r="H197" s="302" t="s">
        <v>936</v>
      </c>
      <c r="I197" s="302"/>
      <c r="J197" s="302"/>
      <c r="K197" s="240"/>
    </row>
    <row r="198" spans="2:11" ht="15" customHeight="1">
      <c r="B198" s="219"/>
      <c r="C198" s="225"/>
      <c r="D198" s="199"/>
      <c r="E198" s="199"/>
      <c r="F198" s="218" t="s">
        <v>792</v>
      </c>
      <c r="G198" s="199"/>
      <c r="H198" s="302" t="s">
        <v>793</v>
      </c>
      <c r="I198" s="302"/>
      <c r="J198" s="302"/>
      <c r="K198" s="240"/>
    </row>
    <row r="199" spans="2:11" ht="15" customHeight="1">
      <c r="B199" s="219"/>
      <c r="C199" s="199"/>
      <c r="D199" s="199"/>
      <c r="E199" s="199"/>
      <c r="F199" s="218" t="s">
        <v>790</v>
      </c>
      <c r="G199" s="199"/>
      <c r="H199" s="302" t="s">
        <v>937</v>
      </c>
      <c r="I199" s="302"/>
      <c r="J199" s="302"/>
      <c r="K199" s="240"/>
    </row>
    <row r="200" spans="2:11" ht="15" customHeight="1">
      <c r="B200" s="254"/>
      <c r="C200" s="225"/>
      <c r="D200" s="225"/>
      <c r="E200" s="225"/>
      <c r="F200" s="218" t="s">
        <v>794</v>
      </c>
      <c r="G200" s="204"/>
      <c r="H200" s="301" t="s">
        <v>73</v>
      </c>
      <c r="I200" s="301"/>
      <c r="J200" s="301"/>
      <c r="K200" s="255"/>
    </row>
    <row r="201" spans="2:11" ht="15" customHeight="1">
      <c r="B201" s="254"/>
      <c r="C201" s="225"/>
      <c r="D201" s="225"/>
      <c r="E201" s="225"/>
      <c r="F201" s="218" t="s">
        <v>795</v>
      </c>
      <c r="G201" s="204"/>
      <c r="H201" s="301" t="s">
        <v>938</v>
      </c>
      <c r="I201" s="301"/>
      <c r="J201" s="301"/>
      <c r="K201" s="255"/>
    </row>
    <row r="202" spans="2:11" ht="15" customHeight="1">
      <c r="B202" s="254"/>
      <c r="C202" s="225"/>
      <c r="D202" s="225"/>
      <c r="E202" s="225"/>
      <c r="F202" s="256"/>
      <c r="G202" s="204"/>
      <c r="H202" s="257"/>
      <c r="I202" s="257"/>
      <c r="J202" s="257"/>
      <c r="K202" s="255"/>
    </row>
    <row r="203" spans="2:11" ht="15" customHeight="1">
      <c r="B203" s="254"/>
      <c r="C203" s="199" t="s">
        <v>918</v>
      </c>
      <c r="D203" s="225"/>
      <c r="E203" s="225"/>
      <c r="F203" s="218">
        <v>1</v>
      </c>
      <c r="G203" s="204"/>
      <c r="H203" s="301" t="s">
        <v>939</v>
      </c>
      <c r="I203" s="301"/>
      <c r="J203" s="301"/>
      <c r="K203" s="255"/>
    </row>
    <row r="204" spans="2:11" ht="15" customHeight="1">
      <c r="B204" s="254"/>
      <c r="C204" s="225"/>
      <c r="D204" s="225"/>
      <c r="E204" s="225"/>
      <c r="F204" s="218">
        <v>2</v>
      </c>
      <c r="G204" s="204"/>
      <c r="H204" s="301" t="s">
        <v>940</v>
      </c>
      <c r="I204" s="301"/>
      <c r="J204" s="301"/>
      <c r="K204" s="255"/>
    </row>
    <row r="205" spans="2:11" ht="15" customHeight="1">
      <c r="B205" s="254"/>
      <c r="C205" s="225"/>
      <c r="D205" s="225"/>
      <c r="E205" s="225"/>
      <c r="F205" s="218">
        <v>3</v>
      </c>
      <c r="G205" s="204"/>
      <c r="H205" s="301" t="s">
        <v>941</v>
      </c>
      <c r="I205" s="301"/>
      <c r="J205" s="301"/>
      <c r="K205" s="255"/>
    </row>
    <row r="206" spans="2:11" ht="15" customHeight="1">
      <c r="B206" s="254"/>
      <c r="C206" s="225"/>
      <c r="D206" s="225"/>
      <c r="E206" s="225"/>
      <c r="F206" s="218">
        <v>4</v>
      </c>
      <c r="G206" s="204"/>
      <c r="H206" s="301" t="s">
        <v>942</v>
      </c>
      <c r="I206" s="301"/>
      <c r="J206" s="301"/>
      <c r="K206" s="255"/>
    </row>
    <row r="207" spans="2:11" ht="12.75" customHeight="1">
      <c r="B207" s="258"/>
      <c r="C207" s="259"/>
      <c r="D207" s="259"/>
      <c r="E207" s="259"/>
      <c r="F207" s="259"/>
      <c r="G207" s="259"/>
      <c r="H207" s="259"/>
      <c r="I207" s="259"/>
      <c r="J207" s="259"/>
      <c r="K207" s="26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Poremska</dc:creator>
  <cp:keywords/>
  <dc:description/>
  <cp:lastModifiedBy>Poremska</cp:lastModifiedBy>
  <dcterms:created xsi:type="dcterms:W3CDTF">2014-04-30T13:36:57Z</dcterms:created>
  <dcterms:modified xsi:type="dcterms:W3CDTF">2014-04-30T13:36:57Z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